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so 22-23\Curso PLAN DE EMPRESA\modelos base\"/>
    </mc:Choice>
  </mc:AlternateContent>
  <xr:revisionPtr revIDLastSave="0" documentId="8_{CD435E23-951F-4CBB-BC35-8267CAC62E2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éstamo" sheetId="11" r:id="rId1"/>
    <sheet name="Leasing" sheetId="18" r:id="rId2"/>
    <sheet name="Investimentos" sheetId="1" r:id="rId3"/>
    <sheet name="Vendas" sheetId="12" r:id="rId4"/>
    <sheet name="Aprovisionamento" sheetId="2" r:id="rId5"/>
    <sheet name="G. Xerais" sheetId="3" r:id="rId6"/>
    <sheet name="Persoal" sheetId="13" r:id="rId7"/>
    <sheet name="Tesouraría" sheetId="9" r:id="rId8"/>
    <sheet name="Activo" sheetId="6" r:id="rId9"/>
    <sheet name="Pasivo" sheetId="7" r:id="rId10"/>
    <sheet name="PeG" sheetId="8" r:id="rId11"/>
    <sheet name="LR Man obra" sheetId="10" r:id="rId12"/>
    <sheet name="LM Multiproduto" sheetId="16" r:id="rId13"/>
    <sheet name="Ratios" sheetId="15" r:id="rId14"/>
    <sheet name="Viabilidade" sheetId="17" r:id="rId15"/>
  </sheets>
  <definedNames>
    <definedName name="_xlnm.Print_Area" localSheetId="9">Pasivo!$A$1:$G$43</definedName>
    <definedName name="_xlnm.Print_Area" localSheetId="7">Tesouraría!$A$1:$N$30</definedName>
    <definedName name="Print_Area_0" localSheetId="9">Pasivo!$A$1:$G$43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8" i="3" l="1"/>
  <c r="R1" i="13" l="1"/>
  <c r="S1" i="13"/>
  <c r="Q1" i="13"/>
  <c r="Z25" i="3"/>
  <c r="Y25" i="3"/>
  <c r="X25" i="3"/>
  <c r="W25" i="3"/>
  <c r="V25" i="3"/>
  <c r="U25" i="3"/>
  <c r="Z24" i="3"/>
  <c r="Y24" i="3"/>
  <c r="X24" i="3"/>
  <c r="W24" i="3"/>
  <c r="V24" i="3"/>
  <c r="U24" i="3"/>
  <c r="Z23" i="3"/>
  <c r="Y23" i="3"/>
  <c r="X23" i="3"/>
  <c r="W23" i="3"/>
  <c r="V23" i="3"/>
  <c r="U23" i="3"/>
  <c r="Z22" i="3"/>
  <c r="Y22" i="3"/>
  <c r="X22" i="3"/>
  <c r="W22" i="3"/>
  <c r="V22" i="3"/>
  <c r="U22" i="3"/>
  <c r="Z21" i="3"/>
  <c r="Y21" i="3"/>
  <c r="X21" i="3"/>
  <c r="W21" i="3"/>
  <c r="V21" i="3"/>
  <c r="U21" i="3"/>
  <c r="Z20" i="3"/>
  <c r="Y20" i="3"/>
  <c r="X20" i="3"/>
  <c r="W20" i="3"/>
  <c r="V20" i="3"/>
  <c r="U20" i="3"/>
  <c r="Z19" i="3"/>
  <c r="Y19" i="3"/>
  <c r="X19" i="3"/>
  <c r="W19" i="3"/>
  <c r="V19" i="3"/>
  <c r="U19" i="3"/>
  <c r="Z18" i="3"/>
  <c r="Y18" i="3"/>
  <c r="X18" i="3"/>
  <c r="W18" i="3"/>
  <c r="V18" i="3"/>
  <c r="U18" i="3"/>
  <c r="Z17" i="3"/>
  <c r="Y17" i="3"/>
  <c r="X17" i="3"/>
  <c r="W17" i="3"/>
  <c r="V17" i="3"/>
  <c r="U17" i="3"/>
  <c r="Z16" i="3"/>
  <c r="Y16" i="3"/>
  <c r="X16" i="3"/>
  <c r="W16" i="3"/>
  <c r="V16" i="3"/>
  <c r="U16" i="3"/>
  <c r="Z15" i="3"/>
  <c r="Y15" i="3"/>
  <c r="X15" i="3"/>
  <c r="W15" i="3"/>
  <c r="V15" i="3"/>
  <c r="U15" i="3"/>
  <c r="Z14" i="3"/>
  <c r="Y14" i="3"/>
  <c r="X14" i="3"/>
  <c r="W14" i="3"/>
  <c r="V14" i="3"/>
  <c r="U14" i="3"/>
  <c r="Z13" i="3"/>
  <c r="Y13" i="3"/>
  <c r="X13" i="3"/>
  <c r="W13" i="3"/>
  <c r="V13" i="3"/>
  <c r="U13" i="3"/>
  <c r="Z12" i="3"/>
  <c r="Y12" i="3"/>
  <c r="X12" i="3"/>
  <c r="W12" i="3"/>
  <c r="V12" i="3"/>
  <c r="U12" i="3"/>
  <c r="Z11" i="3"/>
  <c r="Y11" i="3"/>
  <c r="X11" i="3"/>
  <c r="W11" i="3"/>
  <c r="V11" i="3"/>
  <c r="U11" i="3"/>
  <c r="Z10" i="3"/>
  <c r="Y10" i="3"/>
  <c r="X10" i="3"/>
  <c r="W10" i="3"/>
  <c r="V10" i="3"/>
  <c r="U10" i="3"/>
  <c r="Z9" i="3"/>
  <c r="Y9" i="3"/>
  <c r="X9" i="3"/>
  <c r="W9" i="3"/>
  <c r="V9" i="3"/>
  <c r="U9" i="3"/>
  <c r="Z8" i="3"/>
  <c r="Y8" i="3"/>
  <c r="X8" i="3"/>
  <c r="W8" i="3"/>
  <c r="V8" i="3"/>
  <c r="U8" i="3"/>
  <c r="Z7" i="3"/>
  <c r="Y7" i="3"/>
  <c r="X7" i="3"/>
  <c r="W7" i="3"/>
  <c r="V7" i="3"/>
  <c r="U7" i="3"/>
  <c r="Z6" i="3"/>
  <c r="Y6" i="3"/>
  <c r="X6" i="3"/>
  <c r="W6" i="3"/>
  <c r="V6" i="3"/>
  <c r="U6" i="3"/>
  <c r="Z5" i="3"/>
  <c r="Y5" i="3"/>
  <c r="X5" i="3"/>
  <c r="W5" i="3"/>
  <c r="V5" i="3"/>
  <c r="U5" i="3"/>
  <c r="Z4" i="3"/>
  <c r="Y4" i="3"/>
  <c r="X4" i="3"/>
  <c r="W4" i="3"/>
  <c r="V4" i="3"/>
  <c r="U4" i="3"/>
  <c r="L27" i="3"/>
  <c r="K27" i="3"/>
  <c r="J27" i="3"/>
  <c r="I27" i="3"/>
  <c r="H27" i="3"/>
  <c r="G27" i="3"/>
  <c r="E27" i="3"/>
  <c r="D27" i="3"/>
  <c r="B58" i="12"/>
  <c r="B57" i="12"/>
  <c r="N54" i="12"/>
  <c r="M54" i="12"/>
  <c r="L54" i="12"/>
  <c r="K54" i="12"/>
  <c r="J54" i="12"/>
  <c r="I54" i="12"/>
  <c r="H54" i="12"/>
  <c r="G54" i="12"/>
  <c r="F54" i="12"/>
  <c r="E54" i="12"/>
  <c r="D54" i="12"/>
  <c r="N51" i="12"/>
  <c r="N53" i="12" s="1"/>
  <c r="M51" i="12"/>
  <c r="M53" i="12" s="1"/>
  <c r="L51" i="12"/>
  <c r="L53" i="12" s="1"/>
  <c r="K51" i="12"/>
  <c r="K53" i="12" s="1"/>
  <c r="J51" i="12"/>
  <c r="J53" i="12" s="1"/>
  <c r="I51" i="12"/>
  <c r="I53" i="12" s="1"/>
  <c r="H51" i="12"/>
  <c r="H53" i="12" s="1"/>
  <c r="G51" i="12"/>
  <c r="G53" i="12" s="1"/>
  <c r="F51" i="12"/>
  <c r="F53" i="12" s="1"/>
  <c r="E51" i="12"/>
  <c r="E53" i="12" s="1"/>
  <c r="D51" i="12"/>
  <c r="D53" i="12" s="1"/>
  <c r="C51" i="12"/>
  <c r="C53" i="12" s="1"/>
  <c r="B47" i="12"/>
  <c r="B48" i="12" s="1"/>
  <c r="N44" i="12"/>
  <c r="M44" i="12"/>
  <c r="L44" i="12"/>
  <c r="K44" i="12"/>
  <c r="J44" i="12"/>
  <c r="I44" i="12"/>
  <c r="H44" i="12"/>
  <c r="G44" i="12"/>
  <c r="F44" i="12"/>
  <c r="E44" i="12"/>
  <c r="D44" i="12"/>
  <c r="M41" i="12"/>
  <c r="M43" i="12" s="1"/>
  <c r="K41" i="12"/>
  <c r="K43" i="12" s="1"/>
  <c r="I41" i="12"/>
  <c r="I43" i="12" s="1"/>
  <c r="G41" i="12"/>
  <c r="G43" i="12" s="1"/>
  <c r="E41" i="12"/>
  <c r="E43" i="12" s="1"/>
  <c r="C41" i="12"/>
  <c r="C43" i="12" s="1"/>
  <c r="N41" i="12"/>
  <c r="N43" i="12" s="1"/>
  <c r="L41" i="12"/>
  <c r="L43" i="12" s="1"/>
  <c r="J41" i="12"/>
  <c r="J43" i="12" s="1"/>
  <c r="H41" i="12"/>
  <c r="H43" i="12" s="1"/>
  <c r="F41" i="12"/>
  <c r="F43" i="12" s="1"/>
  <c r="D41" i="12"/>
  <c r="D43" i="12" s="1"/>
  <c r="B38" i="12"/>
  <c r="B37" i="12"/>
  <c r="N34" i="12"/>
  <c r="M34" i="12"/>
  <c r="L34" i="12"/>
  <c r="K34" i="12"/>
  <c r="J34" i="12"/>
  <c r="I34" i="12"/>
  <c r="H34" i="12"/>
  <c r="G34" i="12"/>
  <c r="F34" i="12"/>
  <c r="E34" i="12"/>
  <c r="D34" i="12"/>
  <c r="M31" i="12"/>
  <c r="M33" i="12" s="1"/>
  <c r="K31" i="12"/>
  <c r="K33" i="12" s="1"/>
  <c r="I31" i="12"/>
  <c r="I33" i="12" s="1"/>
  <c r="I35" i="12" s="1"/>
  <c r="G31" i="12"/>
  <c r="G33" i="12" s="1"/>
  <c r="E31" i="12"/>
  <c r="E33" i="12" s="1"/>
  <c r="C31" i="12"/>
  <c r="C33" i="12" s="1"/>
  <c r="N31" i="12"/>
  <c r="N33" i="12" s="1"/>
  <c r="L31" i="12"/>
  <c r="L33" i="12" s="1"/>
  <c r="J31" i="12"/>
  <c r="J33" i="12" s="1"/>
  <c r="H31" i="12"/>
  <c r="H33" i="12" s="1"/>
  <c r="F31" i="12"/>
  <c r="F33" i="12" s="1"/>
  <c r="D31" i="12"/>
  <c r="D33" i="12" s="1"/>
  <c r="B27" i="12"/>
  <c r="B28" i="12" s="1"/>
  <c r="N24" i="12"/>
  <c r="M24" i="12"/>
  <c r="L24" i="12"/>
  <c r="K24" i="12"/>
  <c r="J24" i="12"/>
  <c r="I24" i="12"/>
  <c r="H24" i="12"/>
  <c r="G24" i="12"/>
  <c r="F24" i="12"/>
  <c r="E24" i="12"/>
  <c r="D24" i="12"/>
  <c r="M21" i="12"/>
  <c r="M23" i="12" s="1"/>
  <c r="M25" i="12" s="1"/>
  <c r="M26" i="12" s="1"/>
  <c r="K21" i="12"/>
  <c r="K23" i="12" s="1"/>
  <c r="I21" i="12"/>
  <c r="I23" i="12" s="1"/>
  <c r="I25" i="12" s="1"/>
  <c r="G21" i="12"/>
  <c r="G23" i="12" s="1"/>
  <c r="E21" i="12"/>
  <c r="E23" i="12" s="1"/>
  <c r="C21" i="12"/>
  <c r="C23" i="12" s="1"/>
  <c r="N21" i="12"/>
  <c r="N23" i="12" s="1"/>
  <c r="L21" i="12"/>
  <c r="L23" i="12" s="1"/>
  <c r="J21" i="12"/>
  <c r="J23" i="12" s="1"/>
  <c r="H21" i="12"/>
  <c r="H23" i="12" s="1"/>
  <c r="F21" i="12"/>
  <c r="F23" i="12" s="1"/>
  <c r="D21" i="12"/>
  <c r="D23" i="12" s="1"/>
  <c r="M35" i="12" l="1"/>
  <c r="M36" i="12" s="1"/>
  <c r="E25" i="12"/>
  <c r="N27" i="3"/>
  <c r="I26" i="12"/>
  <c r="I28" i="12" s="1"/>
  <c r="E35" i="12"/>
  <c r="E36" i="12" s="1"/>
  <c r="H35" i="12"/>
  <c r="H36" i="12" s="1"/>
  <c r="M28" i="12"/>
  <c r="M27" i="12"/>
  <c r="D35" i="12"/>
  <c r="D36" i="12" s="1"/>
  <c r="M38" i="12"/>
  <c r="M37" i="12"/>
  <c r="D25" i="12"/>
  <c r="D26" i="12" s="1"/>
  <c r="H25" i="12"/>
  <c r="H26" i="12" s="1"/>
  <c r="L25" i="12"/>
  <c r="L26" i="12" s="1"/>
  <c r="K25" i="12"/>
  <c r="K26" i="12" s="1"/>
  <c r="J35" i="12"/>
  <c r="J36" i="12" s="1"/>
  <c r="I36" i="12"/>
  <c r="H45" i="12"/>
  <c r="H46" i="12" s="1"/>
  <c r="M45" i="12"/>
  <c r="M46" i="12" s="1"/>
  <c r="F55" i="12"/>
  <c r="F56" i="12" s="1"/>
  <c r="C35" i="12"/>
  <c r="C36" i="12" s="1"/>
  <c r="G45" i="12"/>
  <c r="G46" i="12" s="1"/>
  <c r="C55" i="12"/>
  <c r="C56" i="12" s="1"/>
  <c r="K55" i="12"/>
  <c r="K56" i="12" s="1"/>
  <c r="G25" i="12"/>
  <c r="G26" i="12" s="1"/>
  <c r="E26" i="12"/>
  <c r="F45" i="12"/>
  <c r="F46" i="12" s="1"/>
  <c r="J45" i="12"/>
  <c r="J46" i="12" s="1"/>
  <c r="N45" i="12"/>
  <c r="N46" i="12" s="1"/>
  <c r="I45" i="12"/>
  <c r="I46" i="12" s="1"/>
  <c r="C25" i="12"/>
  <c r="C26" i="12" s="1"/>
  <c r="F35" i="12"/>
  <c r="F36" i="12" s="1"/>
  <c r="N35" i="12"/>
  <c r="N36" i="12" s="1"/>
  <c r="L35" i="12"/>
  <c r="L36" i="12" s="1"/>
  <c r="D45" i="12"/>
  <c r="D46" i="12" s="1"/>
  <c r="L45" i="12"/>
  <c r="L46" i="12" s="1"/>
  <c r="E45" i="12"/>
  <c r="E46" i="12" s="1"/>
  <c r="J55" i="12"/>
  <c r="J56" i="12" s="1"/>
  <c r="N55" i="12"/>
  <c r="N56" i="12" s="1"/>
  <c r="K35" i="12"/>
  <c r="K36" i="12" s="1"/>
  <c r="G55" i="12"/>
  <c r="G56" i="12" s="1"/>
  <c r="F25" i="12"/>
  <c r="F26" i="12" s="1"/>
  <c r="J25" i="12"/>
  <c r="J26" i="12" s="1"/>
  <c r="N25" i="12"/>
  <c r="N26" i="12" s="1"/>
  <c r="G35" i="12"/>
  <c r="G36" i="12" s="1"/>
  <c r="C45" i="12"/>
  <c r="C46" i="12" s="1"/>
  <c r="K45" i="12"/>
  <c r="K46" i="12" s="1"/>
  <c r="E55" i="12"/>
  <c r="E56" i="12" s="1"/>
  <c r="I55" i="12"/>
  <c r="I56" i="12" s="1"/>
  <c r="M55" i="12"/>
  <c r="M56" i="12" s="1"/>
  <c r="D55" i="12"/>
  <c r="D56" i="12" s="1"/>
  <c r="H55" i="12"/>
  <c r="H56" i="12" s="1"/>
  <c r="L55" i="12"/>
  <c r="L56" i="12" s="1"/>
  <c r="N170" i="13"/>
  <c r="H170" i="13"/>
  <c r="N169" i="13"/>
  <c r="M169" i="13"/>
  <c r="L169" i="13"/>
  <c r="K169" i="13"/>
  <c r="J169" i="13"/>
  <c r="I169" i="13"/>
  <c r="H169" i="13"/>
  <c r="G169" i="13"/>
  <c r="F169" i="13"/>
  <c r="E169" i="13"/>
  <c r="D169" i="13"/>
  <c r="N168" i="13"/>
  <c r="M168" i="13"/>
  <c r="L168" i="13"/>
  <c r="K168" i="13"/>
  <c r="J168" i="13"/>
  <c r="I168" i="13"/>
  <c r="H168" i="13"/>
  <c r="G168" i="13"/>
  <c r="F168" i="13"/>
  <c r="E168" i="13"/>
  <c r="D168" i="13"/>
  <c r="N156" i="13"/>
  <c r="H156" i="13"/>
  <c r="N155" i="13"/>
  <c r="M155" i="13"/>
  <c r="L155" i="13"/>
  <c r="K155" i="13"/>
  <c r="J155" i="13"/>
  <c r="I155" i="13"/>
  <c r="H155" i="13"/>
  <c r="G155" i="13"/>
  <c r="F155" i="13"/>
  <c r="E155" i="13"/>
  <c r="D155" i="13"/>
  <c r="N154" i="13"/>
  <c r="M154" i="13"/>
  <c r="L154" i="13"/>
  <c r="K154" i="13"/>
  <c r="J154" i="13"/>
  <c r="I154" i="13"/>
  <c r="H154" i="13"/>
  <c r="G154" i="13"/>
  <c r="F154" i="13"/>
  <c r="E154" i="13"/>
  <c r="D154" i="13"/>
  <c r="N150" i="13"/>
  <c r="H150" i="13"/>
  <c r="N149" i="13"/>
  <c r="M149" i="13"/>
  <c r="L149" i="13"/>
  <c r="K149" i="13"/>
  <c r="J149" i="13"/>
  <c r="I149" i="13"/>
  <c r="H149" i="13"/>
  <c r="G149" i="13"/>
  <c r="F149" i="13"/>
  <c r="E149" i="13"/>
  <c r="D149" i="13"/>
  <c r="N148" i="13"/>
  <c r="M148" i="13"/>
  <c r="L148" i="13"/>
  <c r="K148" i="13"/>
  <c r="J148" i="13"/>
  <c r="I148" i="13"/>
  <c r="H148" i="13"/>
  <c r="G148" i="13"/>
  <c r="F148" i="13"/>
  <c r="E148" i="13"/>
  <c r="D148" i="13"/>
  <c r="N142" i="13"/>
  <c r="H142" i="13"/>
  <c r="N141" i="13"/>
  <c r="M141" i="13"/>
  <c r="L141" i="13"/>
  <c r="K141" i="13"/>
  <c r="J141" i="13"/>
  <c r="I141" i="13"/>
  <c r="H141" i="13"/>
  <c r="G141" i="13"/>
  <c r="F141" i="13"/>
  <c r="E141" i="13"/>
  <c r="D141" i="13"/>
  <c r="N140" i="13"/>
  <c r="M140" i="13"/>
  <c r="L140" i="13"/>
  <c r="K140" i="13"/>
  <c r="J140" i="13"/>
  <c r="I140" i="13"/>
  <c r="H140" i="13"/>
  <c r="G140" i="13"/>
  <c r="F140" i="13"/>
  <c r="E140" i="13"/>
  <c r="D140" i="13"/>
  <c r="N128" i="13"/>
  <c r="H128" i="13"/>
  <c r="N127" i="13"/>
  <c r="M127" i="13"/>
  <c r="L127" i="13"/>
  <c r="K127" i="13"/>
  <c r="J127" i="13"/>
  <c r="I127" i="13"/>
  <c r="H127" i="13"/>
  <c r="G127" i="13"/>
  <c r="F127" i="13"/>
  <c r="E127" i="13"/>
  <c r="D127" i="13"/>
  <c r="N126" i="13"/>
  <c r="M126" i="13"/>
  <c r="L126" i="13"/>
  <c r="K126" i="13"/>
  <c r="J126" i="13"/>
  <c r="I126" i="13"/>
  <c r="H126" i="13"/>
  <c r="G126" i="13"/>
  <c r="F126" i="13"/>
  <c r="E126" i="13"/>
  <c r="D126" i="13"/>
  <c r="N114" i="13"/>
  <c r="H114" i="13"/>
  <c r="N113" i="13"/>
  <c r="M113" i="13"/>
  <c r="L113" i="13"/>
  <c r="K113" i="13"/>
  <c r="J113" i="13"/>
  <c r="I113" i="13"/>
  <c r="H113" i="13"/>
  <c r="G113" i="13"/>
  <c r="F113" i="13"/>
  <c r="E113" i="13"/>
  <c r="D113" i="13"/>
  <c r="N112" i="13"/>
  <c r="M112" i="13"/>
  <c r="L112" i="13"/>
  <c r="K112" i="13"/>
  <c r="J112" i="13"/>
  <c r="I112" i="13"/>
  <c r="H112" i="13"/>
  <c r="G112" i="13"/>
  <c r="F112" i="13"/>
  <c r="E112" i="13"/>
  <c r="D112" i="13"/>
  <c r="N100" i="13"/>
  <c r="H100" i="13"/>
  <c r="N99" i="13"/>
  <c r="M99" i="13"/>
  <c r="L99" i="13"/>
  <c r="K99" i="13"/>
  <c r="J99" i="13"/>
  <c r="I99" i="13"/>
  <c r="H99" i="13"/>
  <c r="G99" i="13"/>
  <c r="F99" i="13"/>
  <c r="E99" i="13"/>
  <c r="D99" i="13"/>
  <c r="N98" i="13"/>
  <c r="M98" i="13"/>
  <c r="L98" i="13"/>
  <c r="K98" i="13"/>
  <c r="J98" i="13"/>
  <c r="I98" i="13"/>
  <c r="H98" i="13"/>
  <c r="G98" i="13"/>
  <c r="F98" i="13"/>
  <c r="E98" i="13"/>
  <c r="D98" i="13"/>
  <c r="N86" i="13"/>
  <c r="H86" i="13"/>
  <c r="N85" i="13"/>
  <c r="M85" i="13"/>
  <c r="L85" i="13"/>
  <c r="K85" i="13"/>
  <c r="J85" i="13"/>
  <c r="I85" i="13"/>
  <c r="H85" i="13"/>
  <c r="G85" i="13"/>
  <c r="F85" i="13"/>
  <c r="E85" i="13"/>
  <c r="D85" i="13"/>
  <c r="N84" i="13"/>
  <c r="M84" i="13"/>
  <c r="L84" i="13"/>
  <c r="K84" i="13"/>
  <c r="J84" i="13"/>
  <c r="I84" i="13"/>
  <c r="H84" i="13"/>
  <c r="G84" i="13"/>
  <c r="F84" i="13"/>
  <c r="E84" i="13"/>
  <c r="D84" i="13"/>
  <c r="N36" i="13"/>
  <c r="M36" i="13"/>
  <c r="L36" i="13"/>
  <c r="K36" i="13"/>
  <c r="J36" i="13"/>
  <c r="I36" i="13"/>
  <c r="H36" i="13"/>
  <c r="G36" i="13"/>
  <c r="F36" i="13"/>
  <c r="E36" i="13"/>
  <c r="D36" i="13"/>
  <c r="N30" i="13"/>
  <c r="M30" i="13"/>
  <c r="L30" i="13"/>
  <c r="K30" i="13"/>
  <c r="J30" i="13"/>
  <c r="I30" i="13"/>
  <c r="H30" i="13"/>
  <c r="G30" i="13"/>
  <c r="F30" i="13"/>
  <c r="E30" i="13"/>
  <c r="D30" i="13"/>
  <c r="N24" i="13"/>
  <c r="M24" i="13"/>
  <c r="L24" i="13"/>
  <c r="K24" i="13"/>
  <c r="J24" i="13"/>
  <c r="I24" i="13"/>
  <c r="H24" i="13"/>
  <c r="G24" i="13"/>
  <c r="F24" i="13"/>
  <c r="E24" i="13"/>
  <c r="D24" i="13"/>
  <c r="N18" i="13"/>
  <c r="M18" i="13"/>
  <c r="L18" i="13"/>
  <c r="K18" i="13"/>
  <c r="J18" i="13"/>
  <c r="I18" i="13"/>
  <c r="H18" i="13"/>
  <c r="G18" i="13"/>
  <c r="F18" i="13"/>
  <c r="E18" i="13"/>
  <c r="D18" i="13"/>
  <c r="C1003" i="2"/>
  <c r="C993" i="2"/>
  <c r="C983" i="2"/>
  <c r="C973" i="2"/>
  <c r="C963" i="2"/>
  <c r="C953" i="2"/>
  <c r="C943" i="2"/>
  <c r="C933" i="2"/>
  <c r="C923" i="2"/>
  <c r="C913" i="2"/>
  <c r="C903" i="2"/>
  <c r="C893" i="2"/>
  <c r="C883" i="2"/>
  <c r="C873" i="2"/>
  <c r="C863" i="2"/>
  <c r="C853" i="2"/>
  <c r="C843" i="2"/>
  <c r="C833" i="2"/>
  <c r="C823" i="2"/>
  <c r="C813" i="2"/>
  <c r="C803" i="2"/>
  <c r="C793" i="2"/>
  <c r="C783" i="2"/>
  <c r="C773" i="2"/>
  <c r="C763" i="2"/>
  <c r="C753" i="2"/>
  <c r="C743" i="2"/>
  <c r="C733" i="2"/>
  <c r="C723" i="2"/>
  <c r="C713" i="2"/>
  <c r="C703" i="2"/>
  <c r="C693" i="2"/>
  <c r="C683" i="2"/>
  <c r="C673" i="2"/>
  <c r="C663" i="2"/>
  <c r="C653" i="2"/>
  <c r="C643" i="2"/>
  <c r="C633" i="2"/>
  <c r="C623" i="2"/>
  <c r="C613" i="2"/>
  <c r="C603" i="2"/>
  <c r="C593" i="2"/>
  <c r="C583" i="2"/>
  <c r="C573" i="2"/>
  <c r="C563" i="2"/>
  <c r="C553" i="2"/>
  <c r="C543" i="2"/>
  <c r="C533" i="2"/>
  <c r="C523" i="2"/>
  <c r="C513" i="2"/>
  <c r="C503" i="2"/>
  <c r="C493" i="2"/>
  <c r="C483" i="2"/>
  <c r="C473" i="2"/>
  <c r="C463" i="2"/>
  <c r="C453" i="2"/>
  <c r="C443" i="2"/>
  <c r="C433" i="2"/>
  <c r="C423" i="2"/>
  <c r="C413" i="2"/>
  <c r="C403" i="2"/>
  <c r="C393" i="2"/>
  <c r="C383" i="2"/>
  <c r="C373" i="2"/>
  <c r="C363" i="2"/>
  <c r="C353" i="2"/>
  <c r="C343" i="2"/>
  <c r="C333" i="2"/>
  <c r="C323" i="2"/>
  <c r="C313" i="2"/>
  <c r="C303" i="2"/>
  <c r="C293" i="2"/>
  <c r="C283" i="2"/>
  <c r="C273" i="2"/>
  <c r="C263" i="2"/>
  <c r="C253" i="2"/>
  <c r="C243" i="2"/>
  <c r="C233" i="2"/>
  <c r="C223" i="2"/>
  <c r="C213" i="2"/>
  <c r="C203" i="2"/>
  <c r="C193" i="2"/>
  <c r="C183" i="2"/>
  <c r="C173" i="2"/>
  <c r="C163" i="2"/>
  <c r="C153" i="2"/>
  <c r="C143" i="2"/>
  <c r="C133" i="2"/>
  <c r="C123" i="2"/>
  <c r="I27" i="12" l="1"/>
  <c r="E38" i="12"/>
  <c r="E37" i="12"/>
  <c r="D57" i="12"/>
  <c r="D58" i="12"/>
  <c r="I48" i="12"/>
  <c r="I47" i="12"/>
  <c r="C57" i="12"/>
  <c r="C58" i="12"/>
  <c r="N48" i="12"/>
  <c r="N47" i="12"/>
  <c r="G47" i="12"/>
  <c r="G48" i="12"/>
  <c r="M48" i="12"/>
  <c r="M47" i="12"/>
  <c r="J38" i="12"/>
  <c r="J37" i="12"/>
  <c r="L28" i="12"/>
  <c r="L27" i="12"/>
  <c r="L57" i="12"/>
  <c r="L58" i="12"/>
  <c r="J48" i="12"/>
  <c r="J47" i="12"/>
  <c r="C37" i="12"/>
  <c r="C38" i="12"/>
  <c r="K27" i="12"/>
  <c r="K28" i="12"/>
  <c r="H28" i="12"/>
  <c r="H27" i="12"/>
  <c r="D38" i="12"/>
  <c r="D37" i="12"/>
  <c r="H58" i="12"/>
  <c r="H57" i="12"/>
  <c r="E48" i="12"/>
  <c r="E47" i="12"/>
  <c r="F48" i="12"/>
  <c r="F47" i="12"/>
  <c r="K57" i="12"/>
  <c r="K58" i="12"/>
  <c r="D28" i="12"/>
  <c r="D27" i="12"/>
  <c r="H38" i="12"/>
  <c r="H37" i="12"/>
  <c r="I58" i="12"/>
  <c r="I57" i="12"/>
  <c r="K47" i="12"/>
  <c r="K48" i="12"/>
  <c r="J28" i="12"/>
  <c r="J27" i="12"/>
  <c r="G57" i="12"/>
  <c r="G58" i="12"/>
  <c r="N58" i="12"/>
  <c r="N57" i="12"/>
  <c r="D47" i="12"/>
  <c r="D48" i="12"/>
  <c r="N38" i="12"/>
  <c r="N37" i="12"/>
  <c r="C27" i="12"/>
  <c r="C28" i="12"/>
  <c r="G27" i="12"/>
  <c r="G28" i="12"/>
  <c r="F58" i="12"/>
  <c r="F57" i="12"/>
  <c r="H48" i="12"/>
  <c r="H47" i="12"/>
  <c r="I38" i="12"/>
  <c r="I37" i="12"/>
  <c r="M58" i="12"/>
  <c r="M57" i="12"/>
  <c r="E58" i="12"/>
  <c r="E57" i="12"/>
  <c r="C47" i="12"/>
  <c r="C48" i="12"/>
  <c r="N28" i="12"/>
  <c r="N27" i="12"/>
  <c r="F28" i="12"/>
  <c r="F27" i="12"/>
  <c r="K37" i="12"/>
  <c r="K38" i="12"/>
  <c r="J58" i="12"/>
  <c r="J57" i="12"/>
  <c r="L47" i="12"/>
  <c r="L48" i="12"/>
  <c r="L37" i="12"/>
  <c r="L38" i="12"/>
  <c r="F38" i="12"/>
  <c r="F37" i="12"/>
  <c r="E28" i="12"/>
  <c r="E27" i="12"/>
  <c r="G37" i="12"/>
  <c r="G38" i="12"/>
  <c r="C53" i="2"/>
  <c r="C63" i="2"/>
  <c r="C73" i="2"/>
  <c r="C83" i="2"/>
  <c r="C93" i="2"/>
  <c r="C103" i="2"/>
  <c r="C113" i="2"/>
  <c r="C25" i="9" l="1"/>
  <c r="D25" i="9"/>
  <c r="E25" i="9"/>
  <c r="F25" i="9"/>
  <c r="G25" i="9"/>
  <c r="H25" i="9"/>
  <c r="I25" i="9"/>
  <c r="J25" i="9"/>
  <c r="K25" i="9"/>
  <c r="L25" i="9"/>
  <c r="M25" i="9"/>
  <c r="B25" i="9"/>
  <c r="B24" i="9"/>
  <c r="N3" i="3"/>
  <c r="K58" i="13"/>
  <c r="K44" i="13"/>
  <c r="N72" i="13"/>
  <c r="H72" i="13"/>
  <c r="N58" i="13"/>
  <c r="H58" i="13"/>
  <c r="N44" i="13"/>
  <c r="H44" i="13"/>
  <c r="N39" i="13"/>
  <c r="H39" i="13"/>
  <c r="N33" i="13"/>
  <c r="H33" i="13"/>
  <c r="N27" i="13"/>
  <c r="H27" i="13"/>
  <c r="E24" i="9"/>
  <c r="G24" i="9"/>
  <c r="H24" i="9"/>
  <c r="I24" i="9"/>
  <c r="K24" i="9"/>
  <c r="L24" i="9"/>
  <c r="M24" i="9"/>
  <c r="N20" i="3"/>
  <c r="O20" i="3" s="1"/>
  <c r="P20" i="3" s="1"/>
  <c r="F24" i="9"/>
  <c r="N13" i="3"/>
  <c r="O13" i="3" s="1"/>
  <c r="P13" i="3" s="1"/>
  <c r="Q13" i="3" s="1"/>
  <c r="R13" i="3" s="1"/>
  <c r="N12" i="3"/>
  <c r="O12" i="3" s="1"/>
  <c r="C1001" i="2"/>
  <c r="C991" i="2"/>
  <c r="C981" i="2"/>
  <c r="C971" i="2"/>
  <c r="C961" i="2"/>
  <c r="C951" i="2"/>
  <c r="C941" i="2"/>
  <c r="C931" i="2"/>
  <c r="C921" i="2"/>
  <c r="C911" i="2"/>
  <c r="C901" i="2"/>
  <c r="C891" i="2"/>
  <c r="C881" i="2"/>
  <c r="C871" i="2"/>
  <c r="C861" i="2"/>
  <c r="C851" i="2"/>
  <c r="C841" i="2"/>
  <c r="C831" i="2"/>
  <c r="C821" i="2"/>
  <c r="C811" i="2"/>
  <c r="C801" i="2"/>
  <c r="C791" i="2"/>
  <c r="C781" i="2"/>
  <c r="C771" i="2"/>
  <c r="C761" i="2"/>
  <c r="C751" i="2"/>
  <c r="C741" i="2"/>
  <c r="C731" i="2"/>
  <c r="C721" i="2"/>
  <c r="C711" i="2"/>
  <c r="C701" i="2"/>
  <c r="C691" i="2"/>
  <c r="C681" i="2"/>
  <c r="C671" i="2"/>
  <c r="C661" i="2"/>
  <c r="C651" i="2"/>
  <c r="C641" i="2"/>
  <c r="C631" i="2"/>
  <c r="C621" i="2"/>
  <c r="C611" i="2"/>
  <c r="C601" i="2"/>
  <c r="C591" i="2"/>
  <c r="C581" i="2"/>
  <c r="C571" i="2"/>
  <c r="C561" i="2"/>
  <c r="C551" i="2"/>
  <c r="C541" i="2"/>
  <c r="C531" i="2"/>
  <c r="C521" i="2"/>
  <c r="C511" i="2"/>
  <c r="C501" i="2"/>
  <c r="C491" i="2"/>
  <c r="C481" i="2"/>
  <c r="C471" i="2"/>
  <c r="C461" i="2"/>
  <c r="C451" i="2"/>
  <c r="C441" i="2"/>
  <c r="C431" i="2"/>
  <c r="C421" i="2"/>
  <c r="C411" i="2"/>
  <c r="C401" i="2"/>
  <c r="C391" i="2"/>
  <c r="C381" i="2"/>
  <c r="C371" i="2"/>
  <c r="C361" i="2"/>
  <c r="C351" i="2"/>
  <c r="C341" i="2"/>
  <c r="C331" i="2"/>
  <c r="C321" i="2"/>
  <c r="C311" i="2"/>
  <c r="C301" i="2"/>
  <c r="C291" i="2"/>
  <c r="C281" i="2"/>
  <c r="C271" i="2"/>
  <c r="C261" i="2"/>
  <c r="C251" i="2"/>
  <c r="C241" i="2"/>
  <c r="C231" i="2"/>
  <c r="C221" i="2"/>
  <c r="C211" i="2"/>
  <c r="C201" i="2"/>
  <c r="C191" i="2"/>
  <c r="C181" i="2"/>
  <c r="C171" i="2"/>
  <c r="C161" i="2"/>
  <c r="C151" i="2"/>
  <c r="C141" i="2"/>
  <c r="C131" i="2"/>
  <c r="C121" i="2"/>
  <c r="C111" i="2"/>
  <c r="C101" i="2"/>
  <c r="C91" i="2"/>
  <c r="C81" i="2"/>
  <c r="C71" i="2"/>
  <c r="C61" i="2"/>
  <c r="C51" i="2"/>
  <c r="C43" i="2"/>
  <c r="C31" i="2"/>
  <c r="C21" i="2"/>
  <c r="C11" i="2"/>
  <c r="N25" i="9" l="1"/>
  <c r="O25" i="9"/>
  <c r="D24" i="9"/>
  <c r="C41" i="2"/>
  <c r="C24" i="9"/>
  <c r="J24" i="9"/>
  <c r="P12" i="3"/>
  <c r="P25" i="9"/>
  <c r="Q20" i="3"/>
  <c r="B5" i="18"/>
  <c r="N21" i="3" l="1"/>
  <c r="O21" i="3" s="1"/>
  <c r="Q12" i="3"/>
  <c r="R20" i="3"/>
  <c r="R25" i="9" s="1"/>
  <c r="Q25" i="9"/>
  <c r="P21" i="3" l="1"/>
  <c r="R12" i="3"/>
  <c r="C10" i="1"/>
  <c r="C9" i="1"/>
  <c r="E9" i="1" s="1"/>
  <c r="C8" i="1"/>
  <c r="E8" i="1" s="1"/>
  <c r="C7" i="1"/>
  <c r="E7" i="1" s="1"/>
  <c r="C6" i="1"/>
  <c r="E6" i="1" s="1"/>
  <c r="C5" i="1"/>
  <c r="E5" i="1" s="1"/>
  <c r="C4" i="1"/>
  <c r="E4" i="1" s="1"/>
  <c r="C3" i="1"/>
  <c r="E3" i="1" s="1"/>
  <c r="F22" i="1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D68" i="18"/>
  <c r="C69" i="18"/>
  <c r="D69" i="18"/>
  <c r="C70" i="18"/>
  <c r="D70" i="18"/>
  <c r="C71" i="18"/>
  <c r="D71" i="18"/>
  <c r="C72" i="18"/>
  <c r="D72" i="18"/>
  <c r="C73" i="18"/>
  <c r="D73" i="18"/>
  <c r="C74" i="18"/>
  <c r="D74" i="18"/>
  <c r="C75" i="18"/>
  <c r="D75" i="18"/>
  <c r="C76" i="18"/>
  <c r="D76" i="18"/>
  <c r="C77" i="18"/>
  <c r="D77" i="18"/>
  <c r="C78" i="18"/>
  <c r="D78" i="18"/>
  <c r="C79" i="18"/>
  <c r="D79" i="18"/>
  <c r="C80" i="18"/>
  <c r="D80" i="18"/>
  <c r="C81" i="18"/>
  <c r="D81" i="18"/>
  <c r="C82" i="18"/>
  <c r="D82" i="18"/>
  <c r="C83" i="18"/>
  <c r="D83" i="18"/>
  <c r="C84" i="18"/>
  <c r="D84" i="18"/>
  <c r="C85" i="18"/>
  <c r="D85" i="18"/>
  <c r="C86" i="18"/>
  <c r="D86" i="18"/>
  <c r="C87" i="18"/>
  <c r="D87" i="18"/>
  <c r="C88" i="18"/>
  <c r="D88" i="18"/>
  <c r="C89" i="18"/>
  <c r="D89" i="18"/>
  <c r="C90" i="18"/>
  <c r="D90" i="18"/>
  <c r="C91" i="18"/>
  <c r="D91" i="18"/>
  <c r="C92" i="18"/>
  <c r="D92" i="18"/>
  <c r="C93" i="18"/>
  <c r="D93" i="18"/>
  <c r="C94" i="18"/>
  <c r="D94" i="18"/>
  <c r="C95" i="18"/>
  <c r="D95" i="18"/>
  <c r="C96" i="18"/>
  <c r="D96" i="18"/>
  <c r="C97" i="18"/>
  <c r="D97" i="18"/>
  <c r="C98" i="18"/>
  <c r="D98" i="18"/>
  <c r="C99" i="18"/>
  <c r="D99" i="18"/>
  <c r="C100" i="18"/>
  <c r="D100" i="18"/>
  <c r="C101" i="18"/>
  <c r="D101" i="18"/>
  <c r="C102" i="18"/>
  <c r="D102" i="18"/>
  <c r="C103" i="18"/>
  <c r="D103" i="18"/>
  <c r="C104" i="18"/>
  <c r="D104" i="18"/>
  <c r="C105" i="18"/>
  <c r="D105" i="18"/>
  <c r="C106" i="18"/>
  <c r="D106" i="18"/>
  <c r="C107" i="18"/>
  <c r="D107" i="18"/>
  <c r="C108" i="18"/>
  <c r="D108" i="18"/>
  <c r="C109" i="18"/>
  <c r="D109" i="18"/>
  <c r="C110" i="18"/>
  <c r="D110" i="18"/>
  <c r="C111" i="18"/>
  <c r="D111" i="18"/>
  <c r="C112" i="18"/>
  <c r="D112" i="18"/>
  <c r="C113" i="18"/>
  <c r="D113" i="18"/>
  <c r="C114" i="18"/>
  <c r="D114" i="18"/>
  <c r="C115" i="18"/>
  <c r="D115" i="18"/>
  <c r="C116" i="18"/>
  <c r="D116" i="18"/>
  <c r="C117" i="18"/>
  <c r="D117" i="18"/>
  <c r="C118" i="18"/>
  <c r="D118" i="18"/>
  <c r="C119" i="18"/>
  <c r="D119" i="18"/>
  <c r="C120" i="18"/>
  <c r="D120" i="18"/>
  <c r="C121" i="18"/>
  <c r="D121" i="18"/>
  <c r="C122" i="18"/>
  <c r="D122" i="18"/>
  <c r="C123" i="18"/>
  <c r="D123" i="18"/>
  <c r="C124" i="18"/>
  <c r="D124" i="18"/>
  <c r="C125" i="18"/>
  <c r="D125" i="18"/>
  <c r="C126" i="18"/>
  <c r="D126" i="18"/>
  <c r="C127" i="18"/>
  <c r="D127" i="18"/>
  <c r="C128" i="18"/>
  <c r="D128" i="18"/>
  <c r="C129" i="18"/>
  <c r="D129" i="18"/>
  <c r="C130" i="18"/>
  <c r="D130" i="18"/>
  <c r="C131" i="18"/>
  <c r="D131" i="18"/>
  <c r="C132" i="18"/>
  <c r="D132" i="18"/>
  <c r="C133" i="18"/>
  <c r="D133" i="18"/>
  <c r="C134" i="18"/>
  <c r="D134" i="18"/>
  <c r="C135" i="18"/>
  <c r="D135" i="18"/>
  <c r="C136" i="18"/>
  <c r="D136" i="18"/>
  <c r="C137" i="18"/>
  <c r="D137" i="18"/>
  <c r="C138" i="18"/>
  <c r="D138" i="18"/>
  <c r="C139" i="18"/>
  <c r="D139" i="18"/>
  <c r="C140" i="18"/>
  <c r="D140" i="18"/>
  <c r="C141" i="18"/>
  <c r="D141" i="18"/>
  <c r="C142" i="18"/>
  <c r="D142" i="18"/>
  <c r="C143" i="18"/>
  <c r="D143" i="18"/>
  <c r="C144" i="18"/>
  <c r="D144" i="18"/>
  <c r="C145" i="18"/>
  <c r="D145" i="18"/>
  <c r="C146" i="18"/>
  <c r="D146" i="18"/>
  <c r="C147" i="18"/>
  <c r="D147" i="18"/>
  <c r="C148" i="18"/>
  <c r="D148" i="18"/>
  <c r="C149" i="18"/>
  <c r="D149" i="18"/>
  <c r="C150" i="18"/>
  <c r="D150" i="18"/>
  <c r="C151" i="18"/>
  <c r="D151" i="18"/>
  <c r="C152" i="18"/>
  <c r="D152" i="18"/>
  <c r="C153" i="18"/>
  <c r="D153" i="18"/>
  <c r="C154" i="18"/>
  <c r="D154" i="18"/>
  <c r="C155" i="18"/>
  <c r="D155" i="18"/>
  <c r="C156" i="18"/>
  <c r="D156" i="18"/>
  <c r="C157" i="18"/>
  <c r="D157" i="18"/>
  <c r="C158" i="18"/>
  <c r="D158" i="18"/>
  <c r="C159" i="18"/>
  <c r="D159" i="18"/>
  <c r="C160" i="18"/>
  <c r="D160" i="18"/>
  <c r="C161" i="18"/>
  <c r="D161" i="18"/>
  <c r="C162" i="18"/>
  <c r="D162" i="18"/>
  <c r="C163" i="18"/>
  <c r="D163" i="18"/>
  <c r="C164" i="18"/>
  <c r="D164" i="18"/>
  <c r="C165" i="18"/>
  <c r="D165" i="18"/>
  <c r="C166" i="18"/>
  <c r="D166" i="18"/>
  <c r="C167" i="18"/>
  <c r="D167" i="18"/>
  <c r="C168" i="18"/>
  <c r="D168" i="18"/>
  <c r="C169" i="18"/>
  <c r="D169" i="18"/>
  <c r="C170" i="18"/>
  <c r="D170" i="18"/>
  <c r="C171" i="18"/>
  <c r="D171" i="18"/>
  <c r="C172" i="18"/>
  <c r="D172" i="18"/>
  <c r="C173" i="18"/>
  <c r="D173" i="18"/>
  <c r="C174" i="18"/>
  <c r="D174" i="18"/>
  <c r="C175" i="18"/>
  <c r="D175" i="18"/>
  <c r="C176" i="18"/>
  <c r="D176" i="18"/>
  <c r="C177" i="18"/>
  <c r="D177" i="18"/>
  <c r="C178" i="18"/>
  <c r="D178" i="18"/>
  <c r="C179" i="18"/>
  <c r="D179" i="18"/>
  <c r="C180" i="18"/>
  <c r="D180" i="18"/>
  <c r="C181" i="18"/>
  <c r="D181" i="18"/>
  <c r="C182" i="18"/>
  <c r="D182" i="18"/>
  <c r="C183" i="18"/>
  <c r="D183" i="18"/>
  <c r="C184" i="18"/>
  <c r="D184" i="18"/>
  <c r="C185" i="18"/>
  <c r="D185" i="18"/>
  <c r="C186" i="18"/>
  <c r="D186" i="18"/>
  <c r="C187" i="18"/>
  <c r="D187" i="18"/>
  <c r="C188" i="18"/>
  <c r="D188" i="18"/>
  <c r="C189" i="18"/>
  <c r="D189" i="18"/>
  <c r="C190" i="18"/>
  <c r="D190" i="18"/>
  <c r="C191" i="18"/>
  <c r="D191" i="18"/>
  <c r="C192" i="18"/>
  <c r="D192" i="18"/>
  <c r="C193" i="18"/>
  <c r="D193" i="18"/>
  <c r="C194" i="18"/>
  <c r="D194" i="18"/>
  <c r="C195" i="18"/>
  <c r="D195" i="18"/>
  <c r="C196" i="18"/>
  <c r="D196" i="18"/>
  <c r="C197" i="18"/>
  <c r="D197" i="18"/>
  <c r="C198" i="18"/>
  <c r="D198" i="18"/>
  <c r="C199" i="18"/>
  <c r="D199" i="18"/>
  <c r="C200" i="18"/>
  <c r="D200" i="18"/>
  <c r="C201" i="18"/>
  <c r="D201" i="18"/>
  <c r="C202" i="18"/>
  <c r="D202" i="18"/>
  <c r="C203" i="18"/>
  <c r="D203" i="18"/>
  <c r="C204" i="18"/>
  <c r="D204" i="18"/>
  <c r="C205" i="18"/>
  <c r="D205" i="18"/>
  <c r="C206" i="18"/>
  <c r="D206" i="18"/>
  <c r="C207" i="18"/>
  <c r="D207" i="18"/>
  <c r="C208" i="18"/>
  <c r="D208" i="18"/>
  <c r="C209" i="18"/>
  <c r="D209" i="18"/>
  <c r="C210" i="18"/>
  <c r="D210" i="18"/>
  <c r="C211" i="18"/>
  <c r="D211" i="18"/>
  <c r="C212" i="18"/>
  <c r="D212" i="18"/>
  <c r="C213" i="18"/>
  <c r="D213" i="18"/>
  <c r="C214" i="18"/>
  <c r="D214" i="18"/>
  <c r="C215" i="18"/>
  <c r="D215" i="18"/>
  <c r="C216" i="18"/>
  <c r="D216" i="18"/>
  <c r="C217" i="18"/>
  <c r="D217" i="18"/>
  <c r="C218" i="18"/>
  <c r="D218" i="18"/>
  <c r="C219" i="18"/>
  <c r="D219" i="18"/>
  <c r="C220" i="18"/>
  <c r="D220" i="18"/>
  <c r="C221" i="18"/>
  <c r="D221" i="18"/>
  <c r="C222" i="18"/>
  <c r="D222" i="18"/>
  <c r="C223" i="18"/>
  <c r="D223" i="18"/>
  <c r="C224" i="18"/>
  <c r="D224" i="18"/>
  <c r="C225" i="18"/>
  <c r="D225" i="18"/>
  <c r="C226" i="18"/>
  <c r="D226" i="18"/>
  <c r="C227" i="18"/>
  <c r="D227" i="18"/>
  <c r="C228" i="18"/>
  <c r="D228" i="18"/>
  <c r="C229" i="18"/>
  <c r="D229" i="18"/>
  <c r="C230" i="18"/>
  <c r="D230" i="18"/>
  <c r="C231" i="18"/>
  <c r="D231" i="18"/>
  <c r="C232" i="18"/>
  <c r="D232" i="18"/>
  <c r="C233" i="18"/>
  <c r="D233" i="18"/>
  <c r="C234" i="18"/>
  <c r="D234" i="18"/>
  <c r="C235" i="18"/>
  <c r="D235" i="18"/>
  <c r="C236" i="18"/>
  <c r="D236" i="18"/>
  <c r="C237" i="18"/>
  <c r="D237" i="18"/>
  <c r="C238" i="18"/>
  <c r="D238" i="18"/>
  <c r="C239" i="18"/>
  <c r="D239" i="18"/>
  <c r="C240" i="18"/>
  <c r="D240" i="18"/>
  <c r="C241" i="18"/>
  <c r="D241" i="18"/>
  <c r="C242" i="18"/>
  <c r="D242" i="18"/>
  <c r="C243" i="18"/>
  <c r="D243" i="18"/>
  <c r="C244" i="18"/>
  <c r="D244" i="18"/>
  <c r="C245" i="18"/>
  <c r="D245" i="18"/>
  <c r="C246" i="18"/>
  <c r="D246" i="18"/>
  <c r="C247" i="18"/>
  <c r="D247" i="18"/>
  <c r="C248" i="18"/>
  <c r="D248" i="18"/>
  <c r="C249" i="18"/>
  <c r="D249" i="18"/>
  <c r="C250" i="18"/>
  <c r="D250" i="18"/>
  <c r="C251" i="18"/>
  <c r="D251" i="18"/>
  <c r="C252" i="18"/>
  <c r="D252" i="18"/>
  <c r="C253" i="18"/>
  <c r="D253" i="18"/>
  <c r="C254" i="18"/>
  <c r="D254" i="18"/>
  <c r="C255" i="18"/>
  <c r="D255" i="18"/>
  <c r="C256" i="18"/>
  <c r="D256" i="18"/>
  <c r="C257" i="18"/>
  <c r="D257" i="18"/>
  <c r="C258" i="18"/>
  <c r="D258" i="18"/>
  <c r="C259" i="18"/>
  <c r="D259" i="18"/>
  <c r="C260" i="18"/>
  <c r="D260" i="18"/>
  <c r="C261" i="18"/>
  <c r="D261" i="18"/>
  <c r="C262" i="18"/>
  <c r="D262" i="18"/>
  <c r="C263" i="18"/>
  <c r="D263" i="18"/>
  <c r="C264" i="18"/>
  <c r="D264" i="18"/>
  <c r="C265" i="18"/>
  <c r="D265" i="18"/>
  <c r="C266" i="18"/>
  <c r="D266" i="18"/>
  <c r="C267" i="18"/>
  <c r="D267" i="18"/>
  <c r="C268" i="18"/>
  <c r="D268" i="18"/>
  <c r="C269" i="18"/>
  <c r="D269" i="18"/>
  <c r="C270" i="18"/>
  <c r="D270" i="18"/>
  <c r="C271" i="18"/>
  <c r="D271" i="18"/>
  <c r="C272" i="18"/>
  <c r="D272" i="18"/>
  <c r="C273" i="18"/>
  <c r="D273" i="18"/>
  <c r="C274" i="18"/>
  <c r="D274" i="18"/>
  <c r="C275" i="18"/>
  <c r="D275" i="18"/>
  <c r="C276" i="18"/>
  <c r="D276" i="18"/>
  <c r="C277" i="18"/>
  <c r="D277" i="18"/>
  <c r="C278" i="18"/>
  <c r="D278" i="18"/>
  <c r="C279" i="18"/>
  <c r="D279" i="18"/>
  <c r="C280" i="18"/>
  <c r="D280" i="18"/>
  <c r="C281" i="18"/>
  <c r="D281" i="18"/>
  <c r="C282" i="18"/>
  <c r="D282" i="18"/>
  <c r="C283" i="18"/>
  <c r="D283" i="18"/>
  <c r="C284" i="18"/>
  <c r="D284" i="18"/>
  <c r="C285" i="18"/>
  <c r="D285" i="18"/>
  <c r="C286" i="18"/>
  <c r="D286" i="18"/>
  <c r="C287" i="18"/>
  <c r="D287" i="18"/>
  <c r="C288" i="18"/>
  <c r="D288" i="18"/>
  <c r="C289" i="18"/>
  <c r="D289" i="18"/>
  <c r="C290" i="18"/>
  <c r="D290" i="18"/>
  <c r="C291" i="18"/>
  <c r="D291" i="18"/>
  <c r="C292" i="18"/>
  <c r="D292" i="18"/>
  <c r="C293" i="18"/>
  <c r="D293" i="18"/>
  <c r="C294" i="18"/>
  <c r="D294" i="18"/>
  <c r="C295" i="18"/>
  <c r="D295" i="18"/>
  <c r="C296" i="18"/>
  <c r="D296" i="18"/>
  <c r="C297" i="18"/>
  <c r="D297" i="18"/>
  <c r="C298" i="18"/>
  <c r="D298" i="18"/>
  <c r="C299" i="18"/>
  <c r="D299" i="18"/>
  <c r="C300" i="18"/>
  <c r="D300" i="18"/>
  <c r="C301" i="18"/>
  <c r="D301" i="18"/>
  <c r="C302" i="18"/>
  <c r="D302" i="18"/>
  <c r="C303" i="18"/>
  <c r="D303" i="18"/>
  <c r="C304" i="18"/>
  <c r="D304" i="18"/>
  <c r="C305" i="18"/>
  <c r="D305" i="18"/>
  <c r="C306" i="18"/>
  <c r="D306" i="18"/>
  <c r="C307" i="18"/>
  <c r="D307" i="18"/>
  <c r="C308" i="18"/>
  <c r="D308" i="18"/>
  <c r="C309" i="18"/>
  <c r="D309" i="18"/>
  <c r="C310" i="18"/>
  <c r="D310" i="18"/>
  <c r="C311" i="18"/>
  <c r="D311" i="18"/>
  <c r="C312" i="18"/>
  <c r="D312" i="18"/>
  <c r="C313" i="18"/>
  <c r="D313" i="18"/>
  <c r="C314" i="18"/>
  <c r="D314" i="18"/>
  <c r="C315" i="18"/>
  <c r="D315" i="18"/>
  <c r="C316" i="18"/>
  <c r="D316" i="18"/>
  <c r="C317" i="18"/>
  <c r="D317" i="18"/>
  <c r="C318" i="18"/>
  <c r="D318" i="18"/>
  <c r="C319" i="18"/>
  <c r="D319" i="18"/>
  <c r="C320" i="18"/>
  <c r="D320" i="18"/>
  <c r="C321" i="18"/>
  <c r="D321" i="18"/>
  <c r="C322" i="18"/>
  <c r="D322" i="18"/>
  <c r="C323" i="18"/>
  <c r="D323" i="18"/>
  <c r="C324" i="18"/>
  <c r="D324" i="18"/>
  <c r="C325" i="18"/>
  <c r="D325" i="18"/>
  <c r="C326" i="18"/>
  <c r="D326" i="18"/>
  <c r="C327" i="18"/>
  <c r="D327" i="18"/>
  <c r="C328" i="18"/>
  <c r="D328" i="18"/>
  <c r="C329" i="18"/>
  <c r="D329" i="18"/>
  <c r="C330" i="18"/>
  <c r="D330" i="18"/>
  <c r="C331" i="18"/>
  <c r="D331" i="18"/>
  <c r="C332" i="18"/>
  <c r="D332" i="18"/>
  <c r="C333" i="18"/>
  <c r="D333" i="18"/>
  <c r="C334" i="18"/>
  <c r="D334" i="18"/>
  <c r="C335" i="18"/>
  <c r="D335" i="18"/>
  <c r="C336" i="18"/>
  <c r="D336" i="18"/>
  <c r="C337" i="18"/>
  <c r="D337" i="18"/>
  <c r="C338" i="18"/>
  <c r="D338" i="18"/>
  <c r="C339" i="18"/>
  <c r="D339" i="18"/>
  <c r="C340" i="18"/>
  <c r="D340" i="18"/>
  <c r="C341" i="18"/>
  <c r="D341" i="18"/>
  <c r="C342" i="18"/>
  <c r="D342" i="18"/>
  <c r="C343" i="18"/>
  <c r="D343" i="18"/>
  <c r="C344" i="18"/>
  <c r="D344" i="18"/>
  <c r="C345" i="18"/>
  <c r="D345" i="18"/>
  <c r="C346" i="18"/>
  <c r="D346" i="18"/>
  <c r="C347" i="18"/>
  <c r="D347" i="18"/>
  <c r="C348" i="18"/>
  <c r="D348" i="18"/>
  <c r="C349" i="18"/>
  <c r="D349" i="18"/>
  <c r="C350" i="18"/>
  <c r="D350" i="18"/>
  <c r="C351" i="18"/>
  <c r="D351" i="18"/>
  <c r="C352" i="18"/>
  <c r="D352" i="18"/>
  <c r="C353" i="18"/>
  <c r="D353" i="18"/>
  <c r="C354" i="18"/>
  <c r="D354" i="18"/>
  <c r="C355" i="18"/>
  <c r="D355" i="18"/>
  <c r="C356" i="18"/>
  <c r="D356" i="18"/>
  <c r="C357" i="18"/>
  <c r="D357" i="18"/>
  <c r="C358" i="18"/>
  <c r="D358" i="18"/>
  <c r="C359" i="18"/>
  <c r="D359" i="18"/>
  <c r="C360" i="18"/>
  <c r="D360" i="18"/>
  <c r="C361" i="18"/>
  <c r="D361" i="18"/>
  <c r="C362" i="18"/>
  <c r="D362" i="18"/>
  <c r="C363" i="18"/>
  <c r="D363" i="18"/>
  <c r="C364" i="18"/>
  <c r="D364" i="18"/>
  <c r="C365" i="18"/>
  <c r="D365" i="18"/>
  <c r="C366" i="18"/>
  <c r="D366" i="18"/>
  <c r="C367" i="18"/>
  <c r="D367" i="18"/>
  <c r="C368" i="18"/>
  <c r="D368" i="18"/>
  <c r="C369" i="18"/>
  <c r="D369" i="18"/>
  <c r="C370" i="18"/>
  <c r="D370" i="18"/>
  <c r="C371" i="18"/>
  <c r="D371" i="18"/>
  <c r="C372" i="18"/>
  <c r="D372" i="18"/>
  <c r="C373" i="18"/>
  <c r="D373" i="18"/>
  <c r="C374" i="18"/>
  <c r="D374" i="18"/>
  <c r="C375" i="18"/>
  <c r="D375" i="18"/>
  <c r="C376" i="18"/>
  <c r="D376" i="18"/>
  <c r="C377" i="18"/>
  <c r="D377" i="18"/>
  <c r="C378" i="18"/>
  <c r="D378" i="18"/>
  <c r="C379" i="18"/>
  <c r="D379" i="18"/>
  <c r="C380" i="18"/>
  <c r="D380" i="18"/>
  <c r="C381" i="18"/>
  <c r="D381" i="18"/>
  <c r="C382" i="18"/>
  <c r="D382" i="18"/>
  <c r="C383" i="18"/>
  <c r="D383" i="18"/>
  <c r="C384" i="18"/>
  <c r="D384" i="18"/>
  <c r="C385" i="18"/>
  <c r="D385" i="18"/>
  <c r="C386" i="18"/>
  <c r="D386" i="18"/>
  <c r="C387" i="18"/>
  <c r="D387" i="18"/>
  <c r="C388" i="18"/>
  <c r="D388" i="18"/>
  <c r="C389" i="18"/>
  <c r="D389" i="18"/>
  <c r="C390" i="18"/>
  <c r="D390" i="18"/>
  <c r="C391" i="18"/>
  <c r="D391" i="18"/>
  <c r="C392" i="18"/>
  <c r="D392" i="18"/>
  <c r="C393" i="18"/>
  <c r="D393" i="18"/>
  <c r="C394" i="18"/>
  <c r="D394" i="18"/>
  <c r="C395" i="18"/>
  <c r="D395" i="18"/>
  <c r="C396" i="18"/>
  <c r="D396" i="18"/>
  <c r="C397" i="18"/>
  <c r="D397" i="18"/>
  <c r="C398" i="18"/>
  <c r="D398" i="18"/>
  <c r="C399" i="18"/>
  <c r="D399" i="18"/>
  <c r="C400" i="18"/>
  <c r="D400" i="18"/>
  <c r="C401" i="18"/>
  <c r="D401" i="18"/>
  <c r="C402" i="18"/>
  <c r="D402" i="18"/>
  <c r="C403" i="18"/>
  <c r="D403" i="18"/>
  <c r="C404" i="18"/>
  <c r="D404" i="18"/>
  <c r="C405" i="18"/>
  <c r="D405" i="18"/>
  <c r="C406" i="18"/>
  <c r="D406" i="18"/>
  <c r="C407" i="18"/>
  <c r="D407" i="18"/>
  <c r="C408" i="18"/>
  <c r="D408" i="18"/>
  <c r="C409" i="18"/>
  <c r="D409" i="18"/>
  <c r="C410" i="18"/>
  <c r="D410" i="18"/>
  <c r="C411" i="18"/>
  <c r="D411" i="18"/>
  <c r="C412" i="18"/>
  <c r="D412" i="18"/>
  <c r="C413" i="18"/>
  <c r="D413" i="18"/>
  <c r="C414" i="18"/>
  <c r="D414" i="18"/>
  <c r="C415" i="18"/>
  <c r="D415" i="18"/>
  <c r="C416" i="18"/>
  <c r="D416" i="18"/>
  <c r="C417" i="18"/>
  <c r="D417" i="18"/>
  <c r="C418" i="18"/>
  <c r="D418" i="18"/>
  <c r="C419" i="18"/>
  <c r="D419" i="18"/>
  <c r="C420" i="18"/>
  <c r="D420" i="18"/>
  <c r="C421" i="18"/>
  <c r="D421" i="18"/>
  <c r="C422" i="18"/>
  <c r="D422" i="18"/>
  <c r="C423" i="18"/>
  <c r="D423" i="18"/>
  <c r="C424" i="18"/>
  <c r="D424" i="18"/>
  <c r="C425" i="18"/>
  <c r="D425" i="18"/>
  <c r="C426" i="18"/>
  <c r="D426" i="18"/>
  <c r="C427" i="18"/>
  <c r="D427" i="18"/>
  <c r="C428" i="18"/>
  <c r="D428" i="18"/>
  <c r="C429" i="18"/>
  <c r="D429" i="18"/>
  <c r="C430" i="18"/>
  <c r="D430" i="18"/>
  <c r="C431" i="18"/>
  <c r="D431" i="18"/>
  <c r="C432" i="18"/>
  <c r="D432" i="18"/>
  <c r="C433" i="18"/>
  <c r="D433" i="18"/>
  <c r="C434" i="18"/>
  <c r="D434" i="18"/>
  <c r="C435" i="18"/>
  <c r="D435" i="18"/>
  <c r="C436" i="18"/>
  <c r="D436" i="18"/>
  <c r="C437" i="18"/>
  <c r="D437" i="18"/>
  <c r="C438" i="18"/>
  <c r="D438" i="18"/>
  <c r="C439" i="18"/>
  <c r="D439" i="18"/>
  <c r="C440" i="18"/>
  <c r="D440" i="18"/>
  <c r="C441" i="18"/>
  <c r="D441" i="18"/>
  <c r="C442" i="18"/>
  <c r="D442" i="18"/>
  <c r="C443" i="18"/>
  <c r="D443" i="18"/>
  <c r="C444" i="18"/>
  <c r="D444" i="18"/>
  <c r="C445" i="18"/>
  <c r="D445" i="18"/>
  <c r="C446" i="18"/>
  <c r="D446" i="18"/>
  <c r="C447" i="18"/>
  <c r="D447" i="18"/>
  <c r="C448" i="18"/>
  <c r="D448" i="18"/>
  <c r="C449" i="18"/>
  <c r="D449" i="18"/>
  <c r="C450" i="18"/>
  <c r="D450" i="18"/>
  <c r="C451" i="18"/>
  <c r="D451" i="18"/>
  <c r="C452" i="18"/>
  <c r="D452" i="18"/>
  <c r="C453" i="18"/>
  <c r="D453" i="18"/>
  <c r="C454" i="18"/>
  <c r="D454" i="18"/>
  <c r="C455" i="18"/>
  <c r="D455" i="18"/>
  <c r="C456" i="18"/>
  <c r="D456" i="18"/>
  <c r="C457" i="18"/>
  <c r="D457" i="18"/>
  <c r="C458" i="18"/>
  <c r="D458" i="18"/>
  <c r="C459" i="18"/>
  <c r="D459" i="18"/>
  <c r="C460" i="18"/>
  <c r="D460" i="18"/>
  <c r="C461" i="18"/>
  <c r="D461" i="18"/>
  <c r="C462" i="18"/>
  <c r="D462" i="18"/>
  <c r="C463" i="18"/>
  <c r="D463" i="18"/>
  <c r="C464" i="18"/>
  <c r="D464" i="18"/>
  <c r="C465" i="18"/>
  <c r="D465" i="18"/>
  <c r="C466" i="18"/>
  <c r="D466" i="18"/>
  <c r="C467" i="18"/>
  <c r="D467" i="18"/>
  <c r="C468" i="18"/>
  <c r="D468" i="18"/>
  <c r="C469" i="18"/>
  <c r="D469" i="18"/>
  <c r="C470" i="18"/>
  <c r="D470" i="18"/>
  <c r="C471" i="18"/>
  <c r="D471" i="18"/>
  <c r="C472" i="18"/>
  <c r="D472" i="18"/>
  <c r="C473" i="18"/>
  <c r="D473" i="18"/>
  <c r="C474" i="18"/>
  <c r="D474" i="18"/>
  <c r="C475" i="18"/>
  <c r="D475" i="18"/>
  <c r="C476" i="18"/>
  <c r="D476" i="18"/>
  <c r="C477" i="18"/>
  <c r="D477" i="18"/>
  <c r="C478" i="18"/>
  <c r="D478" i="18"/>
  <c r="C479" i="18"/>
  <c r="D479" i="18"/>
  <c r="C480" i="18"/>
  <c r="D480" i="18"/>
  <c r="C481" i="18"/>
  <c r="D481" i="18"/>
  <c r="C482" i="18"/>
  <c r="D482" i="18"/>
  <c r="C483" i="18"/>
  <c r="D483" i="18"/>
  <c r="C484" i="18"/>
  <c r="D484" i="18"/>
  <c r="C485" i="18"/>
  <c r="D485" i="18"/>
  <c r="C486" i="18"/>
  <c r="D486" i="18"/>
  <c r="C487" i="18"/>
  <c r="D487" i="18"/>
  <c r="C488" i="18"/>
  <c r="D488" i="18"/>
  <c r="C489" i="18"/>
  <c r="D489" i="18"/>
  <c r="C490" i="18"/>
  <c r="D490" i="18"/>
  <c r="C491" i="18"/>
  <c r="D491" i="18"/>
  <c r="C492" i="18"/>
  <c r="D492" i="18"/>
  <c r="C493" i="18"/>
  <c r="D493" i="18"/>
  <c r="C494" i="18"/>
  <c r="D494" i="18"/>
  <c r="C495" i="18"/>
  <c r="D495" i="18"/>
  <c r="C496" i="18"/>
  <c r="D496" i="18"/>
  <c r="C497" i="18"/>
  <c r="D497" i="18"/>
  <c r="C498" i="18"/>
  <c r="D498" i="18"/>
  <c r="C499" i="18"/>
  <c r="D499" i="18"/>
  <c r="C500" i="18"/>
  <c r="D500" i="18"/>
  <c r="C501" i="18"/>
  <c r="D501" i="18"/>
  <c r="C502" i="18"/>
  <c r="D502" i="18"/>
  <c r="C503" i="18"/>
  <c r="D503" i="18"/>
  <c r="C504" i="18"/>
  <c r="D504" i="18"/>
  <c r="C505" i="18"/>
  <c r="D505" i="18"/>
  <c r="C506" i="18"/>
  <c r="D506" i="18"/>
  <c r="C507" i="18"/>
  <c r="D507" i="18"/>
  <c r="C508" i="18"/>
  <c r="D508" i="18"/>
  <c r="C509" i="18"/>
  <c r="D509" i="18"/>
  <c r="C510" i="18"/>
  <c r="D510" i="18"/>
  <c r="C511" i="18"/>
  <c r="D511" i="18"/>
  <c r="C512" i="18"/>
  <c r="D512" i="18"/>
  <c r="C513" i="18"/>
  <c r="D513" i="18"/>
  <c r="C514" i="18"/>
  <c r="D514" i="18"/>
  <c r="C515" i="18"/>
  <c r="D515" i="18"/>
  <c r="C516" i="18"/>
  <c r="D516" i="18"/>
  <c r="C517" i="18"/>
  <c r="D517" i="18"/>
  <c r="C518" i="18"/>
  <c r="D518" i="18"/>
  <c r="C519" i="18"/>
  <c r="D519" i="18"/>
  <c r="C520" i="18"/>
  <c r="D520" i="18"/>
  <c r="C521" i="18"/>
  <c r="D521" i="18"/>
  <c r="C522" i="18"/>
  <c r="D522" i="18"/>
  <c r="C523" i="18"/>
  <c r="D523" i="18"/>
  <c r="C524" i="18"/>
  <c r="D524" i="18"/>
  <c r="C525" i="18"/>
  <c r="D525" i="18"/>
  <c r="C526" i="18"/>
  <c r="D526" i="18"/>
  <c r="C527" i="18"/>
  <c r="D527" i="18"/>
  <c r="C528" i="18"/>
  <c r="D528" i="18"/>
  <c r="C529" i="18"/>
  <c r="D529" i="18"/>
  <c r="C530" i="18"/>
  <c r="D530" i="18"/>
  <c r="C531" i="18"/>
  <c r="D531" i="18"/>
  <c r="C532" i="18"/>
  <c r="D532" i="18"/>
  <c r="C533" i="18"/>
  <c r="D533" i="18"/>
  <c r="C534" i="18"/>
  <c r="D534" i="18"/>
  <c r="C535" i="18"/>
  <c r="D535" i="18"/>
  <c r="C536" i="18"/>
  <c r="D536" i="18"/>
  <c r="C537" i="18"/>
  <c r="D537" i="18"/>
  <c r="C538" i="18"/>
  <c r="D538" i="18"/>
  <c r="C539" i="18"/>
  <c r="D539" i="18"/>
  <c r="C540" i="18"/>
  <c r="D540" i="18"/>
  <c r="C541" i="18"/>
  <c r="D541" i="18"/>
  <c r="C542" i="18"/>
  <c r="D542" i="18"/>
  <c r="C543" i="18"/>
  <c r="D543" i="18"/>
  <c r="C544" i="18"/>
  <c r="D544" i="18"/>
  <c r="C545" i="18"/>
  <c r="D545" i="18"/>
  <c r="C546" i="18"/>
  <c r="D546" i="18"/>
  <c r="C547" i="18"/>
  <c r="D547" i="18"/>
  <c r="C548" i="18"/>
  <c r="D548" i="18"/>
  <c r="C549" i="18"/>
  <c r="D549" i="18"/>
  <c r="C550" i="18"/>
  <c r="D550" i="18"/>
  <c r="C551" i="18"/>
  <c r="D551" i="18"/>
  <c r="C552" i="18"/>
  <c r="D552" i="18"/>
  <c r="C553" i="18"/>
  <c r="D553" i="18"/>
  <c r="C554" i="18"/>
  <c r="D554" i="18"/>
  <c r="C555" i="18"/>
  <c r="D555" i="18"/>
  <c r="C556" i="18"/>
  <c r="D556" i="18"/>
  <c r="C557" i="18"/>
  <c r="D557" i="18"/>
  <c r="C558" i="18"/>
  <c r="D558" i="18"/>
  <c r="C559" i="18"/>
  <c r="D559" i="18"/>
  <c r="C560" i="18"/>
  <c r="D560" i="18"/>
  <c r="C561" i="18"/>
  <c r="D561" i="18"/>
  <c r="C562" i="18"/>
  <c r="D562" i="18"/>
  <c r="C563" i="18"/>
  <c r="D563" i="18"/>
  <c r="C564" i="18"/>
  <c r="D564" i="18"/>
  <c r="C565" i="18"/>
  <c r="D565" i="18"/>
  <c r="C566" i="18"/>
  <c r="D566" i="18"/>
  <c r="C567" i="18"/>
  <c r="D567" i="18"/>
  <c r="C568" i="18"/>
  <c r="D568" i="18"/>
  <c r="C569" i="18"/>
  <c r="D569" i="18"/>
  <c r="C570" i="18"/>
  <c r="D570" i="18"/>
  <c r="C571" i="18"/>
  <c r="D571" i="18"/>
  <c r="C572" i="18"/>
  <c r="D572" i="18"/>
  <c r="C573" i="18"/>
  <c r="D573" i="18"/>
  <c r="C574" i="18"/>
  <c r="D574" i="18"/>
  <c r="C575" i="18"/>
  <c r="D575" i="18"/>
  <c r="C576" i="18"/>
  <c r="D576" i="18"/>
  <c r="C577" i="18"/>
  <c r="D577" i="18"/>
  <c r="C578" i="18"/>
  <c r="D578" i="18"/>
  <c r="C579" i="18"/>
  <c r="D579" i="18"/>
  <c r="C580" i="18"/>
  <c r="D580" i="18"/>
  <c r="C581" i="18"/>
  <c r="D581" i="18"/>
  <c r="C582" i="18"/>
  <c r="D582" i="18"/>
  <c r="C583" i="18"/>
  <c r="D583" i="18"/>
  <c r="C584" i="18"/>
  <c r="D584" i="18"/>
  <c r="C585" i="18"/>
  <c r="D585" i="18"/>
  <c r="C586" i="18"/>
  <c r="D586" i="18"/>
  <c r="C587" i="18"/>
  <c r="D587" i="18"/>
  <c r="C588" i="18"/>
  <c r="D588" i="18"/>
  <c r="C589" i="18"/>
  <c r="D589" i="18"/>
  <c r="C590" i="18"/>
  <c r="D590" i="18"/>
  <c r="C591" i="18"/>
  <c r="D591" i="18"/>
  <c r="C592" i="18"/>
  <c r="D592" i="18"/>
  <c r="C593" i="18"/>
  <c r="D593" i="18"/>
  <c r="C594" i="18"/>
  <c r="D594" i="18"/>
  <c r="C595" i="18"/>
  <c r="D595" i="18"/>
  <c r="C596" i="18"/>
  <c r="D596" i="18"/>
  <c r="C597" i="18"/>
  <c r="D597" i="18"/>
  <c r="C598" i="18"/>
  <c r="D598" i="18"/>
  <c r="C599" i="18"/>
  <c r="D599" i="18"/>
  <c r="C600" i="18"/>
  <c r="D600" i="18"/>
  <c r="C601" i="18"/>
  <c r="D601" i="18"/>
  <c r="C602" i="18"/>
  <c r="D602" i="18"/>
  <c r="C603" i="18"/>
  <c r="D603" i="18"/>
  <c r="C604" i="18"/>
  <c r="D604" i="18"/>
  <c r="C605" i="18"/>
  <c r="D605" i="18"/>
  <c r="C606" i="18"/>
  <c r="D606" i="18"/>
  <c r="C607" i="18"/>
  <c r="D607" i="18"/>
  <c r="C608" i="18"/>
  <c r="D608" i="18"/>
  <c r="C609" i="18"/>
  <c r="D609" i="18"/>
  <c r="C610" i="18"/>
  <c r="D610" i="18"/>
  <c r="C611" i="18"/>
  <c r="D611" i="18"/>
  <c r="C612" i="18"/>
  <c r="D612" i="18"/>
  <c r="C613" i="18"/>
  <c r="D613" i="18"/>
  <c r="C614" i="18"/>
  <c r="D614" i="18"/>
  <c r="C615" i="18"/>
  <c r="D615" i="18"/>
  <c r="C616" i="18"/>
  <c r="D616" i="18"/>
  <c r="C617" i="18"/>
  <c r="D617" i="18"/>
  <c r="C618" i="18"/>
  <c r="D618" i="18"/>
  <c r="C619" i="18"/>
  <c r="D619" i="18"/>
  <c r="C620" i="18"/>
  <c r="D620" i="18"/>
  <c r="C621" i="18"/>
  <c r="D621" i="18"/>
  <c r="C622" i="18"/>
  <c r="D622" i="18"/>
  <c r="C623" i="18"/>
  <c r="D623" i="18"/>
  <c r="C624" i="18"/>
  <c r="D624" i="18"/>
  <c r="C625" i="18"/>
  <c r="D625" i="18"/>
  <c r="C626" i="18"/>
  <c r="D626" i="18"/>
  <c r="C627" i="18"/>
  <c r="D627" i="18"/>
  <c r="C628" i="18"/>
  <c r="D628" i="18"/>
  <c r="C629" i="18"/>
  <c r="D629" i="18"/>
  <c r="C630" i="18"/>
  <c r="D630" i="18"/>
  <c r="C631" i="18"/>
  <c r="D631" i="18"/>
  <c r="C632" i="18"/>
  <c r="D632" i="18"/>
  <c r="C633" i="18"/>
  <c r="D633" i="18"/>
  <c r="C634" i="18"/>
  <c r="D634" i="18"/>
  <c r="C635" i="18"/>
  <c r="D635" i="18"/>
  <c r="C636" i="18"/>
  <c r="D636" i="18"/>
  <c r="C637" i="18"/>
  <c r="D637" i="18"/>
  <c r="C638" i="18"/>
  <c r="D638" i="18"/>
  <c r="C639" i="18"/>
  <c r="D639" i="18"/>
  <c r="C640" i="18"/>
  <c r="D640" i="18"/>
  <c r="C641" i="18"/>
  <c r="D641" i="18"/>
  <c r="C642" i="18"/>
  <c r="D642" i="18"/>
  <c r="C643" i="18"/>
  <c r="D643" i="18"/>
  <c r="C644" i="18"/>
  <c r="D644" i="18"/>
  <c r="C645" i="18"/>
  <c r="D645" i="18"/>
  <c r="C646" i="18"/>
  <c r="D646" i="18"/>
  <c r="C647" i="18"/>
  <c r="D647" i="18"/>
  <c r="C648" i="18"/>
  <c r="D648" i="18"/>
  <c r="C649" i="18"/>
  <c r="D649" i="18"/>
  <c r="C650" i="18"/>
  <c r="D650" i="18"/>
  <c r="C651" i="18"/>
  <c r="D651" i="18"/>
  <c r="C652" i="18"/>
  <c r="D652" i="18"/>
  <c r="C653" i="18"/>
  <c r="D653" i="18"/>
  <c r="C654" i="18"/>
  <c r="D654" i="18"/>
  <c r="C655" i="18"/>
  <c r="D655" i="18"/>
  <c r="C656" i="18"/>
  <c r="D656" i="18"/>
  <c r="C657" i="18"/>
  <c r="D657" i="18"/>
  <c r="C658" i="18"/>
  <c r="D658" i="18"/>
  <c r="C659" i="18"/>
  <c r="D659" i="18"/>
  <c r="C660" i="18"/>
  <c r="D660" i="18"/>
  <c r="C661" i="18"/>
  <c r="D661" i="18"/>
  <c r="C662" i="18"/>
  <c r="D662" i="18"/>
  <c r="C663" i="18"/>
  <c r="D663" i="18"/>
  <c r="C664" i="18"/>
  <c r="D664" i="18"/>
  <c r="C665" i="18"/>
  <c r="D665" i="18"/>
  <c r="C666" i="18"/>
  <c r="D666" i="18"/>
  <c r="C667" i="18"/>
  <c r="D667" i="18"/>
  <c r="C668" i="18"/>
  <c r="D668" i="18"/>
  <c r="C669" i="18"/>
  <c r="D669" i="18"/>
  <c r="C670" i="18"/>
  <c r="D670" i="18"/>
  <c r="C671" i="18"/>
  <c r="D671" i="18"/>
  <c r="C672" i="18"/>
  <c r="D672" i="18"/>
  <c r="C673" i="18"/>
  <c r="D673" i="18"/>
  <c r="C674" i="18"/>
  <c r="D674" i="18"/>
  <c r="C675" i="18"/>
  <c r="D675" i="18"/>
  <c r="C676" i="18"/>
  <c r="D676" i="18"/>
  <c r="C677" i="18"/>
  <c r="D677" i="18"/>
  <c r="C678" i="18"/>
  <c r="D678" i="18"/>
  <c r="C679" i="18"/>
  <c r="D679" i="18"/>
  <c r="C680" i="18"/>
  <c r="D680" i="18"/>
  <c r="C681" i="18"/>
  <c r="D681" i="18"/>
  <c r="C682" i="18"/>
  <c r="D682" i="18"/>
  <c r="C683" i="18"/>
  <c r="D683" i="18"/>
  <c r="C684" i="18"/>
  <c r="D684" i="18"/>
  <c r="C685" i="18"/>
  <c r="D685" i="18"/>
  <c r="C686" i="18"/>
  <c r="D686" i="18"/>
  <c r="C687" i="18"/>
  <c r="D687" i="18"/>
  <c r="C688" i="18"/>
  <c r="D688" i="18"/>
  <c r="C689" i="18"/>
  <c r="D689" i="18"/>
  <c r="C690" i="18"/>
  <c r="D690" i="18"/>
  <c r="C691" i="18"/>
  <c r="D691" i="18"/>
  <c r="C692" i="18"/>
  <c r="D692" i="18"/>
  <c r="C693" i="18"/>
  <c r="D693" i="18"/>
  <c r="C694" i="18"/>
  <c r="D694" i="18"/>
  <c r="C695" i="18"/>
  <c r="D695" i="18"/>
  <c r="C696" i="18"/>
  <c r="D696" i="18"/>
  <c r="C697" i="18"/>
  <c r="D697" i="18"/>
  <c r="C698" i="18"/>
  <c r="D698" i="18"/>
  <c r="C699" i="18"/>
  <c r="D699" i="18"/>
  <c r="C700" i="18"/>
  <c r="D700" i="18"/>
  <c r="C701" i="18"/>
  <c r="D701" i="18"/>
  <c r="C702" i="18"/>
  <c r="D702" i="18"/>
  <c r="C703" i="18"/>
  <c r="D703" i="18"/>
  <c r="C704" i="18"/>
  <c r="D704" i="18"/>
  <c r="C705" i="18"/>
  <c r="D705" i="18"/>
  <c r="C706" i="18"/>
  <c r="D706" i="18"/>
  <c r="C707" i="18"/>
  <c r="D707" i="18"/>
  <c r="C708" i="18"/>
  <c r="D708" i="18"/>
  <c r="C709" i="18"/>
  <c r="D709" i="18"/>
  <c r="C710" i="18"/>
  <c r="D710" i="18"/>
  <c r="C711" i="18"/>
  <c r="D711" i="18"/>
  <c r="C712" i="18"/>
  <c r="D712" i="18"/>
  <c r="C713" i="18"/>
  <c r="D713" i="18"/>
  <c r="C714" i="18"/>
  <c r="D714" i="18"/>
  <c r="C715" i="18"/>
  <c r="D715" i="18"/>
  <c r="C716" i="18"/>
  <c r="D716" i="18"/>
  <c r="C717" i="18"/>
  <c r="D717" i="18"/>
  <c r="C718" i="18"/>
  <c r="D718" i="18"/>
  <c r="C719" i="18"/>
  <c r="D719" i="18"/>
  <c r="C720" i="18"/>
  <c r="D720" i="18"/>
  <c r="C721" i="18"/>
  <c r="D721" i="18"/>
  <c r="C722" i="18"/>
  <c r="D722" i="18"/>
  <c r="C723" i="18"/>
  <c r="D723" i="18"/>
  <c r="C724" i="18"/>
  <c r="D724" i="18"/>
  <c r="C725" i="18"/>
  <c r="D725" i="18"/>
  <c r="C726" i="18"/>
  <c r="D726" i="18"/>
  <c r="C727" i="18"/>
  <c r="D727" i="18"/>
  <c r="C728" i="18"/>
  <c r="D728" i="18"/>
  <c r="C729" i="18"/>
  <c r="D729" i="18"/>
  <c r="C730" i="18"/>
  <c r="D730" i="18"/>
  <c r="C731" i="18"/>
  <c r="D731" i="18"/>
  <c r="C732" i="18"/>
  <c r="D732" i="18"/>
  <c r="C733" i="18"/>
  <c r="D733" i="18"/>
  <c r="C734" i="18"/>
  <c r="D734" i="18"/>
  <c r="C735" i="18"/>
  <c r="D735" i="18"/>
  <c r="C736" i="18"/>
  <c r="D736" i="18"/>
  <c r="C737" i="18"/>
  <c r="D737" i="18"/>
  <c r="C738" i="18"/>
  <c r="D738" i="18"/>
  <c r="C739" i="18"/>
  <c r="D739" i="18"/>
  <c r="C740" i="18"/>
  <c r="D740" i="18"/>
  <c r="C741" i="18"/>
  <c r="D741" i="18"/>
  <c r="C742" i="18"/>
  <c r="D742" i="18"/>
  <c r="C743" i="18"/>
  <c r="D743" i="18"/>
  <c r="C744" i="18"/>
  <c r="D744" i="18"/>
  <c r="C745" i="18"/>
  <c r="D745" i="18"/>
  <c r="C746" i="18"/>
  <c r="D746" i="18"/>
  <c r="C747" i="18"/>
  <c r="D747" i="18"/>
  <c r="C748" i="18"/>
  <c r="D748" i="18"/>
  <c r="C749" i="18"/>
  <c r="D749" i="18"/>
  <c r="C750" i="18"/>
  <c r="D750" i="18"/>
  <c r="C751" i="18"/>
  <c r="D751" i="18"/>
  <c r="C752" i="18"/>
  <c r="D752" i="18"/>
  <c r="C753" i="18"/>
  <c r="D753" i="18"/>
  <c r="C754" i="18"/>
  <c r="D754" i="18"/>
  <c r="C755" i="18"/>
  <c r="D755" i="18"/>
  <c r="C756" i="18"/>
  <c r="D756" i="18"/>
  <c r="C757" i="18"/>
  <c r="D757" i="18"/>
  <c r="C758" i="18"/>
  <c r="D758" i="18"/>
  <c r="C759" i="18"/>
  <c r="D759" i="18"/>
  <c r="C760" i="18"/>
  <c r="D760" i="18"/>
  <c r="C761" i="18"/>
  <c r="D761" i="18"/>
  <c r="C762" i="18"/>
  <c r="D762" i="18"/>
  <c r="C763" i="18"/>
  <c r="D763" i="18"/>
  <c r="C764" i="18"/>
  <c r="D764" i="18"/>
  <c r="C765" i="18"/>
  <c r="D765" i="18"/>
  <c r="C766" i="18"/>
  <c r="D766" i="18"/>
  <c r="C767" i="18"/>
  <c r="D767" i="18"/>
  <c r="C768" i="18"/>
  <c r="D768" i="18"/>
  <c r="C769" i="18"/>
  <c r="D769" i="18"/>
  <c r="C770" i="18"/>
  <c r="D770" i="18"/>
  <c r="C771" i="18"/>
  <c r="D771" i="18"/>
  <c r="C772" i="18"/>
  <c r="D772" i="18"/>
  <c r="C773" i="18"/>
  <c r="D773" i="18"/>
  <c r="C774" i="18"/>
  <c r="D774" i="18"/>
  <c r="C775" i="18"/>
  <c r="D775" i="18"/>
  <c r="C776" i="18"/>
  <c r="D776" i="18"/>
  <c r="C777" i="18"/>
  <c r="D777" i="18"/>
  <c r="C778" i="18"/>
  <c r="D778" i="18"/>
  <c r="C779" i="18"/>
  <c r="D779" i="18"/>
  <c r="C780" i="18"/>
  <c r="D780" i="18"/>
  <c r="C781" i="18"/>
  <c r="D781" i="18"/>
  <c r="C782" i="18"/>
  <c r="D782" i="18"/>
  <c r="C783" i="18"/>
  <c r="D783" i="18"/>
  <c r="C784" i="18"/>
  <c r="D784" i="18"/>
  <c r="C785" i="18"/>
  <c r="D785" i="18"/>
  <c r="C786" i="18"/>
  <c r="D786" i="18"/>
  <c r="C787" i="18"/>
  <c r="D787" i="18"/>
  <c r="C788" i="18"/>
  <c r="D788" i="18"/>
  <c r="C789" i="18"/>
  <c r="D789" i="18"/>
  <c r="C790" i="18"/>
  <c r="D790" i="18"/>
  <c r="C791" i="18"/>
  <c r="D791" i="18"/>
  <c r="C792" i="18"/>
  <c r="D792" i="18"/>
  <c r="C793" i="18"/>
  <c r="D793" i="18"/>
  <c r="C794" i="18"/>
  <c r="D794" i="18"/>
  <c r="C795" i="18"/>
  <c r="D795" i="18"/>
  <c r="C796" i="18"/>
  <c r="D796" i="18"/>
  <c r="C797" i="18"/>
  <c r="D797" i="18"/>
  <c r="C798" i="18"/>
  <c r="D798" i="18"/>
  <c r="C799" i="18"/>
  <c r="D799" i="18"/>
  <c r="C800" i="18"/>
  <c r="D800" i="18"/>
  <c r="C801" i="18"/>
  <c r="D801" i="18"/>
  <c r="C802" i="18"/>
  <c r="D802" i="18"/>
  <c r="C803" i="18"/>
  <c r="D803" i="18"/>
  <c r="C804" i="18"/>
  <c r="D804" i="18"/>
  <c r="C805" i="18"/>
  <c r="D805" i="18"/>
  <c r="C806" i="18"/>
  <c r="D806" i="18"/>
  <c r="C807" i="18"/>
  <c r="D807" i="18"/>
  <c r="C808" i="18"/>
  <c r="D808" i="18"/>
  <c r="C809" i="18"/>
  <c r="D809" i="18"/>
  <c r="C810" i="18"/>
  <c r="D810" i="18"/>
  <c r="C811" i="18"/>
  <c r="D811" i="18"/>
  <c r="C812" i="18"/>
  <c r="D812" i="18"/>
  <c r="C813" i="18"/>
  <c r="D813" i="18"/>
  <c r="C814" i="18"/>
  <c r="D814" i="18"/>
  <c r="C815" i="18"/>
  <c r="D815" i="18"/>
  <c r="C816" i="18"/>
  <c r="D816" i="18"/>
  <c r="C817" i="18"/>
  <c r="D817" i="18"/>
  <c r="C818" i="18"/>
  <c r="D818" i="18"/>
  <c r="C819" i="18"/>
  <c r="D819" i="18"/>
  <c r="C820" i="18"/>
  <c r="D820" i="18"/>
  <c r="C821" i="18"/>
  <c r="D821" i="18"/>
  <c r="C822" i="18"/>
  <c r="D822" i="18"/>
  <c r="C823" i="18"/>
  <c r="D823" i="18"/>
  <c r="C824" i="18"/>
  <c r="D824" i="18"/>
  <c r="C825" i="18"/>
  <c r="D825" i="18"/>
  <c r="C826" i="18"/>
  <c r="D826" i="18"/>
  <c r="C827" i="18"/>
  <c r="D827" i="18"/>
  <c r="C828" i="18"/>
  <c r="D828" i="18"/>
  <c r="C829" i="18"/>
  <c r="D829" i="18"/>
  <c r="C830" i="18"/>
  <c r="D830" i="18"/>
  <c r="C831" i="18"/>
  <c r="D831" i="18"/>
  <c r="C832" i="18"/>
  <c r="D832" i="18"/>
  <c r="C833" i="18"/>
  <c r="D833" i="18"/>
  <c r="C834" i="18"/>
  <c r="D834" i="18"/>
  <c r="C835" i="18"/>
  <c r="D835" i="18"/>
  <c r="C836" i="18"/>
  <c r="D836" i="18"/>
  <c r="C837" i="18"/>
  <c r="D837" i="18"/>
  <c r="C838" i="18"/>
  <c r="D838" i="18"/>
  <c r="C839" i="18"/>
  <c r="D839" i="18"/>
  <c r="C840" i="18"/>
  <c r="D840" i="18"/>
  <c r="C841" i="18"/>
  <c r="D841" i="18"/>
  <c r="C842" i="18"/>
  <c r="D842" i="18"/>
  <c r="C843" i="18"/>
  <c r="D843" i="18"/>
  <c r="C844" i="18"/>
  <c r="D844" i="18"/>
  <c r="C845" i="18"/>
  <c r="D845" i="18"/>
  <c r="C846" i="18"/>
  <c r="D846" i="18"/>
  <c r="C847" i="18"/>
  <c r="D847" i="18"/>
  <c r="C848" i="18"/>
  <c r="D848" i="18"/>
  <c r="C849" i="18"/>
  <c r="D849" i="18"/>
  <c r="C850" i="18"/>
  <c r="D850" i="18"/>
  <c r="C851" i="18"/>
  <c r="D851" i="18"/>
  <c r="C852" i="18"/>
  <c r="D852" i="18"/>
  <c r="C853" i="18"/>
  <c r="D853" i="18"/>
  <c r="C854" i="18"/>
  <c r="D854" i="18"/>
  <c r="C855" i="18"/>
  <c r="D855" i="18"/>
  <c r="C856" i="18"/>
  <c r="D856" i="18"/>
  <c r="C857" i="18"/>
  <c r="D857" i="18"/>
  <c r="C858" i="18"/>
  <c r="D858" i="18"/>
  <c r="C859" i="18"/>
  <c r="D859" i="18"/>
  <c r="C860" i="18"/>
  <c r="D860" i="18"/>
  <c r="C861" i="18"/>
  <c r="D861" i="18"/>
  <c r="C862" i="18"/>
  <c r="D862" i="18"/>
  <c r="C863" i="18"/>
  <c r="D863" i="18"/>
  <c r="C864" i="18"/>
  <c r="D864" i="18"/>
  <c r="C865" i="18"/>
  <c r="D865" i="18"/>
  <c r="C866" i="18"/>
  <c r="D866" i="18"/>
  <c r="C867" i="18"/>
  <c r="D867" i="18"/>
  <c r="C868" i="18"/>
  <c r="D868" i="18"/>
  <c r="C869" i="18"/>
  <c r="D869" i="18"/>
  <c r="C870" i="18"/>
  <c r="D870" i="18"/>
  <c r="C871" i="18"/>
  <c r="D871" i="18"/>
  <c r="C872" i="18"/>
  <c r="D872" i="18"/>
  <c r="C873" i="18"/>
  <c r="D873" i="18"/>
  <c r="C874" i="18"/>
  <c r="D874" i="18"/>
  <c r="C875" i="18"/>
  <c r="D875" i="18"/>
  <c r="C876" i="18"/>
  <c r="D876" i="18"/>
  <c r="C877" i="18"/>
  <c r="D877" i="18"/>
  <c r="C878" i="18"/>
  <c r="D878" i="18"/>
  <c r="C879" i="18"/>
  <c r="D879" i="18"/>
  <c r="C880" i="18"/>
  <c r="D880" i="18"/>
  <c r="C881" i="18"/>
  <c r="D881" i="18"/>
  <c r="C882" i="18"/>
  <c r="D882" i="18"/>
  <c r="C883" i="18"/>
  <c r="D883" i="18"/>
  <c r="C884" i="18"/>
  <c r="D884" i="18"/>
  <c r="C885" i="18"/>
  <c r="D885" i="18"/>
  <c r="C886" i="18"/>
  <c r="D886" i="18"/>
  <c r="C887" i="18"/>
  <c r="D887" i="18"/>
  <c r="C888" i="18"/>
  <c r="D888" i="18"/>
  <c r="C889" i="18"/>
  <c r="D889" i="18"/>
  <c r="C890" i="18"/>
  <c r="D890" i="18"/>
  <c r="C891" i="18"/>
  <c r="D891" i="18"/>
  <c r="C892" i="18"/>
  <c r="D892" i="18"/>
  <c r="C893" i="18"/>
  <c r="D893" i="18"/>
  <c r="C894" i="18"/>
  <c r="D894" i="18"/>
  <c r="C895" i="18"/>
  <c r="D895" i="18"/>
  <c r="C896" i="18"/>
  <c r="D896" i="18"/>
  <c r="C897" i="18"/>
  <c r="D897" i="18"/>
  <c r="C898" i="18"/>
  <c r="D898" i="18"/>
  <c r="C899" i="18"/>
  <c r="D899" i="18"/>
  <c r="C900" i="18"/>
  <c r="D900" i="18"/>
  <c r="C901" i="18"/>
  <c r="D901" i="18"/>
  <c r="C902" i="18"/>
  <c r="D902" i="18"/>
  <c r="C903" i="18"/>
  <c r="D903" i="18"/>
  <c r="C904" i="18"/>
  <c r="D904" i="18"/>
  <c r="C905" i="18"/>
  <c r="D905" i="18"/>
  <c r="C906" i="18"/>
  <c r="D906" i="18"/>
  <c r="C907" i="18"/>
  <c r="D907" i="18"/>
  <c r="C908" i="18"/>
  <c r="D908" i="18"/>
  <c r="C909" i="18"/>
  <c r="D909" i="18"/>
  <c r="C910" i="18"/>
  <c r="D910" i="18"/>
  <c r="C911" i="18"/>
  <c r="D911" i="18"/>
  <c r="C912" i="18"/>
  <c r="D912" i="18"/>
  <c r="C913" i="18"/>
  <c r="D913" i="18"/>
  <c r="C914" i="18"/>
  <c r="D914" i="18"/>
  <c r="C915" i="18"/>
  <c r="D915" i="18"/>
  <c r="C916" i="18"/>
  <c r="D916" i="18"/>
  <c r="C917" i="18"/>
  <c r="D917" i="18"/>
  <c r="C918" i="18"/>
  <c r="D918" i="18"/>
  <c r="C919" i="18"/>
  <c r="D919" i="18"/>
  <c r="C920" i="18"/>
  <c r="D920" i="18"/>
  <c r="C921" i="18"/>
  <c r="D921" i="18"/>
  <c r="C922" i="18"/>
  <c r="D922" i="18"/>
  <c r="C923" i="18"/>
  <c r="D923" i="18"/>
  <c r="C924" i="18"/>
  <c r="D924" i="18"/>
  <c r="C925" i="18"/>
  <c r="D925" i="18"/>
  <c r="C926" i="18"/>
  <c r="D926" i="18"/>
  <c r="C927" i="18"/>
  <c r="D927" i="18"/>
  <c r="C928" i="18"/>
  <c r="D928" i="18"/>
  <c r="C929" i="18"/>
  <c r="D929" i="18"/>
  <c r="C930" i="18"/>
  <c r="D930" i="18"/>
  <c r="C931" i="18"/>
  <c r="D931" i="18"/>
  <c r="C932" i="18"/>
  <c r="D932" i="18"/>
  <c r="C933" i="18"/>
  <c r="D933" i="18"/>
  <c r="C934" i="18"/>
  <c r="D934" i="18"/>
  <c r="C935" i="18"/>
  <c r="D935" i="18"/>
  <c r="C936" i="18"/>
  <c r="D936" i="18"/>
  <c r="C937" i="18"/>
  <c r="D937" i="18"/>
  <c r="C938" i="18"/>
  <c r="D938" i="18"/>
  <c r="C939" i="18"/>
  <c r="D939" i="18"/>
  <c r="C940" i="18"/>
  <c r="D940" i="18"/>
  <c r="C941" i="18"/>
  <c r="D941" i="18"/>
  <c r="C942" i="18"/>
  <c r="D942" i="18"/>
  <c r="C943" i="18"/>
  <c r="D943" i="18"/>
  <c r="C944" i="18"/>
  <c r="D944" i="18"/>
  <c r="C945" i="18"/>
  <c r="D945" i="18"/>
  <c r="C946" i="18"/>
  <c r="D946" i="18"/>
  <c r="C947" i="18"/>
  <c r="D947" i="18"/>
  <c r="C948" i="18"/>
  <c r="D948" i="18"/>
  <c r="C949" i="18"/>
  <c r="D949" i="18"/>
  <c r="C950" i="18"/>
  <c r="D950" i="18"/>
  <c r="C951" i="18"/>
  <c r="D951" i="18"/>
  <c r="C952" i="18"/>
  <c r="D952" i="18"/>
  <c r="C953" i="18"/>
  <c r="D953" i="18"/>
  <c r="C954" i="18"/>
  <c r="D954" i="18"/>
  <c r="C955" i="18"/>
  <c r="D955" i="18"/>
  <c r="C956" i="18"/>
  <c r="D956" i="18"/>
  <c r="C957" i="18"/>
  <c r="D957" i="18"/>
  <c r="C958" i="18"/>
  <c r="D958" i="18"/>
  <c r="C959" i="18"/>
  <c r="D959" i="18"/>
  <c r="C960" i="18"/>
  <c r="D960" i="18"/>
  <c r="C961" i="18"/>
  <c r="D961" i="18"/>
  <c r="C962" i="18"/>
  <c r="D962" i="18"/>
  <c r="C963" i="18"/>
  <c r="D963" i="18"/>
  <c r="C964" i="18"/>
  <c r="D964" i="18"/>
  <c r="C965" i="18"/>
  <c r="D965" i="18"/>
  <c r="C966" i="18"/>
  <c r="D966" i="18"/>
  <c r="C967" i="18"/>
  <c r="D967" i="18"/>
  <c r="C968" i="18"/>
  <c r="D968" i="18"/>
  <c r="C969" i="18"/>
  <c r="D969" i="18"/>
  <c r="C970" i="18"/>
  <c r="D970" i="18"/>
  <c r="C971" i="18"/>
  <c r="D971" i="18"/>
  <c r="C972" i="18"/>
  <c r="D972" i="18"/>
  <c r="C973" i="18"/>
  <c r="D973" i="18"/>
  <c r="C974" i="18"/>
  <c r="D974" i="18"/>
  <c r="C975" i="18"/>
  <c r="D975" i="18"/>
  <c r="C976" i="18"/>
  <c r="D976" i="18"/>
  <c r="C977" i="18"/>
  <c r="D977" i="18"/>
  <c r="C978" i="18"/>
  <c r="D978" i="18"/>
  <c r="C979" i="18"/>
  <c r="D979" i="18"/>
  <c r="C980" i="18"/>
  <c r="D980" i="18"/>
  <c r="C981" i="18"/>
  <c r="D981" i="18"/>
  <c r="C982" i="18"/>
  <c r="D982" i="18"/>
  <c r="C983" i="18"/>
  <c r="D983" i="18"/>
  <c r="C984" i="18"/>
  <c r="D984" i="18"/>
  <c r="C985" i="18"/>
  <c r="D985" i="18"/>
  <c r="C986" i="18"/>
  <c r="D986" i="18"/>
  <c r="C987" i="18"/>
  <c r="D987" i="18"/>
  <c r="C988" i="18"/>
  <c r="D988" i="18"/>
  <c r="C989" i="18"/>
  <c r="D989" i="18"/>
  <c r="C990" i="18"/>
  <c r="D990" i="18"/>
  <c r="C991" i="18"/>
  <c r="D991" i="18"/>
  <c r="C992" i="18"/>
  <c r="D992" i="18"/>
  <c r="C993" i="18"/>
  <c r="D993" i="18"/>
  <c r="C994" i="18"/>
  <c r="D994" i="18"/>
  <c r="C995" i="18"/>
  <c r="D995" i="18"/>
  <c r="C996" i="18"/>
  <c r="D996" i="18"/>
  <c r="C997" i="18"/>
  <c r="D997" i="18"/>
  <c r="C998" i="18"/>
  <c r="D998" i="18"/>
  <c r="C999" i="18"/>
  <c r="D999" i="18"/>
  <c r="C1000" i="18"/>
  <c r="D1000" i="18"/>
  <c r="C1001" i="18"/>
  <c r="D1001" i="18"/>
  <c r="C8" i="18"/>
  <c r="C7" i="18"/>
  <c r="E7" i="18" s="1"/>
  <c r="E580" i="18" l="1"/>
  <c r="E470" i="18"/>
  <c r="Q21" i="3"/>
  <c r="E10" i="1"/>
  <c r="E911" i="18"/>
  <c r="E895" i="18"/>
  <c r="E891" i="18"/>
  <c r="E887" i="18"/>
  <c r="E879" i="18"/>
  <c r="E875" i="18"/>
  <c r="E871" i="18"/>
  <c r="E101" i="18"/>
  <c r="E87" i="18"/>
  <c r="E83" i="18"/>
  <c r="E75" i="18"/>
  <c r="E71" i="18"/>
  <c r="E69" i="18"/>
  <c r="E984" i="18"/>
  <c r="E968" i="18"/>
  <c r="E960" i="18"/>
  <c r="E936" i="18"/>
  <c r="E928" i="18"/>
  <c r="E840" i="18"/>
  <c r="E832" i="18"/>
  <c r="E824" i="18"/>
  <c r="E816" i="18"/>
  <c r="E792" i="18"/>
  <c r="E784" i="18"/>
  <c r="E752" i="18"/>
  <c r="E708" i="18"/>
  <c r="E700" i="18"/>
  <c r="E636" i="18"/>
  <c r="E444" i="18"/>
  <c r="E432" i="18"/>
  <c r="E422" i="18"/>
  <c r="E412" i="18"/>
  <c r="E406" i="18"/>
  <c r="E400" i="18"/>
  <c r="E338" i="18"/>
  <c r="E939" i="18"/>
  <c r="E485" i="18"/>
  <c r="E469" i="18"/>
  <c r="E461" i="18"/>
  <c r="E457" i="18"/>
  <c r="E931" i="18"/>
  <c r="E919" i="18"/>
  <c r="E915" i="18"/>
  <c r="E330" i="18"/>
  <c r="E326" i="18"/>
  <c r="E298" i="18"/>
  <c r="E276" i="18"/>
  <c r="E266" i="18"/>
  <c r="E250" i="18"/>
  <c r="E74" i="18"/>
  <c r="E70" i="18"/>
  <c r="E863" i="18"/>
  <c r="E855" i="18"/>
  <c r="E847" i="18"/>
  <c r="E843" i="18"/>
  <c r="E839" i="18"/>
  <c r="E831" i="18"/>
  <c r="E829" i="18"/>
  <c r="E827" i="18"/>
  <c r="E807" i="18"/>
  <c r="E799" i="18"/>
  <c r="E797" i="18"/>
  <c r="E795" i="18"/>
  <c r="E791" i="18"/>
  <c r="E789" i="18"/>
  <c r="E783" i="18"/>
  <c r="E781" i="18"/>
  <c r="E779" i="18"/>
  <c r="E775" i="18"/>
  <c r="E773" i="18"/>
  <c r="E767" i="18"/>
  <c r="E735" i="18"/>
  <c r="E707" i="18"/>
  <c r="E701" i="18"/>
  <c r="E697" i="18"/>
  <c r="E681" i="18"/>
  <c r="E613" i="18"/>
  <c r="E601" i="18"/>
  <c r="E449" i="18"/>
  <c r="E401" i="18"/>
  <c r="E397" i="18"/>
  <c r="E393" i="18"/>
  <c r="E299" i="18"/>
  <c r="E267" i="18"/>
  <c r="E255" i="18"/>
  <c r="E239" i="18"/>
  <c r="E137" i="18"/>
  <c r="E579" i="18"/>
  <c r="E572" i="18"/>
  <c r="E548" i="18"/>
  <c r="E918" i="18"/>
  <c r="E910" i="18"/>
  <c r="E902" i="18"/>
  <c r="E862" i="18"/>
  <c r="E806" i="18"/>
  <c r="E766" i="18"/>
  <c r="E758" i="18"/>
  <c r="E736" i="18"/>
  <c r="E724" i="18"/>
  <c r="E720" i="18"/>
  <c r="E676" i="18"/>
  <c r="E660" i="18"/>
  <c r="E652" i="18"/>
  <c r="E644" i="18"/>
  <c r="E620" i="18"/>
  <c r="E445" i="18"/>
  <c r="E433" i="18"/>
  <c r="E389" i="18"/>
  <c r="E387" i="18"/>
  <c r="E373" i="18"/>
  <c r="E371" i="18"/>
  <c r="E127" i="18"/>
  <c r="E123" i="18"/>
  <c r="E91" i="18"/>
  <c r="E926" i="18"/>
  <c r="E999" i="18"/>
  <c r="E991" i="18"/>
  <c r="E983" i="18"/>
  <c r="E959" i="18"/>
  <c r="E815" i="18"/>
  <c r="E811" i="18"/>
  <c r="E751" i="18"/>
  <c r="E743" i="18"/>
  <c r="E719" i="18"/>
  <c r="E715" i="18"/>
  <c r="E713" i="18"/>
  <c r="E665" i="18"/>
  <c r="E629" i="18"/>
  <c r="E589" i="18"/>
  <c r="E564" i="18"/>
  <c r="E532" i="18"/>
  <c r="E524" i="18"/>
  <c r="E516" i="18"/>
  <c r="E508" i="18"/>
  <c r="E492" i="18"/>
  <c r="E486" i="18"/>
  <c r="E362" i="18"/>
  <c r="E358" i="18"/>
  <c r="E350" i="18"/>
  <c r="E235" i="18"/>
  <c r="E233" i="18"/>
  <c r="E219" i="18"/>
  <c r="E217" i="18"/>
  <c r="E211" i="18"/>
  <c r="E203" i="18"/>
  <c r="E201" i="18"/>
  <c r="E195" i="18"/>
  <c r="E187" i="18"/>
  <c r="E185" i="18"/>
  <c r="E171" i="18"/>
  <c r="E163" i="18"/>
  <c r="E565" i="18"/>
  <c r="E561" i="18"/>
  <c r="E553" i="18"/>
  <c r="E529" i="18"/>
  <c r="E525" i="18"/>
  <c r="E513" i="18"/>
  <c r="E509" i="18"/>
  <c r="E489" i="18"/>
  <c r="E280" i="18"/>
  <c r="E192" i="18"/>
  <c r="E188" i="18"/>
  <c r="E176" i="18"/>
  <c r="E172" i="18"/>
  <c r="E100" i="18"/>
  <c r="E96" i="18"/>
  <c r="E1000" i="18"/>
  <c r="E992" i="18"/>
  <c r="E951" i="18"/>
  <c r="E943" i="18"/>
  <c r="E927" i="18"/>
  <c r="E923" i="18"/>
  <c r="E899" i="18"/>
  <c r="E854" i="18"/>
  <c r="E814" i="18"/>
  <c r="E776" i="18"/>
  <c r="E768" i="18"/>
  <c r="E731" i="18"/>
  <c r="E692" i="18"/>
  <c r="E675" i="18"/>
  <c r="E659" i="18"/>
  <c r="E649" i="18"/>
  <c r="E645" i="18"/>
  <c r="E637" i="18"/>
  <c r="E609" i="18"/>
  <c r="E568" i="18"/>
  <c r="E549" i="18"/>
  <c r="E547" i="18"/>
  <c r="E541" i="18"/>
  <c r="E505" i="18"/>
  <c r="E501" i="18"/>
  <c r="E493" i="18"/>
  <c r="E388" i="18"/>
  <c r="E287" i="18"/>
  <c r="E285" i="18"/>
  <c r="E234" i="18"/>
  <c r="E218" i="18"/>
  <c r="E170" i="18"/>
  <c r="E126" i="18"/>
  <c r="E124" i="18"/>
  <c r="E122" i="18"/>
  <c r="E110" i="18"/>
  <c r="E108" i="18"/>
  <c r="E106" i="18"/>
  <c r="E80" i="18"/>
  <c r="E76" i="18"/>
  <c r="E982" i="18"/>
  <c r="E920" i="18"/>
  <c r="E851" i="18"/>
  <c r="E835" i="18"/>
  <c r="E721" i="18"/>
  <c r="E685" i="18"/>
  <c r="E504" i="18"/>
  <c r="E496" i="18"/>
  <c r="E431" i="18"/>
  <c r="E417" i="18"/>
  <c r="E413" i="18"/>
  <c r="E318" i="18"/>
  <c r="E308" i="18"/>
  <c r="E975" i="18"/>
  <c r="E971" i="18"/>
  <c r="E963" i="18"/>
  <c r="E958" i="18"/>
  <c r="E950" i="18"/>
  <c r="E888" i="18"/>
  <c r="E880" i="18"/>
  <c r="E872" i="18"/>
  <c r="E864" i="18"/>
  <c r="E823" i="18"/>
  <c r="E821" i="18"/>
  <c r="E803" i="18"/>
  <c r="E787" i="18"/>
  <c r="E755" i="18"/>
  <c r="E750" i="18"/>
  <c r="E740" i="18"/>
  <c r="E728" i="18"/>
  <c r="E716" i="18"/>
  <c r="E612" i="18"/>
  <c r="E608" i="18"/>
  <c r="E597" i="18"/>
  <c r="E556" i="18"/>
  <c r="E454" i="18"/>
  <c r="E446" i="18"/>
  <c r="E365" i="18"/>
  <c r="E357" i="18"/>
  <c r="E355" i="18"/>
  <c r="E319" i="18"/>
  <c r="E315" i="18"/>
  <c r="E311" i="18"/>
  <c r="E147" i="18"/>
  <c r="E99" i="18"/>
  <c r="E95" i="18"/>
  <c r="E998" i="18"/>
  <c r="E596" i="18"/>
  <c r="E537" i="18"/>
  <c r="E987" i="18"/>
  <c r="E995" i="18"/>
  <c r="E990" i="18"/>
  <c r="E976" i="18"/>
  <c r="E967" i="18"/>
  <c r="E955" i="18"/>
  <c r="E947" i="18"/>
  <c r="E942" i="18"/>
  <c r="E934" i="18"/>
  <c r="E894" i="18"/>
  <c r="E886" i="18"/>
  <c r="E859" i="18"/>
  <c r="E846" i="18"/>
  <c r="E838" i="18"/>
  <c r="E813" i="18"/>
  <c r="E798" i="18"/>
  <c r="E790" i="18"/>
  <c r="E765" i="18"/>
  <c r="E763" i="18"/>
  <c r="E759" i="18"/>
  <c r="E757" i="18"/>
  <c r="E693" i="18"/>
  <c r="E668" i="18"/>
  <c r="E661" i="18"/>
  <c r="E653" i="18"/>
  <c r="E641" i="18"/>
  <c r="E628" i="18"/>
  <c r="E616" i="18"/>
  <c r="E605" i="18"/>
  <c r="E588" i="18"/>
  <c r="E569" i="18"/>
  <c r="E544" i="18"/>
  <c r="E533" i="18"/>
  <c r="E438" i="18"/>
  <c r="E434" i="18"/>
  <c r="E426" i="18"/>
  <c r="E414" i="18"/>
  <c r="E402" i="18"/>
  <c r="E399" i="18"/>
  <c r="E381" i="18"/>
  <c r="E377" i="18"/>
  <c r="E372" i="18"/>
  <c r="E356" i="18"/>
  <c r="E346" i="18"/>
  <c r="E342" i="18"/>
  <c r="E334" i="18"/>
  <c r="E320" i="18"/>
  <c r="E317" i="18"/>
  <c r="E303" i="18"/>
  <c r="E291" i="18"/>
  <c r="E286" i="18"/>
  <c r="E268" i="18"/>
  <c r="E259" i="18"/>
  <c r="E251" i="18"/>
  <c r="E249" i="18"/>
  <c r="E243" i="18"/>
  <c r="E227" i="18"/>
  <c r="E223" i="18"/>
  <c r="E207" i="18"/>
  <c r="E202" i="18"/>
  <c r="E186" i="18"/>
  <c r="E162" i="18"/>
  <c r="E158" i="18"/>
  <c r="E154" i="18"/>
  <c r="E150" i="18"/>
  <c r="E146" i="18"/>
  <c r="E142" i="18"/>
  <c r="E138" i="18"/>
  <c r="E131" i="18"/>
  <c r="E121" i="18"/>
  <c r="E115" i="18"/>
  <c r="E107" i="18"/>
  <c r="E103" i="18"/>
  <c r="E912" i="18"/>
  <c r="E907" i="18"/>
  <c r="E903" i="18"/>
  <c r="E883" i="18"/>
  <c r="E878" i="18"/>
  <c r="E870" i="18"/>
  <c r="E856" i="18"/>
  <c r="E830" i="18"/>
  <c r="E822" i="18"/>
  <c r="E808" i="18"/>
  <c r="E805" i="18"/>
  <c r="E782" i="18"/>
  <c r="E774" i="18"/>
  <c r="E760" i="18"/>
  <c r="E691" i="18"/>
  <c r="E557" i="18"/>
  <c r="E540" i="18"/>
  <c r="E521" i="18"/>
  <c r="E517" i="18"/>
  <c r="E500" i="18"/>
  <c r="E473" i="18"/>
  <c r="E465" i="18"/>
  <c r="E394" i="18"/>
  <c r="E390" i="18"/>
  <c r="E361" i="18"/>
  <c r="E349" i="18"/>
  <c r="E341" i="18"/>
  <c r="E312" i="18"/>
  <c r="E300" i="18"/>
  <c r="E283" i="18"/>
  <c r="E279" i="18"/>
  <c r="E256" i="18"/>
  <c r="E252" i="18"/>
  <c r="E240" i="18"/>
  <c r="E236" i="18"/>
  <c r="E191" i="18"/>
  <c r="E179" i="18"/>
  <c r="E175" i="18"/>
  <c r="E134" i="18"/>
  <c r="E130" i="18"/>
  <c r="E118" i="18"/>
  <c r="E114" i="18"/>
  <c r="E88" i="18"/>
  <c r="E979" i="18"/>
  <c r="E974" i="18"/>
  <c r="E966" i="18"/>
  <c r="E952" i="18"/>
  <c r="E944" i="18"/>
  <c r="E935" i="18"/>
  <c r="E904" i="18"/>
  <c r="E896" i="18"/>
  <c r="E867" i="18"/>
  <c r="E848" i="18"/>
  <c r="E819" i="18"/>
  <c r="E800" i="18"/>
  <c r="E771" i="18"/>
  <c r="E744" i="18"/>
  <c r="E737" i="18"/>
  <c r="E734" i="18"/>
  <c r="E709" i="18"/>
  <c r="E684" i="18"/>
  <c r="E677" i="18"/>
  <c r="E669" i="18"/>
  <c r="E648" i="18"/>
  <c r="E640" i="18"/>
  <c r="E633" i="18"/>
  <c r="E627" i="18"/>
  <c r="E621" i="18"/>
  <c r="E617" i="18"/>
  <c r="E604" i="18"/>
  <c r="E595" i="18"/>
  <c r="E581" i="18"/>
  <c r="E573" i="18"/>
  <c r="E560" i="18"/>
  <c r="E528" i="18"/>
  <c r="E520" i="18"/>
  <c r="E497" i="18"/>
  <c r="E484" i="18"/>
  <c r="E482" i="18"/>
  <c r="E478" i="18"/>
  <c r="E474" i="18"/>
  <c r="E466" i="18"/>
  <c r="E462" i="18"/>
  <c r="E458" i="18"/>
  <c r="E437" i="18"/>
  <c r="E429" i="18"/>
  <c r="E425" i="18"/>
  <c r="E405" i="18"/>
  <c r="E378" i="18"/>
  <c r="E374" i="18"/>
  <c r="E333" i="18"/>
  <c r="E325" i="18"/>
  <c r="E292" i="18"/>
  <c r="E288" i="18"/>
  <c r="E271" i="18"/>
  <c r="E224" i="18"/>
  <c r="E220" i="18"/>
  <c r="E208" i="18"/>
  <c r="E204" i="18"/>
  <c r="E167" i="18"/>
  <c r="E153" i="18"/>
  <c r="E151" i="18"/>
  <c r="E84" i="18"/>
  <c r="E79" i="18"/>
  <c r="B27" i="9"/>
  <c r="G7" i="18"/>
  <c r="D8" i="18" s="1"/>
  <c r="E8" i="18" s="1"/>
  <c r="C27" i="9" s="1"/>
  <c r="F7" i="18"/>
  <c r="E727" i="18"/>
  <c r="E536" i="18"/>
  <c r="E994" i="18"/>
  <c r="E988" i="18"/>
  <c r="E978" i="18"/>
  <c r="E972" i="18"/>
  <c r="E962" i="18"/>
  <c r="E956" i="18"/>
  <c r="E946" i="18"/>
  <c r="E940" i="18"/>
  <c r="E930" i="18"/>
  <c r="E924" i="18"/>
  <c r="E914" i="18"/>
  <c r="E908" i="18"/>
  <c r="E898" i="18"/>
  <c r="E892" i="18"/>
  <c r="E882" i="18"/>
  <c r="E876" i="18"/>
  <c r="E866" i="18"/>
  <c r="E860" i="18"/>
  <c r="E850" i="18"/>
  <c r="E844" i="18"/>
  <c r="E834" i="18"/>
  <c r="E828" i="18"/>
  <c r="E825" i="18"/>
  <c r="E818" i="18"/>
  <c r="E812" i="18"/>
  <c r="E809" i="18"/>
  <c r="E802" i="18"/>
  <c r="E796" i="18"/>
  <c r="E793" i="18"/>
  <c r="E786" i="18"/>
  <c r="E780" i="18"/>
  <c r="E777" i="18"/>
  <c r="E770" i="18"/>
  <c r="E764" i="18"/>
  <c r="E761" i="18"/>
  <c r="E754" i="18"/>
  <c r="E748" i="18"/>
  <c r="E739" i="18"/>
  <c r="E732" i="18"/>
  <c r="E723" i="18"/>
  <c r="E712" i="18"/>
  <c r="E705" i="18"/>
  <c r="E696" i="18"/>
  <c r="E689" i="18"/>
  <c r="E680" i="18"/>
  <c r="E673" i="18"/>
  <c r="E664" i="18"/>
  <c r="E657" i="18"/>
  <c r="E624" i="18"/>
  <c r="E611" i="18"/>
  <c r="E600" i="18"/>
  <c r="E593" i="18"/>
  <c r="E584" i="18"/>
  <c r="E577" i="18"/>
  <c r="E531" i="18"/>
  <c r="E718" i="18"/>
  <c r="E518" i="18"/>
  <c r="E515" i="18"/>
  <c r="E996" i="18"/>
  <c r="E986" i="18"/>
  <c r="E980" i="18"/>
  <c r="E970" i="18"/>
  <c r="E964" i="18"/>
  <c r="E954" i="18"/>
  <c r="E948" i="18"/>
  <c r="E938" i="18"/>
  <c r="E932" i="18"/>
  <c r="E922" i="18"/>
  <c r="E916" i="18"/>
  <c r="E906" i="18"/>
  <c r="E900" i="18"/>
  <c r="E890" i="18"/>
  <c r="E884" i="18"/>
  <c r="E874" i="18"/>
  <c r="E868" i="18"/>
  <c r="E858" i="18"/>
  <c r="E852" i="18"/>
  <c r="E842" i="18"/>
  <c r="E836" i="18"/>
  <c r="E826" i="18"/>
  <c r="E820" i="18"/>
  <c r="E817" i="18"/>
  <c r="E810" i="18"/>
  <c r="E804" i="18"/>
  <c r="E801" i="18"/>
  <c r="E794" i="18"/>
  <c r="E788" i="18"/>
  <c r="E785" i="18"/>
  <c r="E778" i="18"/>
  <c r="E772" i="18"/>
  <c r="E769" i="18"/>
  <c r="E762" i="18"/>
  <c r="E756" i="18"/>
  <c r="E753" i="18"/>
  <c r="E747" i="18"/>
  <c r="E704" i="18"/>
  <c r="E688" i="18"/>
  <c r="E672" i="18"/>
  <c r="E656" i="18"/>
  <c r="E643" i="18"/>
  <c r="E632" i="18"/>
  <c r="E625" i="18"/>
  <c r="E592" i="18"/>
  <c r="E585" i="18"/>
  <c r="E576" i="18"/>
  <c r="E563" i="18"/>
  <c r="E552" i="18"/>
  <c r="E545" i="18"/>
  <c r="E169" i="18"/>
  <c r="E90" i="18"/>
  <c r="E68" i="18"/>
  <c r="E471" i="18"/>
  <c r="E468" i="18"/>
  <c r="E453" i="18"/>
  <c r="E448" i="18"/>
  <c r="E442" i="18"/>
  <c r="E428" i="18"/>
  <c r="E418" i="18"/>
  <c r="E415" i="18"/>
  <c r="E409" i="18"/>
  <c r="E398" i="18"/>
  <c r="E385" i="18"/>
  <c r="E380" i="18"/>
  <c r="E370" i="18"/>
  <c r="E366" i="18"/>
  <c r="E363" i="18"/>
  <c r="E353" i="18"/>
  <c r="E337" i="18"/>
  <c r="E314" i="18"/>
  <c r="E304" i="18"/>
  <c r="E301" i="18"/>
  <c r="E295" i="18"/>
  <c r="E284" i="18"/>
  <c r="E275" i="18"/>
  <c r="E270" i="18"/>
  <c r="E264" i="18"/>
  <c r="E260" i="18"/>
  <c r="E257" i="18"/>
  <c r="E247" i="18"/>
  <c r="E242" i="18"/>
  <c r="E232" i="18"/>
  <c r="E228" i="18"/>
  <c r="E225" i="18"/>
  <c r="E215" i="18"/>
  <c r="E210" i="18"/>
  <c r="E200" i="18"/>
  <c r="E196" i="18"/>
  <c r="E193" i="18"/>
  <c r="E183" i="18"/>
  <c r="E178" i="18"/>
  <c r="E168" i="18"/>
  <c r="E164" i="18"/>
  <c r="E149" i="18"/>
  <c r="E109" i="18"/>
  <c r="E93" i="18"/>
  <c r="E86" i="18"/>
  <c r="E77" i="18"/>
  <c r="E125" i="18"/>
  <c r="E119" i="18"/>
  <c r="E105" i="18"/>
  <c r="E98" i="18"/>
  <c r="E92" i="18"/>
  <c r="E82" i="18"/>
  <c r="E512" i="18"/>
  <c r="E502" i="18"/>
  <c r="E499" i="18"/>
  <c r="E488" i="18"/>
  <c r="E483" i="18"/>
  <c r="E456" i="18"/>
  <c r="E450" i="18"/>
  <c r="E447" i="18"/>
  <c r="E441" i="18"/>
  <c r="E430" i="18"/>
  <c r="E421" i="18"/>
  <c r="E416" i="18"/>
  <c r="E410" i="18"/>
  <c r="E396" i="18"/>
  <c r="E386" i="18"/>
  <c r="E382" i="18"/>
  <c r="E379" i="18"/>
  <c r="E369" i="18"/>
  <c r="E364" i="18"/>
  <c r="E354" i="18"/>
  <c r="E345" i="18"/>
  <c r="E329" i="18"/>
  <c r="E316" i="18"/>
  <c r="E307" i="18"/>
  <c r="E302" i="18"/>
  <c r="E296" i="18"/>
  <c r="E282" i="18"/>
  <c r="E272" i="18"/>
  <c r="E269" i="18"/>
  <c r="E263" i="18"/>
  <c r="E258" i="18"/>
  <c r="E248" i="18"/>
  <c r="E244" i="18"/>
  <c r="E241" i="18"/>
  <c r="E231" i="18"/>
  <c r="E226" i="18"/>
  <c r="E216" i="18"/>
  <c r="E212" i="18"/>
  <c r="E209" i="18"/>
  <c r="E199" i="18"/>
  <c r="E194" i="18"/>
  <c r="E184" i="18"/>
  <c r="E180" i="18"/>
  <c r="E177" i="18"/>
  <c r="E135" i="18"/>
  <c r="E133" i="18"/>
  <c r="E111" i="18"/>
  <c r="E102" i="18"/>
  <c r="E94" i="18"/>
  <c r="E85" i="18"/>
  <c r="E78" i="18"/>
  <c r="E72" i="18"/>
  <c r="E729" i="18"/>
  <c r="E726" i="18"/>
  <c r="E699" i="18"/>
  <c r="E667" i="18"/>
  <c r="E635" i="18"/>
  <c r="E603" i="18"/>
  <c r="E571" i="18"/>
  <c r="E539" i="18"/>
  <c r="E510" i="18"/>
  <c r="E507" i="18"/>
  <c r="E480" i="18"/>
  <c r="E464" i="18"/>
  <c r="E745" i="18"/>
  <c r="E742" i="18"/>
  <c r="E683" i="18"/>
  <c r="E651" i="18"/>
  <c r="E619" i="18"/>
  <c r="E587" i="18"/>
  <c r="E555" i="18"/>
  <c r="E526" i="18"/>
  <c r="E523" i="18"/>
  <c r="E494" i="18"/>
  <c r="E491" i="18"/>
  <c r="E472" i="18"/>
  <c r="E455" i="18"/>
  <c r="E749" i="18"/>
  <c r="E746" i="18"/>
  <c r="E741" i="18"/>
  <c r="E738" i="18"/>
  <c r="E733" i="18"/>
  <c r="E730" i="18"/>
  <c r="E725" i="18"/>
  <c r="E722" i="18"/>
  <c r="E717" i="18"/>
  <c r="E711" i="18"/>
  <c r="E703" i="18"/>
  <c r="E695" i="18"/>
  <c r="E687" i="18"/>
  <c r="E679" i="18"/>
  <c r="E671" i="18"/>
  <c r="E663" i="18"/>
  <c r="E655" i="18"/>
  <c r="E647" i="18"/>
  <c r="E639" i="18"/>
  <c r="E631" i="18"/>
  <c r="E623" i="18"/>
  <c r="E615" i="18"/>
  <c r="E607" i="18"/>
  <c r="E599" i="18"/>
  <c r="E591" i="18"/>
  <c r="E583" i="18"/>
  <c r="E575" i="18"/>
  <c r="E567" i="18"/>
  <c r="E559" i="18"/>
  <c r="E551" i="18"/>
  <c r="E543" i="18"/>
  <c r="E535" i="18"/>
  <c r="E527" i="18"/>
  <c r="E522" i="18"/>
  <c r="E519" i="18"/>
  <c r="E514" i="18"/>
  <c r="E511" i="18"/>
  <c r="E506" i="18"/>
  <c r="E503" i="18"/>
  <c r="E498" i="18"/>
  <c r="E495" i="18"/>
  <c r="E490" i="18"/>
  <c r="E487" i="18"/>
  <c r="E481" i="18"/>
  <c r="E479" i="18"/>
  <c r="E477" i="18"/>
  <c r="E475" i="18"/>
  <c r="E463" i="18"/>
  <c r="E460" i="18"/>
  <c r="E452" i="18"/>
  <c r="E440" i="18"/>
  <c r="E423" i="18"/>
  <c r="E420" i="18"/>
  <c r="E408" i="18"/>
  <c r="E391" i="18"/>
  <c r="E384" i="18"/>
  <c r="E375" i="18"/>
  <c r="E368" i="18"/>
  <c r="E359" i="18"/>
  <c r="E352" i="18"/>
  <c r="E347" i="18"/>
  <c r="E344" i="18"/>
  <c r="E339" i="18"/>
  <c r="E336" i="18"/>
  <c r="E331" i="18"/>
  <c r="E328" i="18"/>
  <c r="E323" i="18"/>
  <c r="E321" i="18"/>
  <c r="E309" i="18"/>
  <c r="E306" i="18"/>
  <c r="E294" i="18"/>
  <c r="E277" i="18"/>
  <c r="E274" i="18"/>
  <c r="E262" i="18"/>
  <c r="E253" i="18"/>
  <c r="E246" i="18"/>
  <c r="E237" i="18"/>
  <c r="E230" i="18"/>
  <c r="E221" i="18"/>
  <c r="E214" i="18"/>
  <c r="E205" i="18"/>
  <c r="E198" i="18"/>
  <c r="E189" i="18"/>
  <c r="E182" i="18"/>
  <c r="E173" i="18"/>
  <c r="E166" i="18"/>
  <c r="E161" i="18"/>
  <c r="E159" i="18"/>
  <c r="E157" i="18"/>
  <c r="E155" i="18"/>
  <c r="E148" i="18"/>
  <c r="E145" i="18"/>
  <c r="E143" i="18"/>
  <c r="E141" i="18"/>
  <c r="E139" i="18"/>
  <c r="E132" i="18"/>
  <c r="E129" i="18"/>
  <c r="E117" i="18"/>
  <c r="E439" i="18"/>
  <c r="E436" i="18"/>
  <c r="E424" i="18"/>
  <c r="E407" i="18"/>
  <c r="E404" i="18"/>
  <c r="E392" i="18"/>
  <c r="E383" i="18"/>
  <c r="E376" i="18"/>
  <c r="E367" i="18"/>
  <c r="E360" i="18"/>
  <c r="E351" i="18"/>
  <c r="E348" i="18"/>
  <c r="E343" i="18"/>
  <c r="E340" i="18"/>
  <c r="E335" i="18"/>
  <c r="E332" i="18"/>
  <c r="E327" i="18"/>
  <c r="E324" i="18"/>
  <c r="E310" i="18"/>
  <c r="E293" i="18"/>
  <c r="E290" i="18"/>
  <c r="E278" i="18"/>
  <c r="E261" i="18"/>
  <c r="E254" i="18"/>
  <c r="E245" i="18"/>
  <c r="E238" i="18"/>
  <c r="E229" i="18"/>
  <c r="E222" i="18"/>
  <c r="E213" i="18"/>
  <c r="E206" i="18"/>
  <c r="E197" i="18"/>
  <c r="E190" i="18"/>
  <c r="E181" i="18"/>
  <c r="E174" i="18"/>
  <c r="E165" i="18"/>
  <c r="E160" i="18"/>
  <c r="E156" i="18"/>
  <c r="E144" i="18"/>
  <c r="E140" i="18"/>
  <c r="E116" i="18"/>
  <c r="E113" i="18"/>
  <c r="E985" i="18"/>
  <c r="E969" i="18"/>
  <c r="E937" i="18"/>
  <c r="E913" i="18"/>
  <c r="E889" i="18"/>
  <c r="E881" i="18"/>
  <c r="E873" i="18"/>
  <c r="E845" i="18"/>
  <c r="E841" i="18"/>
  <c r="E833" i="18"/>
  <c r="E1001" i="18"/>
  <c r="E961" i="18"/>
  <c r="E953" i="18"/>
  <c r="E921" i="18"/>
  <c r="E905" i="18"/>
  <c r="E865" i="18"/>
  <c r="E857" i="18"/>
  <c r="E849" i="18"/>
  <c r="E997" i="18"/>
  <c r="E989" i="18"/>
  <c r="E981" i="18"/>
  <c r="E973" i="18"/>
  <c r="E965" i="18"/>
  <c r="E957" i="18"/>
  <c r="E949" i="18"/>
  <c r="E941" i="18"/>
  <c r="E933" i="18"/>
  <c r="E925" i="18"/>
  <c r="E917" i="18"/>
  <c r="E909" i="18"/>
  <c r="E901" i="18"/>
  <c r="E893" i="18"/>
  <c r="E885" i="18"/>
  <c r="E877" i="18"/>
  <c r="E869" i="18"/>
  <c r="E861" i="18"/>
  <c r="E853" i="18"/>
  <c r="E993" i="18"/>
  <c r="E977" i="18"/>
  <c r="E945" i="18"/>
  <c r="E929" i="18"/>
  <c r="E897" i="18"/>
  <c r="E837" i="18"/>
  <c r="E714" i="18"/>
  <c r="E706" i="18"/>
  <c r="E698" i="18"/>
  <c r="E690" i="18"/>
  <c r="E682" i="18"/>
  <c r="E674" i="18"/>
  <c r="E666" i="18"/>
  <c r="E658" i="18"/>
  <c r="E650" i="18"/>
  <c r="E642" i="18"/>
  <c r="E634" i="18"/>
  <c r="E626" i="18"/>
  <c r="E618" i="18"/>
  <c r="E610" i="18"/>
  <c r="E602" i="18"/>
  <c r="E594" i="18"/>
  <c r="E586" i="18"/>
  <c r="E578" i="18"/>
  <c r="E570" i="18"/>
  <c r="E562" i="18"/>
  <c r="E554" i="18"/>
  <c r="E546" i="18"/>
  <c r="E538" i="18"/>
  <c r="E530" i="18"/>
  <c r="E710" i="18"/>
  <c r="E702" i="18"/>
  <c r="E694" i="18"/>
  <c r="E686" i="18"/>
  <c r="E678" i="18"/>
  <c r="E670" i="18"/>
  <c r="E662" i="18"/>
  <c r="E654" i="18"/>
  <c r="E646" i="18"/>
  <c r="E638" i="18"/>
  <c r="E630" i="18"/>
  <c r="E622" i="18"/>
  <c r="E614" i="18"/>
  <c r="E606" i="18"/>
  <c r="E598" i="18"/>
  <c r="E590" i="18"/>
  <c r="E582" i="18"/>
  <c r="E574" i="18"/>
  <c r="E566" i="18"/>
  <c r="E558" i="18"/>
  <c r="E550" i="18"/>
  <c r="E542" i="18"/>
  <c r="E534" i="18"/>
  <c r="E476" i="18"/>
  <c r="E467" i="18"/>
  <c r="E459" i="18"/>
  <c r="E451" i="18"/>
  <c r="E443" i="18"/>
  <c r="E435" i="18"/>
  <c r="E427" i="18"/>
  <c r="E419" i="18"/>
  <c r="E411" i="18"/>
  <c r="E403" i="18"/>
  <c r="E395" i="18"/>
  <c r="E322" i="18"/>
  <c r="E313" i="18"/>
  <c r="E305" i="18"/>
  <c r="E297" i="18"/>
  <c r="E289" i="18"/>
  <c r="E281" i="18"/>
  <c r="E273" i="18"/>
  <c r="E265" i="18"/>
  <c r="E152" i="18"/>
  <c r="E136" i="18"/>
  <c r="E128" i="18"/>
  <c r="E120" i="18"/>
  <c r="E112" i="18"/>
  <c r="E104" i="18"/>
  <c r="E97" i="18"/>
  <c r="E89" i="18"/>
  <c r="E81" i="18"/>
  <c r="E73" i="18"/>
  <c r="R21" i="3" l="1"/>
  <c r="F8" i="18"/>
  <c r="G8" i="18"/>
  <c r="C3" i="17"/>
  <c r="D9" i="18" l="1"/>
  <c r="E9" i="18" s="1"/>
  <c r="N13" i="9"/>
  <c r="O13" i="9" s="1"/>
  <c r="P13" i="9" s="1"/>
  <c r="Q13" i="9" s="1"/>
  <c r="R13" i="9" s="1"/>
  <c r="F9" i="18" l="1"/>
  <c r="D27" i="9"/>
  <c r="G9" i="18"/>
  <c r="B12" i="10"/>
  <c r="B26" i="17"/>
  <c r="B25" i="17"/>
  <c r="B24" i="17"/>
  <c r="B23" i="17"/>
  <c r="B22" i="17"/>
  <c r="B21" i="17"/>
  <c r="B20" i="17"/>
  <c r="B19" i="17"/>
  <c r="A6" i="16"/>
  <c r="A124" i="16" s="1"/>
  <c r="A242" i="16" s="1"/>
  <c r="A360" i="16" s="1"/>
  <c r="A478" i="16" s="1"/>
  <c r="B6" i="16"/>
  <c r="B124" i="16" s="1"/>
  <c r="B242" i="16" s="1"/>
  <c r="A7" i="16"/>
  <c r="A125" i="16" s="1"/>
  <c r="A243" i="16" s="1"/>
  <c r="A361" i="16" s="1"/>
  <c r="A479" i="16" s="1"/>
  <c r="B7" i="16"/>
  <c r="A8" i="16"/>
  <c r="A126" i="16" s="1"/>
  <c r="A244" i="16" s="1"/>
  <c r="A362" i="16" s="1"/>
  <c r="A480" i="16" s="1"/>
  <c r="B8" i="16"/>
  <c r="A9" i="16"/>
  <c r="A127" i="16" s="1"/>
  <c r="A245" i="16" s="1"/>
  <c r="A363" i="16" s="1"/>
  <c r="A481" i="16" s="1"/>
  <c r="B9" i="16"/>
  <c r="B127" i="16" s="1"/>
  <c r="A10" i="16"/>
  <c r="A128" i="16" s="1"/>
  <c r="A246" i="16" s="1"/>
  <c r="A364" i="16" s="1"/>
  <c r="A482" i="16" s="1"/>
  <c r="B10" i="16"/>
  <c r="B128" i="16" s="1"/>
  <c r="A11" i="16"/>
  <c r="A129" i="16" s="1"/>
  <c r="A247" i="16" s="1"/>
  <c r="A365" i="16" s="1"/>
  <c r="A483" i="16" s="1"/>
  <c r="B11" i="16"/>
  <c r="A12" i="16"/>
  <c r="A130" i="16" s="1"/>
  <c r="A248" i="16" s="1"/>
  <c r="A366" i="16" s="1"/>
  <c r="A484" i="16" s="1"/>
  <c r="B12" i="16"/>
  <c r="A13" i="16"/>
  <c r="A131" i="16" s="1"/>
  <c r="A249" i="16" s="1"/>
  <c r="A367" i="16" s="1"/>
  <c r="A485" i="16" s="1"/>
  <c r="B13" i="16"/>
  <c r="B131" i="16" s="1"/>
  <c r="A14" i="16"/>
  <c r="A132" i="16" s="1"/>
  <c r="A250" i="16" s="1"/>
  <c r="A368" i="16" s="1"/>
  <c r="A486" i="16" s="1"/>
  <c r="B14" i="16"/>
  <c r="B132" i="16" s="1"/>
  <c r="A15" i="16"/>
  <c r="A133" i="16" s="1"/>
  <c r="A251" i="16" s="1"/>
  <c r="A369" i="16" s="1"/>
  <c r="A487" i="16" s="1"/>
  <c r="B15" i="16"/>
  <c r="A16" i="16"/>
  <c r="A134" i="16" s="1"/>
  <c r="A252" i="16" s="1"/>
  <c r="A370" i="16" s="1"/>
  <c r="A488" i="16" s="1"/>
  <c r="B16" i="16"/>
  <c r="A17" i="16"/>
  <c r="A135" i="16" s="1"/>
  <c r="A253" i="16" s="1"/>
  <c r="A371" i="16" s="1"/>
  <c r="A489" i="16" s="1"/>
  <c r="B17" i="16"/>
  <c r="B135" i="16" s="1"/>
  <c r="A18" i="16"/>
  <c r="A136" i="16" s="1"/>
  <c r="A254" i="16" s="1"/>
  <c r="A372" i="16" s="1"/>
  <c r="A490" i="16" s="1"/>
  <c r="B18" i="16"/>
  <c r="B136" i="16" s="1"/>
  <c r="D18" i="16"/>
  <c r="E18" i="16" s="1"/>
  <c r="A19" i="16"/>
  <c r="A137" i="16" s="1"/>
  <c r="A255" i="16" s="1"/>
  <c r="A373" i="16" s="1"/>
  <c r="A491" i="16" s="1"/>
  <c r="B19" i="16"/>
  <c r="A20" i="16"/>
  <c r="A138" i="16" s="1"/>
  <c r="A256" i="16" s="1"/>
  <c r="A374" i="16" s="1"/>
  <c r="A492" i="16" s="1"/>
  <c r="B20" i="16"/>
  <c r="D20" i="16" s="1"/>
  <c r="E20" i="16" s="1"/>
  <c r="A21" i="16"/>
  <c r="A139" i="16" s="1"/>
  <c r="A257" i="16" s="1"/>
  <c r="A375" i="16" s="1"/>
  <c r="A493" i="16" s="1"/>
  <c r="B21" i="16"/>
  <c r="D21" i="16" s="1"/>
  <c r="E21" i="16" s="1"/>
  <c r="A22" i="16"/>
  <c r="A140" i="16" s="1"/>
  <c r="A258" i="16" s="1"/>
  <c r="A376" i="16" s="1"/>
  <c r="A494" i="16" s="1"/>
  <c r="B22" i="16"/>
  <c r="D22" i="16" s="1"/>
  <c r="E22" i="16" s="1"/>
  <c r="A23" i="16"/>
  <c r="A141" i="16" s="1"/>
  <c r="A259" i="16" s="1"/>
  <c r="A377" i="16" s="1"/>
  <c r="A495" i="16" s="1"/>
  <c r="B23" i="16"/>
  <c r="D23" i="16" s="1"/>
  <c r="E23" i="16" s="1"/>
  <c r="A24" i="16"/>
  <c r="A142" i="16" s="1"/>
  <c r="A260" i="16" s="1"/>
  <c r="A378" i="16" s="1"/>
  <c r="A496" i="16" s="1"/>
  <c r="B24" i="16"/>
  <c r="A25" i="16"/>
  <c r="A143" i="16" s="1"/>
  <c r="A261" i="16" s="1"/>
  <c r="A379" i="16" s="1"/>
  <c r="A497" i="16" s="1"/>
  <c r="B25" i="16"/>
  <c r="B143" i="16" s="1"/>
  <c r="A26" i="16"/>
  <c r="A144" i="16" s="1"/>
  <c r="A262" i="16" s="1"/>
  <c r="A380" i="16" s="1"/>
  <c r="A498" i="16" s="1"/>
  <c r="B26" i="16"/>
  <c r="B144" i="16" s="1"/>
  <c r="A27" i="16"/>
  <c r="A145" i="16" s="1"/>
  <c r="A263" i="16" s="1"/>
  <c r="A381" i="16" s="1"/>
  <c r="A499" i="16" s="1"/>
  <c r="B27" i="16"/>
  <c r="A28" i="16"/>
  <c r="A146" i="16" s="1"/>
  <c r="A264" i="16" s="1"/>
  <c r="A382" i="16" s="1"/>
  <c r="A500" i="16" s="1"/>
  <c r="B28" i="16"/>
  <c r="D28" i="16" s="1"/>
  <c r="E28" i="16" s="1"/>
  <c r="A29" i="16"/>
  <c r="A147" i="16" s="1"/>
  <c r="A265" i="16" s="1"/>
  <c r="A383" i="16" s="1"/>
  <c r="A501" i="16" s="1"/>
  <c r="B29" i="16"/>
  <c r="B147" i="16" s="1"/>
  <c r="A30" i="16"/>
  <c r="A148" i="16" s="1"/>
  <c r="A266" i="16" s="1"/>
  <c r="A384" i="16" s="1"/>
  <c r="A502" i="16" s="1"/>
  <c r="B30" i="16"/>
  <c r="B148" i="16" s="1"/>
  <c r="A31" i="16"/>
  <c r="A149" i="16" s="1"/>
  <c r="A267" i="16" s="1"/>
  <c r="A385" i="16" s="1"/>
  <c r="A503" i="16" s="1"/>
  <c r="B31" i="16"/>
  <c r="D31" i="16" s="1"/>
  <c r="E31" i="16" s="1"/>
  <c r="A32" i="16"/>
  <c r="A150" i="16" s="1"/>
  <c r="A268" i="16" s="1"/>
  <c r="A386" i="16" s="1"/>
  <c r="A504" i="16" s="1"/>
  <c r="B32" i="16"/>
  <c r="A33" i="16"/>
  <c r="A151" i="16" s="1"/>
  <c r="A269" i="16" s="1"/>
  <c r="A387" i="16" s="1"/>
  <c r="A505" i="16" s="1"/>
  <c r="B33" i="16"/>
  <c r="B151" i="16" s="1"/>
  <c r="A34" i="16"/>
  <c r="A152" i="16" s="1"/>
  <c r="A270" i="16" s="1"/>
  <c r="A388" i="16" s="1"/>
  <c r="A506" i="16" s="1"/>
  <c r="B34" i="16"/>
  <c r="B152" i="16" s="1"/>
  <c r="A35" i="16"/>
  <c r="A153" i="16" s="1"/>
  <c r="A271" i="16" s="1"/>
  <c r="A389" i="16" s="1"/>
  <c r="A507" i="16" s="1"/>
  <c r="B35" i="16"/>
  <c r="A36" i="16"/>
  <c r="A154" i="16" s="1"/>
  <c r="A272" i="16" s="1"/>
  <c r="A390" i="16" s="1"/>
  <c r="A508" i="16" s="1"/>
  <c r="B36" i="16"/>
  <c r="D36" i="16" s="1"/>
  <c r="E36" i="16" s="1"/>
  <c r="A37" i="16"/>
  <c r="A155" i="16" s="1"/>
  <c r="A273" i="16" s="1"/>
  <c r="A391" i="16" s="1"/>
  <c r="A509" i="16" s="1"/>
  <c r="B37" i="16"/>
  <c r="D37" i="16" s="1"/>
  <c r="E37" i="16" s="1"/>
  <c r="A38" i="16"/>
  <c r="A156" i="16" s="1"/>
  <c r="A274" i="16" s="1"/>
  <c r="A392" i="16" s="1"/>
  <c r="A510" i="16" s="1"/>
  <c r="B38" i="16"/>
  <c r="D38" i="16" s="1"/>
  <c r="E38" i="16" s="1"/>
  <c r="A39" i="16"/>
  <c r="A157" i="16" s="1"/>
  <c r="A275" i="16" s="1"/>
  <c r="A393" i="16" s="1"/>
  <c r="A511" i="16" s="1"/>
  <c r="B39" i="16"/>
  <c r="D39" i="16" s="1"/>
  <c r="E39" i="16" s="1"/>
  <c r="A40" i="16"/>
  <c r="A158" i="16" s="1"/>
  <c r="A276" i="16" s="1"/>
  <c r="A394" i="16" s="1"/>
  <c r="A512" i="16" s="1"/>
  <c r="B40" i="16"/>
  <c r="A41" i="16"/>
  <c r="A159" i="16" s="1"/>
  <c r="A277" i="16" s="1"/>
  <c r="A395" i="16" s="1"/>
  <c r="A513" i="16" s="1"/>
  <c r="B41" i="16"/>
  <c r="B159" i="16" s="1"/>
  <c r="A42" i="16"/>
  <c r="A160" i="16" s="1"/>
  <c r="A278" i="16" s="1"/>
  <c r="A396" i="16" s="1"/>
  <c r="A514" i="16" s="1"/>
  <c r="B42" i="16"/>
  <c r="B160" i="16" s="1"/>
  <c r="A43" i="16"/>
  <c r="A161" i="16" s="1"/>
  <c r="A279" i="16" s="1"/>
  <c r="A397" i="16" s="1"/>
  <c r="A515" i="16" s="1"/>
  <c r="B43" i="16"/>
  <c r="A44" i="16"/>
  <c r="A162" i="16" s="1"/>
  <c r="A280" i="16" s="1"/>
  <c r="A398" i="16" s="1"/>
  <c r="A516" i="16" s="1"/>
  <c r="B44" i="16"/>
  <c r="D44" i="16" s="1"/>
  <c r="E44" i="16" s="1"/>
  <c r="A45" i="16"/>
  <c r="A163" i="16" s="1"/>
  <c r="A281" i="16" s="1"/>
  <c r="A399" i="16" s="1"/>
  <c r="A517" i="16" s="1"/>
  <c r="B45" i="16"/>
  <c r="B163" i="16" s="1"/>
  <c r="A46" i="16"/>
  <c r="A164" i="16" s="1"/>
  <c r="A282" i="16" s="1"/>
  <c r="A400" i="16" s="1"/>
  <c r="A518" i="16" s="1"/>
  <c r="B46" i="16"/>
  <c r="B164" i="16" s="1"/>
  <c r="A47" i="16"/>
  <c r="A165" i="16" s="1"/>
  <c r="A283" i="16" s="1"/>
  <c r="A401" i="16" s="1"/>
  <c r="A519" i="16" s="1"/>
  <c r="B47" i="16"/>
  <c r="D47" i="16" s="1"/>
  <c r="E47" i="16" s="1"/>
  <c r="A48" i="16"/>
  <c r="A166" i="16" s="1"/>
  <c r="A284" i="16" s="1"/>
  <c r="A402" i="16" s="1"/>
  <c r="A520" i="16" s="1"/>
  <c r="B48" i="16"/>
  <c r="A49" i="16"/>
  <c r="A167" i="16" s="1"/>
  <c r="A285" i="16" s="1"/>
  <c r="A403" i="16" s="1"/>
  <c r="A521" i="16" s="1"/>
  <c r="B49" i="16"/>
  <c r="B167" i="16" s="1"/>
  <c r="A50" i="16"/>
  <c r="A168" i="16" s="1"/>
  <c r="A286" i="16" s="1"/>
  <c r="A404" i="16" s="1"/>
  <c r="A522" i="16" s="1"/>
  <c r="B50" i="16"/>
  <c r="B168" i="16" s="1"/>
  <c r="A51" i="16"/>
  <c r="A169" i="16" s="1"/>
  <c r="A287" i="16" s="1"/>
  <c r="A405" i="16" s="1"/>
  <c r="A523" i="16" s="1"/>
  <c r="B51" i="16"/>
  <c r="A52" i="16"/>
  <c r="A170" i="16" s="1"/>
  <c r="A288" i="16" s="1"/>
  <c r="A406" i="16" s="1"/>
  <c r="A524" i="16" s="1"/>
  <c r="B52" i="16"/>
  <c r="D52" i="16" s="1"/>
  <c r="E52" i="16" s="1"/>
  <c r="A53" i="16"/>
  <c r="A171" i="16" s="1"/>
  <c r="A289" i="16" s="1"/>
  <c r="A407" i="16" s="1"/>
  <c r="A525" i="16" s="1"/>
  <c r="B53" i="16"/>
  <c r="B171" i="16" s="1"/>
  <c r="A54" i="16"/>
  <c r="A172" i="16" s="1"/>
  <c r="A290" i="16" s="1"/>
  <c r="A408" i="16" s="1"/>
  <c r="A526" i="16" s="1"/>
  <c r="B54" i="16"/>
  <c r="B172" i="16" s="1"/>
  <c r="A55" i="16"/>
  <c r="A173" i="16" s="1"/>
  <c r="A291" i="16" s="1"/>
  <c r="A409" i="16" s="1"/>
  <c r="A527" i="16" s="1"/>
  <c r="B55" i="16"/>
  <c r="D55" i="16" s="1"/>
  <c r="E55" i="16" s="1"/>
  <c r="A56" i="16"/>
  <c r="A174" i="16" s="1"/>
  <c r="A292" i="16" s="1"/>
  <c r="A410" i="16" s="1"/>
  <c r="A528" i="16" s="1"/>
  <c r="B56" i="16"/>
  <c r="A57" i="16"/>
  <c r="A175" i="16" s="1"/>
  <c r="A293" i="16" s="1"/>
  <c r="A411" i="16" s="1"/>
  <c r="A529" i="16" s="1"/>
  <c r="B57" i="16"/>
  <c r="B175" i="16" s="1"/>
  <c r="A58" i="16"/>
  <c r="A176" i="16" s="1"/>
  <c r="A294" i="16" s="1"/>
  <c r="A412" i="16" s="1"/>
  <c r="A530" i="16" s="1"/>
  <c r="B58" i="16"/>
  <c r="B176" i="16" s="1"/>
  <c r="A59" i="16"/>
  <c r="A177" i="16" s="1"/>
  <c r="A295" i="16" s="1"/>
  <c r="A413" i="16" s="1"/>
  <c r="A531" i="16" s="1"/>
  <c r="B59" i="16"/>
  <c r="A60" i="16"/>
  <c r="A178" i="16" s="1"/>
  <c r="A296" i="16" s="1"/>
  <c r="A414" i="16" s="1"/>
  <c r="A532" i="16" s="1"/>
  <c r="B60" i="16"/>
  <c r="D60" i="16" s="1"/>
  <c r="E60" i="16" s="1"/>
  <c r="A61" i="16"/>
  <c r="A179" i="16" s="1"/>
  <c r="A297" i="16" s="1"/>
  <c r="A415" i="16" s="1"/>
  <c r="A533" i="16" s="1"/>
  <c r="B61" i="16"/>
  <c r="D61" i="16" s="1"/>
  <c r="E61" i="16" s="1"/>
  <c r="A62" i="16"/>
  <c r="A180" i="16" s="1"/>
  <c r="A298" i="16" s="1"/>
  <c r="A416" i="16" s="1"/>
  <c r="A534" i="16" s="1"/>
  <c r="B62" i="16"/>
  <c r="B180" i="16" s="1"/>
  <c r="A63" i="16"/>
  <c r="A181" i="16" s="1"/>
  <c r="A299" i="16" s="1"/>
  <c r="A417" i="16" s="1"/>
  <c r="A535" i="16" s="1"/>
  <c r="B63" i="16"/>
  <c r="D63" i="16" s="1"/>
  <c r="E63" i="16" s="1"/>
  <c r="A64" i="16"/>
  <c r="A182" i="16" s="1"/>
  <c r="A300" i="16" s="1"/>
  <c r="A418" i="16" s="1"/>
  <c r="A536" i="16" s="1"/>
  <c r="B64" i="16"/>
  <c r="A65" i="16"/>
  <c r="A183" i="16" s="1"/>
  <c r="A301" i="16" s="1"/>
  <c r="A419" i="16" s="1"/>
  <c r="A537" i="16" s="1"/>
  <c r="B65" i="16"/>
  <c r="B183" i="16" s="1"/>
  <c r="A66" i="16"/>
  <c r="A184" i="16" s="1"/>
  <c r="A302" i="16" s="1"/>
  <c r="A420" i="16" s="1"/>
  <c r="A538" i="16" s="1"/>
  <c r="B66" i="16"/>
  <c r="B184" i="16" s="1"/>
  <c r="A67" i="16"/>
  <c r="A185" i="16" s="1"/>
  <c r="A303" i="16" s="1"/>
  <c r="A421" i="16" s="1"/>
  <c r="A539" i="16" s="1"/>
  <c r="B67" i="16"/>
  <c r="A68" i="16"/>
  <c r="A186" i="16" s="1"/>
  <c r="A304" i="16" s="1"/>
  <c r="A422" i="16" s="1"/>
  <c r="A540" i="16" s="1"/>
  <c r="B68" i="16"/>
  <c r="D68" i="16" s="1"/>
  <c r="E68" i="16" s="1"/>
  <c r="A69" i="16"/>
  <c r="A187" i="16" s="1"/>
  <c r="A305" i="16" s="1"/>
  <c r="A423" i="16" s="1"/>
  <c r="A541" i="16" s="1"/>
  <c r="B69" i="16"/>
  <c r="B187" i="16" s="1"/>
  <c r="A70" i="16"/>
  <c r="A188" i="16" s="1"/>
  <c r="A306" i="16" s="1"/>
  <c r="A424" i="16" s="1"/>
  <c r="A542" i="16" s="1"/>
  <c r="B70" i="16"/>
  <c r="B188" i="16" s="1"/>
  <c r="A71" i="16"/>
  <c r="A189" i="16" s="1"/>
  <c r="A307" i="16" s="1"/>
  <c r="A425" i="16" s="1"/>
  <c r="A543" i="16" s="1"/>
  <c r="B71" i="16"/>
  <c r="D71" i="16" s="1"/>
  <c r="E71" i="16" s="1"/>
  <c r="A72" i="16"/>
  <c r="A190" i="16" s="1"/>
  <c r="A308" i="16" s="1"/>
  <c r="A426" i="16" s="1"/>
  <c r="A544" i="16" s="1"/>
  <c r="B72" i="16"/>
  <c r="A73" i="16"/>
  <c r="A191" i="16" s="1"/>
  <c r="A309" i="16" s="1"/>
  <c r="A427" i="16" s="1"/>
  <c r="A545" i="16" s="1"/>
  <c r="B73" i="16"/>
  <c r="B191" i="16" s="1"/>
  <c r="A74" i="16"/>
  <c r="A192" i="16" s="1"/>
  <c r="A310" i="16" s="1"/>
  <c r="A428" i="16" s="1"/>
  <c r="A546" i="16" s="1"/>
  <c r="B74" i="16"/>
  <c r="B192" i="16" s="1"/>
  <c r="A75" i="16"/>
  <c r="A193" i="16" s="1"/>
  <c r="A311" i="16" s="1"/>
  <c r="A429" i="16" s="1"/>
  <c r="A547" i="16" s="1"/>
  <c r="B75" i="16"/>
  <c r="A76" i="16"/>
  <c r="A194" i="16" s="1"/>
  <c r="A312" i="16" s="1"/>
  <c r="A430" i="16" s="1"/>
  <c r="A548" i="16" s="1"/>
  <c r="B76" i="16"/>
  <c r="D76" i="16" s="1"/>
  <c r="E76" i="16" s="1"/>
  <c r="A77" i="16"/>
  <c r="A195" i="16" s="1"/>
  <c r="A313" i="16" s="1"/>
  <c r="A431" i="16" s="1"/>
  <c r="A549" i="16" s="1"/>
  <c r="B77" i="16"/>
  <c r="B195" i="16" s="1"/>
  <c r="A78" i="16"/>
  <c r="A196" i="16" s="1"/>
  <c r="A314" i="16" s="1"/>
  <c r="A432" i="16" s="1"/>
  <c r="A550" i="16" s="1"/>
  <c r="B78" i="16"/>
  <c r="B196" i="16" s="1"/>
  <c r="A79" i="16"/>
  <c r="A197" i="16" s="1"/>
  <c r="A315" i="16" s="1"/>
  <c r="A433" i="16" s="1"/>
  <c r="A551" i="16" s="1"/>
  <c r="B79" i="16"/>
  <c r="D79" i="16" s="1"/>
  <c r="E79" i="16" s="1"/>
  <c r="A80" i="16"/>
  <c r="A198" i="16" s="1"/>
  <c r="A316" i="16" s="1"/>
  <c r="A434" i="16" s="1"/>
  <c r="A552" i="16" s="1"/>
  <c r="B80" i="16"/>
  <c r="A81" i="16"/>
  <c r="A199" i="16" s="1"/>
  <c r="A317" i="16" s="1"/>
  <c r="A435" i="16" s="1"/>
  <c r="A553" i="16" s="1"/>
  <c r="B81" i="16"/>
  <c r="B199" i="16" s="1"/>
  <c r="A82" i="16"/>
  <c r="A200" i="16" s="1"/>
  <c r="A318" i="16" s="1"/>
  <c r="A436" i="16" s="1"/>
  <c r="A554" i="16" s="1"/>
  <c r="B82" i="16"/>
  <c r="B200" i="16" s="1"/>
  <c r="D82" i="16"/>
  <c r="E82" i="16" s="1"/>
  <c r="A83" i="16"/>
  <c r="A201" i="16" s="1"/>
  <c r="A319" i="16" s="1"/>
  <c r="A437" i="16" s="1"/>
  <c r="A555" i="16" s="1"/>
  <c r="B83" i="16"/>
  <c r="A84" i="16"/>
  <c r="A202" i="16" s="1"/>
  <c r="A320" i="16" s="1"/>
  <c r="A438" i="16" s="1"/>
  <c r="A556" i="16" s="1"/>
  <c r="B84" i="16"/>
  <c r="D84" i="16" s="1"/>
  <c r="E84" i="16" s="1"/>
  <c r="A85" i="16"/>
  <c r="A203" i="16" s="1"/>
  <c r="A321" i="16" s="1"/>
  <c r="A439" i="16" s="1"/>
  <c r="A557" i="16" s="1"/>
  <c r="B85" i="16"/>
  <c r="B203" i="16" s="1"/>
  <c r="A86" i="16"/>
  <c r="A204" i="16" s="1"/>
  <c r="A322" i="16" s="1"/>
  <c r="A440" i="16" s="1"/>
  <c r="A558" i="16" s="1"/>
  <c r="B86" i="16"/>
  <c r="D86" i="16" s="1"/>
  <c r="E86" i="16" s="1"/>
  <c r="A87" i="16"/>
  <c r="A205" i="16" s="1"/>
  <c r="A323" i="16" s="1"/>
  <c r="A441" i="16" s="1"/>
  <c r="A559" i="16" s="1"/>
  <c r="B87" i="16"/>
  <c r="D87" i="16" s="1"/>
  <c r="E87" i="16" s="1"/>
  <c r="A88" i="16"/>
  <c r="A206" i="16" s="1"/>
  <c r="A324" i="16" s="1"/>
  <c r="A442" i="16" s="1"/>
  <c r="A560" i="16" s="1"/>
  <c r="B88" i="16"/>
  <c r="A89" i="16"/>
  <c r="A207" i="16" s="1"/>
  <c r="A325" i="16" s="1"/>
  <c r="A443" i="16" s="1"/>
  <c r="A561" i="16" s="1"/>
  <c r="B89" i="16"/>
  <c r="B207" i="16" s="1"/>
  <c r="A90" i="16"/>
  <c r="A208" i="16" s="1"/>
  <c r="A326" i="16" s="1"/>
  <c r="A444" i="16" s="1"/>
  <c r="A562" i="16" s="1"/>
  <c r="B90" i="16"/>
  <c r="B208" i="16" s="1"/>
  <c r="A91" i="16"/>
  <c r="A209" i="16" s="1"/>
  <c r="A327" i="16" s="1"/>
  <c r="A445" i="16" s="1"/>
  <c r="A563" i="16" s="1"/>
  <c r="B91" i="16"/>
  <c r="A92" i="16"/>
  <c r="A210" i="16" s="1"/>
  <c r="A328" i="16" s="1"/>
  <c r="A446" i="16" s="1"/>
  <c r="A564" i="16" s="1"/>
  <c r="B92" i="16"/>
  <c r="D92" i="16" s="1"/>
  <c r="E92" i="16" s="1"/>
  <c r="A93" i="16"/>
  <c r="A211" i="16" s="1"/>
  <c r="A329" i="16" s="1"/>
  <c r="A447" i="16" s="1"/>
  <c r="A565" i="16" s="1"/>
  <c r="B93" i="16"/>
  <c r="B211" i="16" s="1"/>
  <c r="A94" i="16"/>
  <c r="A212" i="16" s="1"/>
  <c r="A330" i="16" s="1"/>
  <c r="A448" i="16" s="1"/>
  <c r="A566" i="16" s="1"/>
  <c r="B94" i="16"/>
  <c r="B212" i="16" s="1"/>
  <c r="A95" i="16"/>
  <c r="A213" i="16" s="1"/>
  <c r="A331" i="16" s="1"/>
  <c r="A449" i="16" s="1"/>
  <c r="A567" i="16" s="1"/>
  <c r="B95" i="16"/>
  <c r="A96" i="16"/>
  <c r="A214" i="16" s="1"/>
  <c r="A332" i="16" s="1"/>
  <c r="A450" i="16" s="1"/>
  <c r="A568" i="16" s="1"/>
  <c r="B96" i="16"/>
  <c r="A97" i="16"/>
  <c r="A215" i="16" s="1"/>
  <c r="A333" i="16" s="1"/>
  <c r="A451" i="16" s="1"/>
  <c r="A569" i="16" s="1"/>
  <c r="B97" i="16"/>
  <c r="B215" i="16" s="1"/>
  <c r="A98" i="16"/>
  <c r="A216" i="16" s="1"/>
  <c r="A334" i="16" s="1"/>
  <c r="A452" i="16" s="1"/>
  <c r="A570" i="16" s="1"/>
  <c r="B98" i="16"/>
  <c r="B216" i="16" s="1"/>
  <c r="A99" i="16"/>
  <c r="A217" i="16" s="1"/>
  <c r="A335" i="16" s="1"/>
  <c r="A453" i="16" s="1"/>
  <c r="A571" i="16" s="1"/>
  <c r="B99" i="16"/>
  <c r="A100" i="16"/>
  <c r="A218" i="16" s="1"/>
  <c r="A336" i="16" s="1"/>
  <c r="A454" i="16" s="1"/>
  <c r="A572" i="16" s="1"/>
  <c r="B100" i="16"/>
  <c r="D100" i="16" s="1"/>
  <c r="E100" i="16" s="1"/>
  <c r="A101" i="16"/>
  <c r="A219" i="16" s="1"/>
  <c r="A337" i="16" s="1"/>
  <c r="A455" i="16" s="1"/>
  <c r="A573" i="16" s="1"/>
  <c r="B101" i="16"/>
  <c r="B219" i="16" s="1"/>
  <c r="D101" i="16"/>
  <c r="E101" i="16" s="1"/>
  <c r="A102" i="16"/>
  <c r="A220" i="16" s="1"/>
  <c r="A338" i="16" s="1"/>
  <c r="A456" i="16" s="1"/>
  <c r="A574" i="16" s="1"/>
  <c r="B102" i="16"/>
  <c r="B220" i="16" s="1"/>
  <c r="N22" i="3"/>
  <c r="O22" i="3" s="1"/>
  <c r="N23" i="3"/>
  <c r="O23" i="3" s="1"/>
  <c r="P23" i="3" s="1"/>
  <c r="Q23" i="3" s="1"/>
  <c r="R23" i="3" s="1"/>
  <c r="N24" i="3"/>
  <c r="O24" i="3" s="1"/>
  <c r="P24" i="3" s="1"/>
  <c r="Q24" i="3" s="1"/>
  <c r="R24" i="3" s="1"/>
  <c r="C8" i="11"/>
  <c r="C9" i="11"/>
  <c r="C10" i="11"/>
  <c r="C11" i="11"/>
  <c r="C12" i="11"/>
  <c r="C13" i="11"/>
  <c r="C14" i="11"/>
  <c r="C15" i="11"/>
  <c r="C16" i="11"/>
  <c r="C17" i="11"/>
  <c r="C18" i="11"/>
  <c r="C7" i="11"/>
  <c r="C8" i="3"/>
  <c r="D8" i="3"/>
  <c r="E8" i="3"/>
  <c r="F8" i="3"/>
  <c r="G8" i="3"/>
  <c r="H8" i="3"/>
  <c r="I8" i="3"/>
  <c r="J8" i="3"/>
  <c r="K8" i="3"/>
  <c r="L8" i="3"/>
  <c r="M8" i="3"/>
  <c r="H7" i="7"/>
  <c r="H6" i="7" s="1"/>
  <c r="I7" i="7"/>
  <c r="I6" i="7" s="1"/>
  <c r="J7" i="7"/>
  <c r="K7" i="7"/>
  <c r="K6" i="7" s="1"/>
  <c r="G7" i="7"/>
  <c r="C10" i="13"/>
  <c r="B20" i="9" s="1"/>
  <c r="C40" i="13"/>
  <c r="C26" i="13"/>
  <c r="C22" i="13"/>
  <c r="C38" i="13"/>
  <c r="N37" i="13"/>
  <c r="N38" i="13" s="1"/>
  <c r="M37" i="13"/>
  <c r="M38" i="13" s="1"/>
  <c r="L37" i="13"/>
  <c r="L38" i="13" s="1"/>
  <c r="K37" i="13"/>
  <c r="K38" i="13" s="1"/>
  <c r="J37" i="13"/>
  <c r="J38" i="13" s="1"/>
  <c r="I37" i="13"/>
  <c r="I38" i="13" s="1"/>
  <c r="H37" i="13"/>
  <c r="H38" i="13" s="1"/>
  <c r="G37" i="13"/>
  <c r="G38" i="13" s="1"/>
  <c r="F37" i="13"/>
  <c r="F38" i="13" s="1"/>
  <c r="E37" i="13"/>
  <c r="E38" i="13" s="1"/>
  <c r="D37" i="13"/>
  <c r="C34" i="13"/>
  <c r="C32" i="13"/>
  <c r="N31" i="13"/>
  <c r="N32" i="13" s="1"/>
  <c r="M31" i="13"/>
  <c r="M32" i="13" s="1"/>
  <c r="L31" i="13"/>
  <c r="L32" i="13" s="1"/>
  <c r="K31" i="13"/>
  <c r="K32" i="13" s="1"/>
  <c r="J31" i="13"/>
  <c r="J32" i="13" s="1"/>
  <c r="I31" i="13"/>
  <c r="I32" i="13" s="1"/>
  <c r="H31" i="13"/>
  <c r="H32" i="13" s="1"/>
  <c r="G31" i="13"/>
  <c r="G32" i="13" s="1"/>
  <c r="F31" i="13"/>
  <c r="F32" i="13" s="1"/>
  <c r="E31" i="13"/>
  <c r="E32" i="13" s="1"/>
  <c r="D31" i="13"/>
  <c r="D32" i="13" s="1"/>
  <c r="I34" i="13"/>
  <c r="C28" i="13"/>
  <c r="M25" i="13"/>
  <c r="M26" i="13" s="1"/>
  <c r="L25" i="13"/>
  <c r="L26" i="13" s="1"/>
  <c r="K25" i="13"/>
  <c r="K26" i="13" s="1"/>
  <c r="I25" i="13"/>
  <c r="I26" i="13" s="1"/>
  <c r="H25" i="13"/>
  <c r="H26" i="13" s="1"/>
  <c r="G25" i="13"/>
  <c r="G26" i="13" s="1"/>
  <c r="E25" i="13"/>
  <c r="E26" i="13" s="1"/>
  <c r="D25" i="13"/>
  <c r="H21" i="13"/>
  <c r="C20" i="13"/>
  <c r="N19" i="13"/>
  <c r="N20" i="13" s="1"/>
  <c r="M19" i="13"/>
  <c r="M20" i="13" s="1"/>
  <c r="L19" i="13"/>
  <c r="L20" i="13" s="1"/>
  <c r="K19" i="13"/>
  <c r="K20" i="13" s="1"/>
  <c r="J19" i="13"/>
  <c r="J20" i="13" s="1"/>
  <c r="I19" i="13"/>
  <c r="I20" i="13" s="1"/>
  <c r="H19" i="13"/>
  <c r="G19" i="13"/>
  <c r="G20" i="13" s="1"/>
  <c r="F19" i="13"/>
  <c r="F20" i="13" s="1"/>
  <c r="E19" i="13"/>
  <c r="E20" i="13" s="1"/>
  <c r="D19" i="13"/>
  <c r="C16" i="13"/>
  <c r="N15" i="13"/>
  <c r="H15" i="13"/>
  <c r="C14" i="13"/>
  <c r="N13" i="13"/>
  <c r="N14" i="13" s="1"/>
  <c r="M13" i="13"/>
  <c r="M14" i="13" s="1"/>
  <c r="L13" i="13"/>
  <c r="L14" i="13" s="1"/>
  <c r="K13" i="13"/>
  <c r="K14" i="13" s="1"/>
  <c r="J13" i="13"/>
  <c r="J14" i="13" s="1"/>
  <c r="I13" i="13"/>
  <c r="I14" i="13" s="1"/>
  <c r="H13" i="13"/>
  <c r="H14" i="13" s="1"/>
  <c r="G13" i="13"/>
  <c r="G14" i="13" s="1"/>
  <c r="F13" i="13"/>
  <c r="F14" i="13" s="1"/>
  <c r="E13" i="13"/>
  <c r="E14" i="13" s="1"/>
  <c r="D13" i="13"/>
  <c r="D14" i="13" s="1"/>
  <c r="N12" i="13"/>
  <c r="M12" i="13"/>
  <c r="L12" i="13"/>
  <c r="K12" i="13"/>
  <c r="J12" i="13"/>
  <c r="I12" i="13"/>
  <c r="H12" i="13"/>
  <c r="G12" i="13"/>
  <c r="F12" i="13"/>
  <c r="E12" i="13"/>
  <c r="D12" i="13"/>
  <c r="I4" i="1"/>
  <c r="I5" i="1"/>
  <c r="I6" i="1"/>
  <c r="I7" i="1"/>
  <c r="I8" i="1"/>
  <c r="I9" i="1"/>
  <c r="I10" i="1"/>
  <c r="I3" i="1"/>
  <c r="J6" i="7"/>
  <c r="B5" i="16"/>
  <c r="B123" i="16" s="1"/>
  <c r="B241" i="16" s="1"/>
  <c r="A5" i="16"/>
  <c r="A123" i="16" s="1"/>
  <c r="A241" i="16" s="1"/>
  <c r="A359" i="16" s="1"/>
  <c r="A477" i="16" s="1"/>
  <c r="B4" i="16"/>
  <c r="B122" i="16" s="1"/>
  <c r="B240" i="16" s="1"/>
  <c r="A4" i="16"/>
  <c r="A122" i="16" s="1"/>
  <c r="A240" i="16" s="1"/>
  <c r="A358" i="16" s="1"/>
  <c r="A476" i="16" s="1"/>
  <c r="B3" i="16"/>
  <c r="B121" i="16" s="1"/>
  <c r="B239" i="16" s="1"/>
  <c r="A3" i="16"/>
  <c r="A121" i="16" s="1"/>
  <c r="A239" i="16" s="1"/>
  <c r="A357" i="16" s="1"/>
  <c r="A475" i="16" s="1"/>
  <c r="C2" i="16"/>
  <c r="C120" i="16" s="1"/>
  <c r="C238" i="16" s="1"/>
  <c r="C356" i="16" s="1"/>
  <c r="B2" i="16"/>
  <c r="B120" i="16" s="1"/>
  <c r="B238" i="16" s="1"/>
  <c r="A2" i="16"/>
  <c r="A120" i="16" s="1"/>
  <c r="A238" i="16" s="1"/>
  <c r="A356" i="16" s="1"/>
  <c r="A474" i="16" s="1"/>
  <c r="M34" i="13" l="1"/>
  <c r="D53" i="16"/>
  <c r="E53" i="16" s="1"/>
  <c r="P22" i="3"/>
  <c r="O24" i="9"/>
  <c r="D65" i="16"/>
  <c r="E65" i="16" s="1"/>
  <c r="D220" i="16"/>
  <c r="E220" i="16" s="1"/>
  <c r="B338" i="16"/>
  <c r="D211" i="16"/>
  <c r="E211" i="16" s="1"/>
  <c r="B329" i="16"/>
  <c r="D207" i="16"/>
  <c r="E207" i="16" s="1"/>
  <c r="B325" i="16"/>
  <c r="D203" i="16"/>
  <c r="E203" i="16" s="1"/>
  <c r="B321" i="16"/>
  <c r="D188" i="16"/>
  <c r="E188" i="16" s="1"/>
  <c r="B306" i="16"/>
  <c r="D184" i="16"/>
  <c r="E184" i="16" s="1"/>
  <c r="B302" i="16"/>
  <c r="D144" i="16"/>
  <c r="E144" i="16" s="1"/>
  <c r="B262" i="16"/>
  <c r="B357" i="16"/>
  <c r="B359" i="16"/>
  <c r="D216" i="16"/>
  <c r="E216" i="16" s="1"/>
  <c r="B334" i="16"/>
  <c r="D212" i="16"/>
  <c r="E212" i="16" s="1"/>
  <c r="B330" i="16"/>
  <c r="D199" i="16"/>
  <c r="E199" i="16" s="1"/>
  <c r="B317" i="16"/>
  <c r="D195" i="16"/>
  <c r="E195" i="16" s="1"/>
  <c r="B313" i="16"/>
  <c r="D191" i="16"/>
  <c r="E191" i="16" s="1"/>
  <c r="B309" i="16"/>
  <c r="D180" i="16"/>
  <c r="E180" i="16" s="1"/>
  <c r="B298" i="16"/>
  <c r="D176" i="16"/>
  <c r="E176" i="16" s="1"/>
  <c r="B294" i="16"/>
  <c r="D54" i="16"/>
  <c r="E54" i="16" s="1"/>
  <c r="D171" i="16"/>
  <c r="E171" i="16" s="1"/>
  <c r="B289" i="16"/>
  <c r="D167" i="16"/>
  <c r="E167" i="16" s="1"/>
  <c r="B285" i="16"/>
  <c r="D163" i="16"/>
  <c r="E163" i="16" s="1"/>
  <c r="B281" i="16"/>
  <c r="D159" i="16"/>
  <c r="E159" i="16" s="1"/>
  <c r="B277" i="16"/>
  <c r="D151" i="16"/>
  <c r="E151" i="16" s="1"/>
  <c r="B269" i="16"/>
  <c r="D29" i="16"/>
  <c r="E29" i="16" s="1"/>
  <c r="D136" i="16"/>
  <c r="E136" i="16" s="1"/>
  <c r="B254" i="16"/>
  <c r="D132" i="16"/>
  <c r="E132" i="16" s="1"/>
  <c r="B250" i="16"/>
  <c r="B360" i="16"/>
  <c r="B478" i="16" s="1"/>
  <c r="D208" i="16"/>
  <c r="E208" i="16" s="1"/>
  <c r="B326" i="16"/>
  <c r="D187" i="16"/>
  <c r="E187" i="16" s="1"/>
  <c r="B305" i="16"/>
  <c r="D172" i="16"/>
  <c r="E172" i="16" s="1"/>
  <c r="B290" i="16"/>
  <c r="D147" i="16"/>
  <c r="E147" i="16" s="1"/>
  <c r="B265" i="16"/>
  <c r="D143" i="16"/>
  <c r="E143" i="16" s="1"/>
  <c r="B261" i="16"/>
  <c r="B356" i="16"/>
  <c r="B474" i="16" s="1"/>
  <c r="D474" i="16" s="1"/>
  <c r="E474" i="16" s="1"/>
  <c r="D238" i="16"/>
  <c r="E238" i="16" s="1"/>
  <c r="C474" i="16"/>
  <c r="B358" i="16"/>
  <c r="D102" i="16"/>
  <c r="E102" i="16" s="1"/>
  <c r="D219" i="16"/>
  <c r="E219" i="16" s="1"/>
  <c r="B337" i="16"/>
  <c r="D215" i="16"/>
  <c r="E215" i="16" s="1"/>
  <c r="B333" i="16"/>
  <c r="D93" i="16"/>
  <c r="E93" i="16" s="1"/>
  <c r="D200" i="16"/>
  <c r="E200" i="16" s="1"/>
  <c r="B318" i="16"/>
  <c r="D196" i="16"/>
  <c r="E196" i="16" s="1"/>
  <c r="B314" i="16"/>
  <c r="D192" i="16"/>
  <c r="E192" i="16" s="1"/>
  <c r="B310" i="16"/>
  <c r="D70" i="16"/>
  <c r="E70" i="16" s="1"/>
  <c r="D183" i="16"/>
  <c r="E183" i="16" s="1"/>
  <c r="B301" i="16"/>
  <c r="D175" i="16"/>
  <c r="E175" i="16" s="1"/>
  <c r="B293" i="16"/>
  <c r="D168" i="16"/>
  <c r="E168" i="16" s="1"/>
  <c r="B286" i="16"/>
  <c r="D164" i="16"/>
  <c r="E164" i="16" s="1"/>
  <c r="B282" i="16"/>
  <c r="D160" i="16"/>
  <c r="E160" i="16" s="1"/>
  <c r="B278" i="16"/>
  <c r="D152" i="16"/>
  <c r="E152" i="16" s="1"/>
  <c r="B270" i="16"/>
  <c r="D148" i="16"/>
  <c r="E148" i="16" s="1"/>
  <c r="B266" i="16"/>
  <c r="D135" i="16"/>
  <c r="E135" i="16" s="1"/>
  <c r="B253" i="16"/>
  <c r="D131" i="16"/>
  <c r="E131" i="16" s="1"/>
  <c r="B249" i="16"/>
  <c r="N24" i="9"/>
  <c r="D10" i="18"/>
  <c r="E10" i="18" s="1"/>
  <c r="B246" i="16"/>
  <c r="B245" i="16"/>
  <c r="D45" i="16"/>
  <c r="E45" i="16" s="1"/>
  <c r="D34" i="16"/>
  <c r="E34" i="16" s="1"/>
  <c r="B204" i="16"/>
  <c r="B179" i="16"/>
  <c r="B156" i="16"/>
  <c r="B140" i="16"/>
  <c r="D97" i="16"/>
  <c r="E97" i="16" s="1"/>
  <c r="D81" i="16"/>
  <c r="E81" i="16" s="1"/>
  <c r="D13" i="16"/>
  <c r="E13" i="16" s="1"/>
  <c r="B155" i="16"/>
  <c r="B139" i="16"/>
  <c r="D77" i="16"/>
  <c r="E77" i="16" s="1"/>
  <c r="D66" i="16"/>
  <c r="E66" i="16" s="1"/>
  <c r="D49" i="16"/>
  <c r="E49" i="16" s="1"/>
  <c r="D33" i="16"/>
  <c r="E33" i="16" s="1"/>
  <c r="D17" i="16"/>
  <c r="E17" i="16" s="1"/>
  <c r="D16" i="13"/>
  <c r="L16" i="13"/>
  <c r="D120" i="16"/>
  <c r="E120" i="16" s="1"/>
  <c r="D95" i="16"/>
  <c r="E95" i="16" s="1"/>
  <c r="B213" i="16"/>
  <c r="B197" i="16"/>
  <c r="D99" i="16"/>
  <c r="E99" i="16" s="1"/>
  <c r="B217" i="16"/>
  <c r="D96" i="16"/>
  <c r="E96" i="16" s="1"/>
  <c r="B214" i="16"/>
  <c r="D90" i="16"/>
  <c r="E90" i="16" s="1"/>
  <c r="D85" i="16"/>
  <c r="E85" i="16" s="1"/>
  <c r="D83" i="16"/>
  <c r="E83" i="16" s="1"/>
  <c r="B201" i="16"/>
  <c r="D80" i="16"/>
  <c r="E80" i="16" s="1"/>
  <c r="B198" i="16"/>
  <c r="D74" i="16"/>
  <c r="E74" i="16" s="1"/>
  <c r="D69" i="16"/>
  <c r="E69" i="16" s="1"/>
  <c r="D67" i="16"/>
  <c r="E67" i="16" s="1"/>
  <c r="B185" i="16"/>
  <c r="D64" i="16"/>
  <c r="E64" i="16" s="1"/>
  <c r="B182" i="16"/>
  <c r="D58" i="16"/>
  <c r="E58" i="16" s="1"/>
  <c r="D51" i="16"/>
  <c r="E51" i="16" s="1"/>
  <c r="B169" i="16"/>
  <c r="D48" i="16"/>
  <c r="E48" i="16" s="1"/>
  <c r="B166" i="16"/>
  <c r="D42" i="16"/>
  <c r="E42" i="16" s="1"/>
  <c r="D35" i="16"/>
  <c r="E35" i="16" s="1"/>
  <c r="B153" i="16"/>
  <c r="D32" i="16"/>
  <c r="E32" i="16" s="1"/>
  <c r="B150" i="16"/>
  <c r="D26" i="16"/>
  <c r="E26" i="16" s="1"/>
  <c r="D19" i="16"/>
  <c r="E19" i="16" s="1"/>
  <c r="B137" i="16"/>
  <c r="D16" i="16"/>
  <c r="E16" i="16" s="1"/>
  <c r="B134" i="16"/>
  <c r="B129" i="16"/>
  <c r="B194" i="16"/>
  <c r="B178" i="16"/>
  <c r="B162" i="16"/>
  <c r="B146" i="16"/>
  <c r="B210" i="16"/>
  <c r="B181" i="16"/>
  <c r="B149" i="16"/>
  <c r="D94" i="16"/>
  <c r="E94" i="16" s="1"/>
  <c r="D89" i="16"/>
  <c r="E89" i="16" s="1"/>
  <c r="D78" i="16"/>
  <c r="E78" i="16" s="1"/>
  <c r="D73" i="16"/>
  <c r="E73" i="16" s="1"/>
  <c r="D62" i="16"/>
  <c r="E62" i="16" s="1"/>
  <c r="D57" i="16"/>
  <c r="E57" i="16" s="1"/>
  <c r="D46" i="16"/>
  <c r="E46" i="16" s="1"/>
  <c r="D41" i="16"/>
  <c r="E41" i="16" s="1"/>
  <c r="D30" i="16"/>
  <c r="E30" i="16" s="1"/>
  <c r="D25" i="16"/>
  <c r="E25" i="16" s="1"/>
  <c r="D14" i="16"/>
  <c r="E14" i="16" s="1"/>
  <c r="B125" i="16"/>
  <c r="B243" i="16" s="1"/>
  <c r="B205" i="16"/>
  <c r="B189" i="16"/>
  <c r="B173" i="16"/>
  <c r="B157" i="16"/>
  <c r="B141" i="16"/>
  <c r="B218" i="16"/>
  <c r="D15" i="16"/>
  <c r="E15" i="16" s="1"/>
  <c r="B133" i="16"/>
  <c r="B165" i="16"/>
  <c r="D98" i="16"/>
  <c r="E98" i="16" s="1"/>
  <c r="D91" i="16"/>
  <c r="E91" i="16" s="1"/>
  <c r="B209" i="16"/>
  <c r="D88" i="16"/>
  <c r="E88" i="16" s="1"/>
  <c r="B206" i="16"/>
  <c r="D75" i="16"/>
  <c r="E75" i="16" s="1"/>
  <c r="B193" i="16"/>
  <c r="D72" i="16"/>
  <c r="E72" i="16" s="1"/>
  <c r="B190" i="16"/>
  <c r="D59" i="16"/>
  <c r="E59" i="16" s="1"/>
  <c r="B177" i="16"/>
  <c r="D56" i="16"/>
  <c r="E56" i="16" s="1"/>
  <c r="B174" i="16"/>
  <c r="D50" i="16"/>
  <c r="E50" i="16" s="1"/>
  <c r="D43" i="16"/>
  <c r="E43" i="16" s="1"/>
  <c r="B161" i="16"/>
  <c r="D40" i="16"/>
  <c r="E40" i="16" s="1"/>
  <c r="B158" i="16"/>
  <c r="D27" i="16"/>
  <c r="E27" i="16" s="1"/>
  <c r="B145" i="16"/>
  <c r="D24" i="16"/>
  <c r="E24" i="16" s="1"/>
  <c r="B142" i="16"/>
  <c r="B126" i="16"/>
  <c r="B130" i="16"/>
  <c r="B202" i="16"/>
  <c r="B186" i="16"/>
  <c r="B170" i="16"/>
  <c r="B154" i="16"/>
  <c r="B138" i="16"/>
  <c r="G34" i="13"/>
  <c r="K34" i="13"/>
  <c r="E16" i="13"/>
  <c r="I16" i="13"/>
  <c r="M16" i="13"/>
  <c r="O15" i="13"/>
  <c r="P15" i="13" s="1"/>
  <c r="Q15" i="13" s="1"/>
  <c r="R15" i="13" s="1"/>
  <c r="S15" i="13" s="1"/>
  <c r="H16" i="13"/>
  <c r="D10" i="13"/>
  <c r="C20" i="9" s="1"/>
  <c r="H10" i="13"/>
  <c r="G20" i="9" s="1"/>
  <c r="L10" i="13"/>
  <c r="K20" i="9" s="1"/>
  <c r="O13" i="13"/>
  <c r="P13" i="13" s="1"/>
  <c r="P14" i="13" s="1"/>
  <c r="G16" i="13"/>
  <c r="K16" i="13"/>
  <c r="O14" i="13"/>
  <c r="F16" i="13"/>
  <c r="J16" i="13"/>
  <c r="I40" i="13"/>
  <c r="O33" i="13"/>
  <c r="P33" i="13" s="1"/>
  <c r="Q33" i="13" s="1"/>
  <c r="R33" i="13" s="1"/>
  <c r="S33" i="13" s="1"/>
  <c r="H20" i="13"/>
  <c r="M10" i="13"/>
  <c r="L20" i="9" s="1"/>
  <c r="I10" i="13"/>
  <c r="H20" i="9" s="1"/>
  <c r="E10" i="13"/>
  <c r="D20" i="9" s="1"/>
  <c r="K10" i="13"/>
  <c r="J20" i="9" s="1"/>
  <c r="G10" i="13"/>
  <c r="F20" i="9" s="1"/>
  <c r="G28" i="13"/>
  <c r="K28" i="13"/>
  <c r="O27" i="13"/>
  <c r="P27" i="13" s="1"/>
  <c r="Q27" i="13" s="1"/>
  <c r="R27" i="13" s="1"/>
  <c r="S27" i="13" s="1"/>
  <c r="J40" i="13"/>
  <c r="D28" i="13"/>
  <c r="L28" i="13"/>
  <c r="E40" i="13"/>
  <c r="M40" i="13"/>
  <c r="O12" i="13"/>
  <c r="P12" i="13" s="1"/>
  <c r="N16" i="13"/>
  <c r="O37" i="13"/>
  <c r="P37" i="13" s="1"/>
  <c r="Q37" i="13" s="1"/>
  <c r="J22" i="13"/>
  <c r="D38" i="13"/>
  <c r="O38" i="13" s="1"/>
  <c r="F40" i="13"/>
  <c r="G40" i="13"/>
  <c r="K40" i="13"/>
  <c r="L40" i="13"/>
  <c r="N40" i="13"/>
  <c r="D34" i="13"/>
  <c r="L34" i="13"/>
  <c r="F34" i="13"/>
  <c r="J34" i="13"/>
  <c r="N34" i="13"/>
  <c r="O30" i="13"/>
  <c r="P30" i="13" s="1"/>
  <c r="Q30" i="13" s="1"/>
  <c r="E28" i="13"/>
  <c r="I28" i="13"/>
  <c r="M28" i="13"/>
  <c r="F25" i="13"/>
  <c r="J25" i="13"/>
  <c r="N25" i="13"/>
  <c r="N26" i="13" s="1"/>
  <c r="D26" i="13"/>
  <c r="E22" i="13"/>
  <c r="M22" i="13"/>
  <c r="F22" i="13"/>
  <c r="I22" i="13"/>
  <c r="O19" i="13"/>
  <c r="P19" i="13" s="1"/>
  <c r="P20" i="13" s="1"/>
  <c r="D20" i="13"/>
  <c r="G22" i="13"/>
  <c r="K22" i="13"/>
  <c r="N21" i="13"/>
  <c r="N22" i="13" s="1"/>
  <c r="H22" i="13"/>
  <c r="L22" i="13"/>
  <c r="O32" i="13"/>
  <c r="H34" i="13"/>
  <c r="E34" i="13"/>
  <c r="O31" i="13"/>
  <c r="P31" i="13" s="1"/>
  <c r="D2" i="16"/>
  <c r="E2" i="16" s="1"/>
  <c r="O21" i="13" l="1"/>
  <c r="P21" i="13" s="1"/>
  <c r="Q21" i="13" s="1"/>
  <c r="R21" i="13" s="1"/>
  <c r="S21" i="13" s="1"/>
  <c r="Q22" i="3"/>
  <c r="P24" i="9"/>
  <c r="Q13" i="13"/>
  <c r="R13" i="13" s="1"/>
  <c r="D170" i="16"/>
  <c r="E170" i="16" s="1"/>
  <c r="B288" i="16"/>
  <c r="D177" i="16"/>
  <c r="E177" i="16" s="1"/>
  <c r="B295" i="16"/>
  <c r="D193" i="16"/>
  <c r="E193" i="16" s="1"/>
  <c r="B311" i="16"/>
  <c r="D209" i="16"/>
  <c r="E209" i="16" s="1"/>
  <c r="B327" i="16"/>
  <c r="D133" i="16"/>
  <c r="E133" i="16" s="1"/>
  <c r="B251" i="16"/>
  <c r="D157" i="16"/>
  <c r="E157" i="16" s="1"/>
  <c r="B275" i="16"/>
  <c r="B361" i="16"/>
  <c r="D149" i="16"/>
  <c r="E149" i="16" s="1"/>
  <c r="B267" i="16"/>
  <c r="D162" i="16"/>
  <c r="E162" i="16" s="1"/>
  <c r="B280" i="16"/>
  <c r="D134" i="16"/>
  <c r="E134" i="16" s="1"/>
  <c r="B252" i="16"/>
  <c r="D169" i="16"/>
  <c r="E169" i="16" s="1"/>
  <c r="B287" i="16"/>
  <c r="D213" i="16"/>
  <c r="E213" i="16" s="1"/>
  <c r="B331" i="16"/>
  <c r="D156" i="16"/>
  <c r="E156" i="16" s="1"/>
  <c r="B274" i="16"/>
  <c r="D310" i="16"/>
  <c r="E310" i="16" s="1"/>
  <c r="B428" i="16"/>
  <c r="D318" i="16"/>
  <c r="E318" i="16" s="1"/>
  <c r="B436" i="16"/>
  <c r="B387" i="16"/>
  <c r="D269" i="16"/>
  <c r="E269" i="16" s="1"/>
  <c r="B399" i="16"/>
  <c r="D281" i="16"/>
  <c r="E281" i="16" s="1"/>
  <c r="B407" i="16"/>
  <c r="D289" i="16"/>
  <c r="E289" i="16" s="1"/>
  <c r="D302" i="16"/>
  <c r="E302" i="16" s="1"/>
  <c r="B420" i="16"/>
  <c r="B439" i="16"/>
  <c r="D321" i="16"/>
  <c r="E321" i="16" s="1"/>
  <c r="B447" i="16"/>
  <c r="D329" i="16"/>
  <c r="E329" i="16" s="1"/>
  <c r="D186" i="16"/>
  <c r="E186" i="16" s="1"/>
  <c r="B304" i="16"/>
  <c r="D142" i="16"/>
  <c r="E142" i="16" s="1"/>
  <c r="B260" i="16"/>
  <c r="D158" i="16"/>
  <c r="E158" i="16" s="1"/>
  <c r="B276" i="16"/>
  <c r="D173" i="16"/>
  <c r="E173" i="16" s="1"/>
  <c r="B291" i="16"/>
  <c r="D181" i="16"/>
  <c r="E181" i="16" s="1"/>
  <c r="B299" i="16"/>
  <c r="D178" i="16"/>
  <c r="E178" i="16" s="1"/>
  <c r="B296" i="16"/>
  <c r="D150" i="16"/>
  <c r="E150" i="16" s="1"/>
  <c r="B268" i="16"/>
  <c r="D185" i="16"/>
  <c r="E185" i="16" s="1"/>
  <c r="B303" i="16"/>
  <c r="D198" i="16"/>
  <c r="E198" i="16" s="1"/>
  <c r="B316" i="16"/>
  <c r="D217" i="16"/>
  <c r="E217" i="16" s="1"/>
  <c r="B335" i="16"/>
  <c r="D179" i="16"/>
  <c r="E179" i="16" s="1"/>
  <c r="B297" i="16"/>
  <c r="B367" i="16"/>
  <c r="D249" i="16"/>
  <c r="E249" i="16" s="1"/>
  <c r="B384" i="16"/>
  <c r="D266" i="16"/>
  <c r="E266" i="16" s="1"/>
  <c r="B396" i="16"/>
  <c r="D278" i="16"/>
  <c r="E278" i="16" s="1"/>
  <c r="D286" i="16"/>
  <c r="E286" i="16" s="1"/>
  <c r="B404" i="16"/>
  <c r="B419" i="16"/>
  <c r="D301" i="16"/>
  <c r="E301" i="16" s="1"/>
  <c r="B455" i="16"/>
  <c r="D337" i="16"/>
  <c r="E337" i="16" s="1"/>
  <c r="B476" i="16"/>
  <c r="B383" i="16"/>
  <c r="D265" i="16"/>
  <c r="E265" i="16" s="1"/>
  <c r="B423" i="16"/>
  <c r="D305" i="16"/>
  <c r="E305" i="16" s="1"/>
  <c r="B372" i="16"/>
  <c r="D254" i="16"/>
  <c r="E254" i="16" s="1"/>
  <c r="D298" i="16"/>
  <c r="E298" i="16" s="1"/>
  <c r="B416" i="16"/>
  <c r="B431" i="16"/>
  <c r="D313" i="16"/>
  <c r="E313" i="16" s="1"/>
  <c r="D330" i="16"/>
  <c r="E330" i="16" s="1"/>
  <c r="B448" i="16"/>
  <c r="B475" i="16"/>
  <c r="D138" i="16"/>
  <c r="E138" i="16" s="1"/>
  <c r="B256" i="16"/>
  <c r="D202" i="16"/>
  <c r="E202" i="16" s="1"/>
  <c r="B320" i="16"/>
  <c r="D174" i="16"/>
  <c r="E174" i="16" s="1"/>
  <c r="B292" i="16"/>
  <c r="D190" i="16"/>
  <c r="E190" i="16" s="1"/>
  <c r="B308" i="16"/>
  <c r="D206" i="16"/>
  <c r="E206" i="16" s="1"/>
  <c r="B324" i="16"/>
  <c r="D218" i="16"/>
  <c r="E218" i="16" s="1"/>
  <c r="B336" i="16"/>
  <c r="D189" i="16"/>
  <c r="E189" i="16" s="1"/>
  <c r="B307" i="16"/>
  <c r="D210" i="16"/>
  <c r="E210" i="16" s="1"/>
  <c r="B328" i="16"/>
  <c r="D194" i="16"/>
  <c r="E194" i="16" s="1"/>
  <c r="B312" i="16"/>
  <c r="D137" i="16"/>
  <c r="E137" i="16" s="1"/>
  <c r="B255" i="16"/>
  <c r="D166" i="16"/>
  <c r="E166" i="16" s="1"/>
  <c r="B284" i="16"/>
  <c r="D139" i="16"/>
  <c r="E139" i="16" s="1"/>
  <c r="B257" i="16"/>
  <c r="D204" i="16"/>
  <c r="E204" i="16" s="1"/>
  <c r="B322" i="16"/>
  <c r="D314" i="16"/>
  <c r="E314" i="16" s="1"/>
  <c r="B432" i="16"/>
  <c r="B395" i="16"/>
  <c r="D277" i="16"/>
  <c r="E277" i="16" s="1"/>
  <c r="B403" i="16"/>
  <c r="D285" i="16"/>
  <c r="E285" i="16" s="1"/>
  <c r="B380" i="16"/>
  <c r="D262" i="16"/>
  <c r="E262" i="16" s="1"/>
  <c r="D306" i="16"/>
  <c r="E306" i="16" s="1"/>
  <c r="B424" i="16"/>
  <c r="B443" i="16"/>
  <c r="D325" i="16"/>
  <c r="E325" i="16" s="1"/>
  <c r="D338" i="16"/>
  <c r="E338" i="16" s="1"/>
  <c r="B456" i="16"/>
  <c r="D154" i="16"/>
  <c r="E154" i="16" s="1"/>
  <c r="B272" i="16"/>
  <c r="D145" i="16"/>
  <c r="E145" i="16" s="1"/>
  <c r="B263" i="16"/>
  <c r="D161" i="16"/>
  <c r="E161" i="16" s="1"/>
  <c r="B279" i="16"/>
  <c r="D165" i="16"/>
  <c r="E165" i="16" s="1"/>
  <c r="B283" i="16"/>
  <c r="D141" i="16"/>
  <c r="E141" i="16" s="1"/>
  <c r="B259" i="16"/>
  <c r="D205" i="16"/>
  <c r="E205" i="16" s="1"/>
  <c r="B323" i="16"/>
  <c r="D146" i="16"/>
  <c r="E146" i="16" s="1"/>
  <c r="B264" i="16"/>
  <c r="D153" i="16"/>
  <c r="E153" i="16" s="1"/>
  <c r="B271" i="16"/>
  <c r="D182" i="16"/>
  <c r="E182" i="16" s="1"/>
  <c r="B300" i="16"/>
  <c r="D201" i="16"/>
  <c r="E201" i="16" s="1"/>
  <c r="B319" i="16"/>
  <c r="D214" i="16"/>
  <c r="E214" i="16" s="1"/>
  <c r="B332" i="16"/>
  <c r="D197" i="16"/>
  <c r="E197" i="16" s="1"/>
  <c r="B315" i="16"/>
  <c r="D155" i="16"/>
  <c r="E155" i="16" s="1"/>
  <c r="B273" i="16"/>
  <c r="D140" i="16"/>
  <c r="E140" i="16" s="1"/>
  <c r="B258" i="16"/>
  <c r="F10" i="18"/>
  <c r="E27" i="9"/>
  <c r="B371" i="16"/>
  <c r="D253" i="16"/>
  <c r="E253" i="16" s="1"/>
  <c r="B388" i="16"/>
  <c r="D270" i="16"/>
  <c r="E270" i="16" s="1"/>
  <c r="B400" i="16"/>
  <c r="D282" i="16"/>
  <c r="E282" i="16" s="1"/>
  <c r="B411" i="16"/>
  <c r="D293" i="16"/>
  <c r="E293" i="16" s="1"/>
  <c r="B451" i="16"/>
  <c r="D333" i="16"/>
  <c r="E333" i="16" s="1"/>
  <c r="D356" i="16"/>
  <c r="E356" i="16" s="1"/>
  <c r="B379" i="16"/>
  <c r="D261" i="16"/>
  <c r="E261" i="16" s="1"/>
  <c r="D290" i="16"/>
  <c r="E290" i="16" s="1"/>
  <c r="B408" i="16"/>
  <c r="D326" i="16"/>
  <c r="E326" i="16" s="1"/>
  <c r="B444" i="16"/>
  <c r="B368" i="16"/>
  <c r="D250" i="16"/>
  <c r="E250" i="16" s="1"/>
  <c r="D294" i="16"/>
  <c r="E294" i="16" s="1"/>
  <c r="B412" i="16"/>
  <c r="B427" i="16"/>
  <c r="D309" i="16"/>
  <c r="E309" i="16" s="1"/>
  <c r="B435" i="16"/>
  <c r="D317" i="16"/>
  <c r="E317" i="16" s="1"/>
  <c r="D334" i="16"/>
  <c r="E334" i="16" s="1"/>
  <c r="B452" i="16"/>
  <c r="B477" i="16"/>
  <c r="G10" i="18"/>
  <c r="B248" i="16"/>
  <c r="B247" i="16"/>
  <c r="B364" i="16"/>
  <c r="B363" i="16"/>
  <c r="B244" i="16"/>
  <c r="Q19" i="13"/>
  <c r="R19" i="13" s="1"/>
  <c r="P38" i="13"/>
  <c r="O16" i="13"/>
  <c r="H40" i="13"/>
  <c r="J26" i="13"/>
  <c r="J10" i="13"/>
  <c r="I20" i="9" s="1"/>
  <c r="F26" i="13"/>
  <c r="F10" i="13"/>
  <c r="E20" i="9" s="1"/>
  <c r="N10" i="13"/>
  <c r="M20" i="9" s="1"/>
  <c r="H28" i="13"/>
  <c r="O20" i="13"/>
  <c r="O39" i="13"/>
  <c r="P39" i="13" s="1"/>
  <c r="Q39" i="13" s="1"/>
  <c r="R39" i="13" s="1"/>
  <c r="S39" i="13" s="1"/>
  <c r="Q12" i="13"/>
  <c r="R12" i="13" s="1"/>
  <c r="P16" i="13"/>
  <c r="O24" i="13"/>
  <c r="P24" i="13" s="1"/>
  <c r="Q24" i="13" s="1"/>
  <c r="R24" i="13" s="1"/>
  <c r="F28" i="13"/>
  <c r="O25" i="13"/>
  <c r="P25" i="13" s="1"/>
  <c r="P10" i="13" s="1"/>
  <c r="O20" i="9" s="1"/>
  <c r="N28" i="13"/>
  <c r="O36" i="13"/>
  <c r="P36" i="13" s="1"/>
  <c r="Q36" i="13" s="1"/>
  <c r="R36" i="13" s="1"/>
  <c r="D40" i="13"/>
  <c r="O34" i="13"/>
  <c r="J28" i="13"/>
  <c r="O18" i="13"/>
  <c r="P18" i="13" s="1"/>
  <c r="Q18" i="13" s="1"/>
  <c r="R18" i="13" s="1"/>
  <c r="D22" i="13"/>
  <c r="Q38" i="13"/>
  <c r="R37" i="13"/>
  <c r="R30" i="13"/>
  <c r="P32" i="13"/>
  <c r="P34" i="13" s="1"/>
  <c r="Q31" i="13"/>
  <c r="B1007" i="2"/>
  <c r="B997" i="2"/>
  <c r="B987" i="2"/>
  <c r="B977" i="2"/>
  <c r="B967" i="2"/>
  <c r="B957" i="2"/>
  <c r="B947" i="2"/>
  <c r="B937" i="2"/>
  <c r="B927" i="2"/>
  <c r="B917" i="2"/>
  <c r="B907" i="2"/>
  <c r="B897" i="2"/>
  <c r="B887" i="2"/>
  <c r="B877" i="2"/>
  <c r="B867" i="2"/>
  <c r="B857" i="2"/>
  <c r="B847" i="2"/>
  <c r="B837" i="2"/>
  <c r="B827" i="2"/>
  <c r="B817" i="2"/>
  <c r="B807" i="2"/>
  <c r="B797" i="2"/>
  <c r="B787" i="2"/>
  <c r="B777" i="2"/>
  <c r="B767" i="2"/>
  <c r="B757" i="2"/>
  <c r="B747" i="2"/>
  <c r="B737" i="2"/>
  <c r="B727" i="2"/>
  <c r="B717" i="2"/>
  <c r="B707" i="2"/>
  <c r="B697" i="2"/>
  <c r="B687" i="2"/>
  <c r="B677" i="2"/>
  <c r="B667" i="2"/>
  <c r="B657" i="2"/>
  <c r="B647" i="2"/>
  <c r="B637" i="2"/>
  <c r="B627" i="2"/>
  <c r="B617" i="2"/>
  <c r="B607" i="2"/>
  <c r="B597" i="2"/>
  <c r="B587" i="2"/>
  <c r="B577" i="2"/>
  <c r="B567" i="2"/>
  <c r="B557" i="2"/>
  <c r="B547" i="2"/>
  <c r="B537" i="2"/>
  <c r="B527" i="2"/>
  <c r="B517" i="2"/>
  <c r="B507" i="2"/>
  <c r="B497" i="2"/>
  <c r="B487" i="2"/>
  <c r="B477" i="2"/>
  <c r="B467" i="2"/>
  <c r="B457" i="2"/>
  <c r="B447" i="2"/>
  <c r="B437" i="2"/>
  <c r="B427" i="2"/>
  <c r="B417" i="2"/>
  <c r="B407" i="2"/>
  <c r="B397" i="2"/>
  <c r="B387" i="2"/>
  <c r="B377" i="2"/>
  <c r="B367" i="2"/>
  <c r="B357" i="2"/>
  <c r="B347" i="2"/>
  <c r="B337" i="2"/>
  <c r="B327" i="2"/>
  <c r="B317" i="2"/>
  <c r="B307" i="2"/>
  <c r="B297" i="2"/>
  <c r="B287" i="2"/>
  <c r="B277" i="2"/>
  <c r="B267" i="2"/>
  <c r="B257" i="2"/>
  <c r="B247" i="2"/>
  <c r="B237" i="2"/>
  <c r="B227" i="2"/>
  <c r="B217" i="2"/>
  <c r="B207" i="2"/>
  <c r="B197" i="2"/>
  <c r="B187" i="2"/>
  <c r="B177" i="2"/>
  <c r="B167" i="2"/>
  <c r="B157" i="2"/>
  <c r="B147" i="2"/>
  <c r="B137" i="2"/>
  <c r="B127" i="2"/>
  <c r="B117" i="2"/>
  <c r="B107" i="2"/>
  <c r="B97" i="2"/>
  <c r="B87" i="2"/>
  <c r="B77" i="2"/>
  <c r="B67" i="2"/>
  <c r="B57" i="2"/>
  <c r="B47" i="2"/>
  <c r="B37" i="2"/>
  <c r="B27" i="2"/>
  <c r="C13" i="2"/>
  <c r="N1014" i="12"/>
  <c r="N1003" i="2" s="1"/>
  <c r="M1014" i="12"/>
  <c r="M1003" i="2" s="1"/>
  <c r="L1014" i="12"/>
  <c r="L1003" i="2" s="1"/>
  <c r="K1014" i="12"/>
  <c r="K1003" i="2" s="1"/>
  <c r="J1014" i="12"/>
  <c r="J1003" i="2" s="1"/>
  <c r="I1014" i="12"/>
  <c r="I1003" i="2" s="1"/>
  <c r="H1014" i="12"/>
  <c r="H1003" i="2" s="1"/>
  <c r="G1014" i="12"/>
  <c r="G1003" i="2" s="1"/>
  <c r="F1014" i="12"/>
  <c r="F1003" i="2" s="1"/>
  <c r="E1014" i="12"/>
  <c r="E1003" i="2" s="1"/>
  <c r="D1014" i="12"/>
  <c r="D1003" i="2" s="1"/>
  <c r="N1004" i="12"/>
  <c r="N993" i="2" s="1"/>
  <c r="M1004" i="12"/>
  <c r="M993" i="2" s="1"/>
  <c r="L1004" i="12"/>
  <c r="L993" i="2" s="1"/>
  <c r="K1004" i="12"/>
  <c r="K993" i="2" s="1"/>
  <c r="J1004" i="12"/>
  <c r="J993" i="2" s="1"/>
  <c r="I1004" i="12"/>
  <c r="I993" i="2" s="1"/>
  <c r="H1004" i="12"/>
  <c r="H993" i="2" s="1"/>
  <c r="G1004" i="12"/>
  <c r="G993" i="2" s="1"/>
  <c r="F1004" i="12"/>
  <c r="F993" i="2" s="1"/>
  <c r="E1004" i="12"/>
  <c r="E993" i="2" s="1"/>
  <c r="D1004" i="12"/>
  <c r="D993" i="2" s="1"/>
  <c r="N994" i="12"/>
  <c r="N983" i="2" s="1"/>
  <c r="M994" i="12"/>
  <c r="M983" i="2" s="1"/>
  <c r="L994" i="12"/>
  <c r="L983" i="2" s="1"/>
  <c r="K994" i="12"/>
  <c r="K983" i="2" s="1"/>
  <c r="J994" i="12"/>
  <c r="J983" i="2" s="1"/>
  <c r="I994" i="12"/>
  <c r="I983" i="2" s="1"/>
  <c r="H994" i="12"/>
  <c r="H983" i="2" s="1"/>
  <c r="G994" i="12"/>
  <c r="G983" i="2" s="1"/>
  <c r="F994" i="12"/>
  <c r="F983" i="2" s="1"/>
  <c r="E994" i="12"/>
  <c r="E983" i="2" s="1"/>
  <c r="D994" i="12"/>
  <c r="D983" i="2" s="1"/>
  <c r="N984" i="12"/>
  <c r="N973" i="2" s="1"/>
  <c r="M984" i="12"/>
  <c r="M973" i="2" s="1"/>
  <c r="L984" i="12"/>
  <c r="L973" i="2" s="1"/>
  <c r="K984" i="12"/>
  <c r="K973" i="2" s="1"/>
  <c r="J984" i="12"/>
  <c r="J973" i="2" s="1"/>
  <c r="I984" i="12"/>
  <c r="I973" i="2" s="1"/>
  <c r="H984" i="12"/>
  <c r="H973" i="2" s="1"/>
  <c r="G984" i="12"/>
  <c r="G973" i="2" s="1"/>
  <c r="F984" i="12"/>
  <c r="F973" i="2" s="1"/>
  <c r="E984" i="12"/>
  <c r="E973" i="2" s="1"/>
  <c r="D984" i="12"/>
  <c r="D973" i="2" s="1"/>
  <c r="N974" i="12"/>
  <c r="N963" i="2" s="1"/>
  <c r="M974" i="12"/>
  <c r="M963" i="2" s="1"/>
  <c r="L974" i="12"/>
  <c r="L963" i="2" s="1"/>
  <c r="K974" i="12"/>
  <c r="K963" i="2" s="1"/>
  <c r="J974" i="12"/>
  <c r="J963" i="2" s="1"/>
  <c r="I974" i="12"/>
  <c r="I963" i="2" s="1"/>
  <c r="H974" i="12"/>
  <c r="H963" i="2" s="1"/>
  <c r="G974" i="12"/>
  <c r="G963" i="2" s="1"/>
  <c r="F974" i="12"/>
  <c r="F963" i="2" s="1"/>
  <c r="E974" i="12"/>
  <c r="E963" i="2" s="1"/>
  <c r="D974" i="12"/>
  <c r="D963" i="2" s="1"/>
  <c r="N964" i="12"/>
  <c r="N953" i="2" s="1"/>
  <c r="M964" i="12"/>
  <c r="M953" i="2" s="1"/>
  <c r="L964" i="12"/>
  <c r="L953" i="2" s="1"/>
  <c r="K964" i="12"/>
  <c r="K953" i="2" s="1"/>
  <c r="J964" i="12"/>
  <c r="J953" i="2" s="1"/>
  <c r="I964" i="12"/>
  <c r="I953" i="2" s="1"/>
  <c r="H964" i="12"/>
  <c r="H953" i="2" s="1"/>
  <c r="G964" i="12"/>
  <c r="G953" i="2" s="1"/>
  <c r="F964" i="12"/>
  <c r="F953" i="2" s="1"/>
  <c r="E964" i="12"/>
  <c r="E953" i="2" s="1"/>
  <c r="D964" i="12"/>
  <c r="D953" i="2" s="1"/>
  <c r="N954" i="12"/>
  <c r="N943" i="2" s="1"/>
  <c r="M954" i="12"/>
  <c r="M943" i="2" s="1"/>
  <c r="L954" i="12"/>
  <c r="L943" i="2" s="1"/>
  <c r="K954" i="12"/>
  <c r="K943" i="2" s="1"/>
  <c r="J954" i="12"/>
  <c r="J943" i="2" s="1"/>
  <c r="I954" i="12"/>
  <c r="I943" i="2" s="1"/>
  <c r="H954" i="12"/>
  <c r="H943" i="2" s="1"/>
  <c r="G954" i="12"/>
  <c r="G943" i="2" s="1"/>
  <c r="F954" i="12"/>
  <c r="F943" i="2" s="1"/>
  <c r="E954" i="12"/>
  <c r="E943" i="2" s="1"/>
  <c r="D954" i="12"/>
  <c r="D943" i="2" s="1"/>
  <c r="N944" i="12"/>
  <c r="N933" i="2" s="1"/>
  <c r="M944" i="12"/>
  <c r="M933" i="2" s="1"/>
  <c r="L944" i="12"/>
  <c r="L933" i="2" s="1"/>
  <c r="K944" i="12"/>
  <c r="K933" i="2" s="1"/>
  <c r="J944" i="12"/>
  <c r="J933" i="2" s="1"/>
  <c r="I944" i="12"/>
  <c r="I933" i="2" s="1"/>
  <c r="H944" i="12"/>
  <c r="H933" i="2" s="1"/>
  <c r="G944" i="12"/>
  <c r="G933" i="2" s="1"/>
  <c r="F944" i="12"/>
  <c r="F933" i="2" s="1"/>
  <c r="E944" i="12"/>
  <c r="E933" i="2" s="1"/>
  <c r="D944" i="12"/>
  <c r="D933" i="2" s="1"/>
  <c r="N934" i="12"/>
  <c r="N923" i="2" s="1"/>
  <c r="M934" i="12"/>
  <c r="M923" i="2" s="1"/>
  <c r="L934" i="12"/>
  <c r="L923" i="2" s="1"/>
  <c r="K934" i="12"/>
  <c r="K923" i="2" s="1"/>
  <c r="J934" i="12"/>
  <c r="J923" i="2" s="1"/>
  <c r="I934" i="12"/>
  <c r="I923" i="2" s="1"/>
  <c r="H934" i="12"/>
  <c r="H923" i="2" s="1"/>
  <c r="G934" i="12"/>
  <c r="G923" i="2" s="1"/>
  <c r="F934" i="12"/>
  <c r="F923" i="2" s="1"/>
  <c r="E934" i="12"/>
  <c r="E923" i="2" s="1"/>
  <c r="D934" i="12"/>
  <c r="D923" i="2" s="1"/>
  <c r="N924" i="12"/>
  <c r="N913" i="2" s="1"/>
  <c r="M924" i="12"/>
  <c r="M913" i="2" s="1"/>
  <c r="L924" i="12"/>
  <c r="L913" i="2" s="1"/>
  <c r="K924" i="12"/>
  <c r="K913" i="2" s="1"/>
  <c r="J924" i="12"/>
  <c r="J913" i="2" s="1"/>
  <c r="I924" i="12"/>
  <c r="I913" i="2" s="1"/>
  <c r="H924" i="12"/>
  <c r="H913" i="2" s="1"/>
  <c r="G924" i="12"/>
  <c r="G913" i="2" s="1"/>
  <c r="F924" i="12"/>
  <c r="F913" i="2" s="1"/>
  <c r="E924" i="12"/>
  <c r="E913" i="2" s="1"/>
  <c r="D924" i="12"/>
  <c r="D913" i="2" s="1"/>
  <c r="N914" i="12"/>
  <c r="N903" i="2" s="1"/>
  <c r="M914" i="12"/>
  <c r="M903" i="2" s="1"/>
  <c r="L914" i="12"/>
  <c r="L903" i="2" s="1"/>
  <c r="K914" i="12"/>
  <c r="K903" i="2" s="1"/>
  <c r="J914" i="12"/>
  <c r="J903" i="2" s="1"/>
  <c r="I914" i="12"/>
  <c r="I903" i="2" s="1"/>
  <c r="H914" i="12"/>
  <c r="H903" i="2" s="1"/>
  <c r="G914" i="12"/>
  <c r="G903" i="2" s="1"/>
  <c r="F914" i="12"/>
  <c r="F903" i="2" s="1"/>
  <c r="E914" i="12"/>
  <c r="E903" i="2" s="1"/>
  <c r="D914" i="12"/>
  <c r="D903" i="2" s="1"/>
  <c r="N904" i="12"/>
  <c r="N893" i="2" s="1"/>
  <c r="M904" i="12"/>
  <c r="M893" i="2" s="1"/>
  <c r="L904" i="12"/>
  <c r="L893" i="2" s="1"/>
  <c r="K904" i="12"/>
  <c r="K893" i="2" s="1"/>
  <c r="J904" i="12"/>
  <c r="J893" i="2" s="1"/>
  <c r="I904" i="12"/>
  <c r="I893" i="2" s="1"/>
  <c r="H904" i="12"/>
  <c r="H893" i="2" s="1"/>
  <c r="G904" i="12"/>
  <c r="G893" i="2" s="1"/>
  <c r="F904" i="12"/>
  <c r="F893" i="2" s="1"/>
  <c r="E904" i="12"/>
  <c r="E893" i="2" s="1"/>
  <c r="D904" i="12"/>
  <c r="D893" i="2" s="1"/>
  <c r="N894" i="12"/>
  <c r="N883" i="2" s="1"/>
  <c r="M894" i="12"/>
  <c r="M883" i="2" s="1"/>
  <c r="L894" i="12"/>
  <c r="L883" i="2" s="1"/>
  <c r="K894" i="12"/>
  <c r="K883" i="2" s="1"/>
  <c r="J894" i="12"/>
  <c r="J883" i="2" s="1"/>
  <c r="I894" i="12"/>
  <c r="I883" i="2" s="1"/>
  <c r="H894" i="12"/>
  <c r="H883" i="2" s="1"/>
  <c r="G894" i="12"/>
  <c r="G883" i="2" s="1"/>
  <c r="F894" i="12"/>
  <c r="F883" i="2" s="1"/>
  <c r="E894" i="12"/>
  <c r="E883" i="2" s="1"/>
  <c r="D894" i="12"/>
  <c r="D883" i="2" s="1"/>
  <c r="N884" i="12"/>
  <c r="N873" i="2" s="1"/>
  <c r="M884" i="12"/>
  <c r="M873" i="2" s="1"/>
  <c r="L884" i="12"/>
  <c r="L873" i="2" s="1"/>
  <c r="K884" i="12"/>
  <c r="K873" i="2" s="1"/>
  <c r="J884" i="12"/>
  <c r="J873" i="2" s="1"/>
  <c r="I884" i="12"/>
  <c r="I873" i="2" s="1"/>
  <c r="H884" i="12"/>
  <c r="H873" i="2" s="1"/>
  <c r="G884" i="12"/>
  <c r="G873" i="2" s="1"/>
  <c r="F884" i="12"/>
  <c r="F873" i="2" s="1"/>
  <c r="E884" i="12"/>
  <c r="E873" i="2" s="1"/>
  <c r="D884" i="12"/>
  <c r="D873" i="2" s="1"/>
  <c r="N874" i="12"/>
  <c r="N863" i="2" s="1"/>
  <c r="M874" i="12"/>
  <c r="M863" i="2" s="1"/>
  <c r="L874" i="12"/>
  <c r="L863" i="2" s="1"/>
  <c r="K874" i="12"/>
  <c r="K863" i="2" s="1"/>
  <c r="J874" i="12"/>
  <c r="J863" i="2" s="1"/>
  <c r="I874" i="12"/>
  <c r="I863" i="2" s="1"/>
  <c r="H874" i="12"/>
  <c r="H863" i="2" s="1"/>
  <c r="G874" i="12"/>
  <c r="G863" i="2" s="1"/>
  <c r="F874" i="12"/>
  <c r="F863" i="2" s="1"/>
  <c r="E874" i="12"/>
  <c r="E863" i="2" s="1"/>
  <c r="D874" i="12"/>
  <c r="D863" i="2" s="1"/>
  <c r="N864" i="12"/>
  <c r="N853" i="2" s="1"/>
  <c r="M864" i="12"/>
  <c r="M853" i="2" s="1"/>
  <c r="L864" i="12"/>
  <c r="L853" i="2" s="1"/>
  <c r="K864" i="12"/>
  <c r="K853" i="2" s="1"/>
  <c r="J864" i="12"/>
  <c r="J853" i="2" s="1"/>
  <c r="I864" i="12"/>
  <c r="I853" i="2" s="1"/>
  <c r="H864" i="12"/>
  <c r="H853" i="2" s="1"/>
  <c r="G864" i="12"/>
  <c r="G853" i="2" s="1"/>
  <c r="F864" i="12"/>
  <c r="F853" i="2" s="1"/>
  <c r="E864" i="12"/>
  <c r="E853" i="2" s="1"/>
  <c r="D864" i="12"/>
  <c r="D853" i="2" s="1"/>
  <c r="N854" i="12"/>
  <c r="N843" i="2" s="1"/>
  <c r="M854" i="12"/>
  <c r="M843" i="2" s="1"/>
  <c r="L854" i="12"/>
  <c r="L843" i="2" s="1"/>
  <c r="K854" i="12"/>
  <c r="K843" i="2" s="1"/>
  <c r="J854" i="12"/>
  <c r="J843" i="2" s="1"/>
  <c r="I854" i="12"/>
  <c r="I843" i="2" s="1"/>
  <c r="H854" i="12"/>
  <c r="H843" i="2" s="1"/>
  <c r="G854" i="12"/>
  <c r="G843" i="2" s="1"/>
  <c r="F854" i="12"/>
  <c r="F843" i="2" s="1"/>
  <c r="E854" i="12"/>
  <c r="E843" i="2" s="1"/>
  <c r="D854" i="12"/>
  <c r="D843" i="2" s="1"/>
  <c r="N844" i="12"/>
  <c r="N833" i="2" s="1"/>
  <c r="M844" i="12"/>
  <c r="M833" i="2" s="1"/>
  <c r="L844" i="12"/>
  <c r="L833" i="2" s="1"/>
  <c r="K844" i="12"/>
  <c r="K833" i="2" s="1"/>
  <c r="J844" i="12"/>
  <c r="J833" i="2" s="1"/>
  <c r="I844" i="12"/>
  <c r="I833" i="2" s="1"/>
  <c r="H844" i="12"/>
  <c r="H833" i="2" s="1"/>
  <c r="G844" i="12"/>
  <c r="G833" i="2" s="1"/>
  <c r="F844" i="12"/>
  <c r="F833" i="2" s="1"/>
  <c r="E844" i="12"/>
  <c r="E833" i="2" s="1"/>
  <c r="D844" i="12"/>
  <c r="D833" i="2" s="1"/>
  <c r="N834" i="12"/>
  <c r="N823" i="2" s="1"/>
  <c r="M834" i="12"/>
  <c r="M823" i="2" s="1"/>
  <c r="L834" i="12"/>
  <c r="L823" i="2" s="1"/>
  <c r="K834" i="12"/>
  <c r="K823" i="2" s="1"/>
  <c r="J834" i="12"/>
  <c r="J823" i="2" s="1"/>
  <c r="I834" i="12"/>
  <c r="I823" i="2" s="1"/>
  <c r="H834" i="12"/>
  <c r="H823" i="2" s="1"/>
  <c r="G834" i="12"/>
  <c r="G823" i="2" s="1"/>
  <c r="F834" i="12"/>
  <c r="F823" i="2" s="1"/>
  <c r="E834" i="12"/>
  <c r="E823" i="2" s="1"/>
  <c r="D834" i="12"/>
  <c r="D823" i="2" s="1"/>
  <c r="N824" i="12"/>
  <c r="N813" i="2" s="1"/>
  <c r="M824" i="12"/>
  <c r="M813" i="2" s="1"/>
  <c r="L824" i="12"/>
  <c r="L813" i="2" s="1"/>
  <c r="K824" i="12"/>
  <c r="K813" i="2" s="1"/>
  <c r="J824" i="12"/>
  <c r="J813" i="2" s="1"/>
  <c r="I824" i="12"/>
  <c r="I813" i="2" s="1"/>
  <c r="H824" i="12"/>
  <c r="H813" i="2" s="1"/>
  <c r="G824" i="12"/>
  <c r="G813" i="2" s="1"/>
  <c r="F824" i="12"/>
  <c r="F813" i="2" s="1"/>
  <c r="E824" i="12"/>
  <c r="E813" i="2" s="1"/>
  <c r="D824" i="12"/>
  <c r="D813" i="2" s="1"/>
  <c r="N814" i="12"/>
  <c r="N803" i="2" s="1"/>
  <c r="M814" i="12"/>
  <c r="M803" i="2" s="1"/>
  <c r="L814" i="12"/>
  <c r="L803" i="2" s="1"/>
  <c r="K814" i="12"/>
  <c r="K803" i="2" s="1"/>
  <c r="J814" i="12"/>
  <c r="J803" i="2" s="1"/>
  <c r="I814" i="12"/>
  <c r="I803" i="2" s="1"/>
  <c r="H814" i="12"/>
  <c r="H803" i="2" s="1"/>
  <c r="G814" i="12"/>
  <c r="G803" i="2" s="1"/>
  <c r="F814" i="12"/>
  <c r="F803" i="2" s="1"/>
  <c r="E814" i="12"/>
  <c r="E803" i="2" s="1"/>
  <c r="D814" i="12"/>
  <c r="D803" i="2" s="1"/>
  <c r="N804" i="12"/>
  <c r="N793" i="2" s="1"/>
  <c r="M804" i="12"/>
  <c r="M793" i="2" s="1"/>
  <c r="L804" i="12"/>
  <c r="L793" i="2" s="1"/>
  <c r="K804" i="12"/>
  <c r="K793" i="2" s="1"/>
  <c r="J804" i="12"/>
  <c r="J793" i="2" s="1"/>
  <c r="I804" i="12"/>
  <c r="I793" i="2" s="1"/>
  <c r="H804" i="12"/>
  <c r="H793" i="2" s="1"/>
  <c r="G804" i="12"/>
  <c r="G793" i="2" s="1"/>
  <c r="F804" i="12"/>
  <c r="F793" i="2" s="1"/>
  <c r="E804" i="12"/>
  <c r="E793" i="2" s="1"/>
  <c r="D804" i="12"/>
  <c r="D793" i="2" s="1"/>
  <c r="N794" i="12"/>
  <c r="N783" i="2" s="1"/>
  <c r="M794" i="12"/>
  <c r="M783" i="2" s="1"/>
  <c r="L794" i="12"/>
  <c r="L783" i="2" s="1"/>
  <c r="K794" i="12"/>
  <c r="K783" i="2" s="1"/>
  <c r="J794" i="12"/>
  <c r="J783" i="2" s="1"/>
  <c r="I794" i="12"/>
  <c r="I783" i="2" s="1"/>
  <c r="H794" i="12"/>
  <c r="H783" i="2" s="1"/>
  <c r="G794" i="12"/>
  <c r="G783" i="2" s="1"/>
  <c r="F794" i="12"/>
  <c r="F783" i="2" s="1"/>
  <c r="E794" i="12"/>
  <c r="E783" i="2" s="1"/>
  <c r="D794" i="12"/>
  <c r="D783" i="2" s="1"/>
  <c r="N784" i="12"/>
  <c r="N773" i="2" s="1"/>
  <c r="M784" i="12"/>
  <c r="M773" i="2" s="1"/>
  <c r="L784" i="12"/>
  <c r="L773" i="2" s="1"/>
  <c r="K784" i="12"/>
  <c r="K773" i="2" s="1"/>
  <c r="J784" i="12"/>
  <c r="J773" i="2" s="1"/>
  <c r="I784" i="12"/>
  <c r="I773" i="2" s="1"/>
  <c r="H784" i="12"/>
  <c r="H773" i="2" s="1"/>
  <c r="G784" i="12"/>
  <c r="G773" i="2" s="1"/>
  <c r="F784" i="12"/>
  <c r="F773" i="2" s="1"/>
  <c r="E784" i="12"/>
  <c r="E773" i="2" s="1"/>
  <c r="D784" i="12"/>
  <c r="D773" i="2" s="1"/>
  <c r="N774" i="12"/>
  <c r="N763" i="2" s="1"/>
  <c r="M774" i="12"/>
  <c r="M763" i="2" s="1"/>
  <c r="L774" i="12"/>
  <c r="L763" i="2" s="1"/>
  <c r="K774" i="12"/>
  <c r="K763" i="2" s="1"/>
  <c r="J774" i="12"/>
  <c r="J763" i="2" s="1"/>
  <c r="I774" i="12"/>
  <c r="I763" i="2" s="1"/>
  <c r="H774" i="12"/>
  <c r="H763" i="2" s="1"/>
  <c r="G774" i="12"/>
  <c r="G763" i="2" s="1"/>
  <c r="F774" i="12"/>
  <c r="F763" i="2" s="1"/>
  <c r="E774" i="12"/>
  <c r="E763" i="2" s="1"/>
  <c r="D774" i="12"/>
  <c r="D763" i="2" s="1"/>
  <c r="N764" i="12"/>
  <c r="N753" i="2" s="1"/>
  <c r="M764" i="12"/>
  <c r="M753" i="2" s="1"/>
  <c r="L764" i="12"/>
  <c r="L753" i="2" s="1"/>
  <c r="K764" i="12"/>
  <c r="K753" i="2" s="1"/>
  <c r="J764" i="12"/>
  <c r="J753" i="2" s="1"/>
  <c r="I764" i="12"/>
  <c r="I753" i="2" s="1"/>
  <c r="H764" i="12"/>
  <c r="H753" i="2" s="1"/>
  <c r="G764" i="12"/>
  <c r="G753" i="2" s="1"/>
  <c r="F764" i="12"/>
  <c r="F753" i="2" s="1"/>
  <c r="E764" i="12"/>
  <c r="E753" i="2" s="1"/>
  <c r="D764" i="12"/>
  <c r="D753" i="2" s="1"/>
  <c r="N754" i="12"/>
  <c r="N743" i="2" s="1"/>
  <c r="M754" i="12"/>
  <c r="M743" i="2" s="1"/>
  <c r="L754" i="12"/>
  <c r="L743" i="2" s="1"/>
  <c r="K754" i="12"/>
  <c r="K743" i="2" s="1"/>
  <c r="J754" i="12"/>
  <c r="J743" i="2" s="1"/>
  <c r="I754" i="12"/>
  <c r="I743" i="2" s="1"/>
  <c r="H754" i="12"/>
  <c r="H743" i="2" s="1"/>
  <c r="G754" i="12"/>
  <c r="G743" i="2" s="1"/>
  <c r="F754" i="12"/>
  <c r="F743" i="2" s="1"/>
  <c r="E754" i="12"/>
  <c r="E743" i="2" s="1"/>
  <c r="D754" i="12"/>
  <c r="D743" i="2" s="1"/>
  <c r="N744" i="12"/>
  <c r="N733" i="2" s="1"/>
  <c r="M744" i="12"/>
  <c r="M733" i="2" s="1"/>
  <c r="L744" i="12"/>
  <c r="L733" i="2" s="1"/>
  <c r="K744" i="12"/>
  <c r="K733" i="2" s="1"/>
  <c r="J744" i="12"/>
  <c r="J733" i="2" s="1"/>
  <c r="I744" i="12"/>
  <c r="I733" i="2" s="1"/>
  <c r="H744" i="12"/>
  <c r="H733" i="2" s="1"/>
  <c r="G744" i="12"/>
  <c r="G733" i="2" s="1"/>
  <c r="F744" i="12"/>
  <c r="F733" i="2" s="1"/>
  <c r="E744" i="12"/>
  <c r="E733" i="2" s="1"/>
  <c r="D744" i="12"/>
  <c r="D733" i="2" s="1"/>
  <c r="N734" i="12"/>
  <c r="N723" i="2" s="1"/>
  <c r="M734" i="12"/>
  <c r="M723" i="2" s="1"/>
  <c r="L734" i="12"/>
  <c r="L723" i="2" s="1"/>
  <c r="K734" i="12"/>
  <c r="K723" i="2" s="1"/>
  <c r="J734" i="12"/>
  <c r="J723" i="2" s="1"/>
  <c r="I734" i="12"/>
  <c r="I723" i="2" s="1"/>
  <c r="H734" i="12"/>
  <c r="H723" i="2" s="1"/>
  <c r="G734" i="12"/>
  <c r="G723" i="2" s="1"/>
  <c r="F734" i="12"/>
  <c r="F723" i="2" s="1"/>
  <c r="E734" i="12"/>
  <c r="E723" i="2" s="1"/>
  <c r="D734" i="12"/>
  <c r="D723" i="2" s="1"/>
  <c r="N724" i="12"/>
  <c r="N713" i="2" s="1"/>
  <c r="M724" i="12"/>
  <c r="M713" i="2" s="1"/>
  <c r="L724" i="12"/>
  <c r="L713" i="2" s="1"/>
  <c r="K724" i="12"/>
  <c r="K713" i="2" s="1"/>
  <c r="J724" i="12"/>
  <c r="J713" i="2" s="1"/>
  <c r="I724" i="12"/>
  <c r="I713" i="2" s="1"/>
  <c r="H724" i="12"/>
  <c r="H713" i="2" s="1"/>
  <c r="G724" i="12"/>
  <c r="G713" i="2" s="1"/>
  <c r="F724" i="12"/>
  <c r="F713" i="2" s="1"/>
  <c r="E724" i="12"/>
  <c r="E713" i="2" s="1"/>
  <c r="D724" i="12"/>
  <c r="D713" i="2" s="1"/>
  <c r="D720" i="12"/>
  <c r="E720" i="12"/>
  <c r="F720" i="12"/>
  <c r="G720" i="12"/>
  <c r="H720" i="12"/>
  <c r="I720" i="12"/>
  <c r="J720" i="12"/>
  <c r="K720" i="12"/>
  <c r="L720" i="12"/>
  <c r="M720" i="12"/>
  <c r="N720" i="12"/>
  <c r="N714" i="12"/>
  <c r="N703" i="2" s="1"/>
  <c r="M714" i="12"/>
  <c r="M703" i="2" s="1"/>
  <c r="L714" i="12"/>
  <c r="L703" i="2" s="1"/>
  <c r="K714" i="12"/>
  <c r="K703" i="2" s="1"/>
  <c r="J714" i="12"/>
  <c r="J703" i="2" s="1"/>
  <c r="I714" i="12"/>
  <c r="I703" i="2" s="1"/>
  <c r="H714" i="12"/>
  <c r="H703" i="2" s="1"/>
  <c r="G714" i="12"/>
  <c r="G703" i="2" s="1"/>
  <c r="F714" i="12"/>
  <c r="F703" i="2" s="1"/>
  <c r="E714" i="12"/>
  <c r="E703" i="2" s="1"/>
  <c r="D714" i="12"/>
  <c r="D703" i="2" s="1"/>
  <c r="N704" i="12"/>
  <c r="N693" i="2" s="1"/>
  <c r="M704" i="12"/>
  <c r="M693" i="2" s="1"/>
  <c r="L704" i="12"/>
  <c r="L693" i="2" s="1"/>
  <c r="K704" i="12"/>
  <c r="K693" i="2" s="1"/>
  <c r="J704" i="12"/>
  <c r="J693" i="2" s="1"/>
  <c r="I704" i="12"/>
  <c r="I693" i="2" s="1"/>
  <c r="H704" i="12"/>
  <c r="H693" i="2" s="1"/>
  <c r="G704" i="12"/>
  <c r="G693" i="2" s="1"/>
  <c r="F704" i="12"/>
  <c r="F693" i="2" s="1"/>
  <c r="E704" i="12"/>
  <c r="E693" i="2" s="1"/>
  <c r="D704" i="12"/>
  <c r="D693" i="2" s="1"/>
  <c r="N694" i="12"/>
  <c r="N683" i="2" s="1"/>
  <c r="M694" i="12"/>
  <c r="M683" i="2" s="1"/>
  <c r="L694" i="12"/>
  <c r="L683" i="2" s="1"/>
  <c r="K694" i="12"/>
  <c r="K683" i="2" s="1"/>
  <c r="J694" i="12"/>
  <c r="J683" i="2" s="1"/>
  <c r="I694" i="12"/>
  <c r="I683" i="2" s="1"/>
  <c r="H694" i="12"/>
  <c r="H683" i="2" s="1"/>
  <c r="G694" i="12"/>
  <c r="G683" i="2" s="1"/>
  <c r="F694" i="12"/>
  <c r="F683" i="2" s="1"/>
  <c r="E694" i="12"/>
  <c r="E683" i="2" s="1"/>
  <c r="D694" i="12"/>
  <c r="D683" i="2" s="1"/>
  <c r="N684" i="12"/>
  <c r="N673" i="2" s="1"/>
  <c r="M684" i="12"/>
  <c r="M673" i="2" s="1"/>
  <c r="L684" i="12"/>
  <c r="L673" i="2" s="1"/>
  <c r="K684" i="12"/>
  <c r="K673" i="2" s="1"/>
  <c r="J684" i="12"/>
  <c r="J673" i="2" s="1"/>
  <c r="I684" i="12"/>
  <c r="I673" i="2" s="1"/>
  <c r="H684" i="12"/>
  <c r="H673" i="2" s="1"/>
  <c r="G684" i="12"/>
  <c r="G673" i="2" s="1"/>
  <c r="F684" i="12"/>
  <c r="F673" i="2" s="1"/>
  <c r="E684" i="12"/>
  <c r="E673" i="2" s="1"/>
  <c r="D684" i="12"/>
  <c r="D673" i="2" s="1"/>
  <c r="N674" i="12"/>
  <c r="N663" i="2" s="1"/>
  <c r="M674" i="12"/>
  <c r="M663" i="2" s="1"/>
  <c r="L674" i="12"/>
  <c r="L663" i="2" s="1"/>
  <c r="K674" i="12"/>
  <c r="K663" i="2" s="1"/>
  <c r="J674" i="12"/>
  <c r="J663" i="2" s="1"/>
  <c r="I674" i="12"/>
  <c r="I663" i="2" s="1"/>
  <c r="H674" i="12"/>
  <c r="H663" i="2" s="1"/>
  <c r="G674" i="12"/>
  <c r="G663" i="2" s="1"/>
  <c r="F674" i="12"/>
  <c r="F663" i="2" s="1"/>
  <c r="E674" i="12"/>
  <c r="E663" i="2" s="1"/>
  <c r="D674" i="12"/>
  <c r="D663" i="2" s="1"/>
  <c r="N664" i="12"/>
  <c r="N653" i="2" s="1"/>
  <c r="M664" i="12"/>
  <c r="M653" i="2" s="1"/>
  <c r="L664" i="12"/>
  <c r="L653" i="2" s="1"/>
  <c r="K664" i="12"/>
  <c r="K653" i="2" s="1"/>
  <c r="J664" i="12"/>
  <c r="J653" i="2" s="1"/>
  <c r="I664" i="12"/>
  <c r="I653" i="2" s="1"/>
  <c r="H664" i="12"/>
  <c r="H653" i="2" s="1"/>
  <c r="G664" i="12"/>
  <c r="G653" i="2" s="1"/>
  <c r="F664" i="12"/>
  <c r="F653" i="2" s="1"/>
  <c r="E664" i="12"/>
  <c r="E653" i="2" s="1"/>
  <c r="D664" i="12"/>
  <c r="D653" i="2" s="1"/>
  <c r="N654" i="12"/>
  <c r="N643" i="2" s="1"/>
  <c r="M654" i="12"/>
  <c r="M643" i="2" s="1"/>
  <c r="L654" i="12"/>
  <c r="L643" i="2" s="1"/>
  <c r="K654" i="12"/>
  <c r="K643" i="2" s="1"/>
  <c r="J654" i="12"/>
  <c r="J643" i="2" s="1"/>
  <c r="I654" i="12"/>
  <c r="I643" i="2" s="1"/>
  <c r="H654" i="12"/>
  <c r="H643" i="2" s="1"/>
  <c r="G654" i="12"/>
  <c r="G643" i="2" s="1"/>
  <c r="F654" i="12"/>
  <c r="F643" i="2" s="1"/>
  <c r="E654" i="12"/>
  <c r="E643" i="2" s="1"/>
  <c r="D654" i="12"/>
  <c r="D643" i="2" s="1"/>
  <c r="N644" i="12"/>
  <c r="N633" i="2" s="1"/>
  <c r="M644" i="12"/>
  <c r="M633" i="2" s="1"/>
  <c r="L644" i="12"/>
  <c r="L633" i="2" s="1"/>
  <c r="K644" i="12"/>
  <c r="K633" i="2" s="1"/>
  <c r="J644" i="12"/>
  <c r="J633" i="2" s="1"/>
  <c r="I644" i="12"/>
  <c r="I633" i="2" s="1"/>
  <c r="H644" i="12"/>
  <c r="H633" i="2" s="1"/>
  <c r="G644" i="12"/>
  <c r="G633" i="2" s="1"/>
  <c r="F644" i="12"/>
  <c r="F633" i="2" s="1"/>
  <c r="E644" i="12"/>
  <c r="E633" i="2" s="1"/>
  <c r="D644" i="12"/>
  <c r="D633" i="2" s="1"/>
  <c r="N634" i="12"/>
  <c r="N623" i="2" s="1"/>
  <c r="M634" i="12"/>
  <c r="M623" i="2" s="1"/>
  <c r="L634" i="12"/>
  <c r="L623" i="2" s="1"/>
  <c r="K634" i="12"/>
  <c r="K623" i="2" s="1"/>
  <c r="J634" i="12"/>
  <c r="J623" i="2" s="1"/>
  <c r="I634" i="12"/>
  <c r="I623" i="2" s="1"/>
  <c r="H634" i="12"/>
  <c r="H623" i="2" s="1"/>
  <c r="G634" i="12"/>
  <c r="G623" i="2" s="1"/>
  <c r="F634" i="12"/>
  <c r="F623" i="2" s="1"/>
  <c r="E634" i="12"/>
  <c r="E623" i="2" s="1"/>
  <c r="D634" i="12"/>
  <c r="D623" i="2" s="1"/>
  <c r="N624" i="12"/>
  <c r="N613" i="2" s="1"/>
  <c r="M624" i="12"/>
  <c r="M613" i="2" s="1"/>
  <c r="L624" i="12"/>
  <c r="L613" i="2" s="1"/>
  <c r="K624" i="12"/>
  <c r="K613" i="2" s="1"/>
  <c r="J624" i="12"/>
  <c r="J613" i="2" s="1"/>
  <c r="I624" i="12"/>
  <c r="I613" i="2" s="1"/>
  <c r="H624" i="12"/>
  <c r="H613" i="2" s="1"/>
  <c r="G624" i="12"/>
  <c r="G613" i="2" s="1"/>
  <c r="F624" i="12"/>
  <c r="F613" i="2" s="1"/>
  <c r="E624" i="12"/>
  <c r="E613" i="2" s="1"/>
  <c r="D624" i="12"/>
  <c r="D613" i="2" s="1"/>
  <c r="N614" i="12"/>
  <c r="N603" i="2" s="1"/>
  <c r="M614" i="12"/>
  <c r="M603" i="2" s="1"/>
  <c r="L614" i="12"/>
  <c r="L603" i="2" s="1"/>
  <c r="K614" i="12"/>
  <c r="K603" i="2" s="1"/>
  <c r="J614" i="12"/>
  <c r="J603" i="2" s="1"/>
  <c r="I614" i="12"/>
  <c r="I603" i="2" s="1"/>
  <c r="H614" i="12"/>
  <c r="H603" i="2" s="1"/>
  <c r="G614" i="12"/>
  <c r="G603" i="2" s="1"/>
  <c r="F614" i="12"/>
  <c r="F603" i="2" s="1"/>
  <c r="E614" i="12"/>
  <c r="E603" i="2" s="1"/>
  <c r="D614" i="12"/>
  <c r="D603" i="2" s="1"/>
  <c r="N604" i="12"/>
  <c r="N593" i="2" s="1"/>
  <c r="M604" i="12"/>
  <c r="M593" i="2" s="1"/>
  <c r="L604" i="12"/>
  <c r="L593" i="2" s="1"/>
  <c r="K604" i="12"/>
  <c r="K593" i="2" s="1"/>
  <c r="J604" i="12"/>
  <c r="J593" i="2" s="1"/>
  <c r="I604" i="12"/>
  <c r="I593" i="2" s="1"/>
  <c r="H604" i="12"/>
  <c r="H593" i="2" s="1"/>
  <c r="G604" i="12"/>
  <c r="G593" i="2" s="1"/>
  <c r="F604" i="12"/>
  <c r="F593" i="2" s="1"/>
  <c r="E604" i="12"/>
  <c r="E593" i="2" s="1"/>
  <c r="D604" i="12"/>
  <c r="D593" i="2" s="1"/>
  <c r="N594" i="12"/>
  <c r="N583" i="2" s="1"/>
  <c r="M594" i="12"/>
  <c r="M583" i="2" s="1"/>
  <c r="L594" i="12"/>
  <c r="L583" i="2" s="1"/>
  <c r="K594" i="12"/>
  <c r="K583" i="2" s="1"/>
  <c r="J594" i="12"/>
  <c r="J583" i="2" s="1"/>
  <c r="I594" i="12"/>
  <c r="I583" i="2" s="1"/>
  <c r="H594" i="12"/>
  <c r="H583" i="2" s="1"/>
  <c r="G594" i="12"/>
  <c r="G583" i="2" s="1"/>
  <c r="F594" i="12"/>
  <c r="F583" i="2" s="1"/>
  <c r="E594" i="12"/>
  <c r="E583" i="2" s="1"/>
  <c r="D594" i="12"/>
  <c r="D583" i="2" s="1"/>
  <c r="N584" i="12"/>
  <c r="N573" i="2" s="1"/>
  <c r="M584" i="12"/>
  <c r="M573" i="2" s="1"/>
  <c r="L584" i="12"/>
  <c r="L573" i="2" s="1"/>
  <c r="K584" i="12"/>
  <c r="K573" i="2" s="1"/>
  <c r="J584" i="12"/>
  <c r="J573" i="2" s="1"/>
  <c r="I584" i="12"/>
  <c r="I573" i="2" s="1"/>
  <c r="H584" i="12"/>
  <c r="H573" i="2" s="1"/>
  <c r="G584" i="12"/>
  <c r="G573" i="2" s="1"/>
  <c r="F584" i="12"/>
  <c r="F573" i="2" s="1"/>
  <c r="E584" i="12"/>
  <c r="E573" i="2" s="1"/>
  <c r="D584" i="12"/>
  <c r="D573" i="2" s="1"/>
  <c r="N574" i="12"/>
  <c r="N563" i="2" s="1"/>
  <c r="M574" i="12"/>
  <c r="M563" i="2" s="1"/>
  <c r="L574" i="12"/>
  <c r="L563" i="2" s="1"/>
  <c r="K574" i="12"/>
  <c r="K563" i="2" s="1"/>
  <c r="J574" i="12"/>
  <c r="J563" i="2" s="1"/>
  <c r="I574" i="12"/>
  <c r="I563" i="2" s="1"/>
  <c r="H574" i="12"/>
  <c r="H563" i="2" s="1"/>
  <c r="G574" i="12"/>
  <c r="G563" i="2" s="1"/>
  <c r="F574" i="12"/>
  <c r="F563" i="2" s="1"/>
  <c r="E574" i="12"/>
  <c r="E563" i="2" s="1"/>
  <c r="D574" i="12"/>
  <c r="D563" i="2" s="1"/>
  <c r="N564" i="12"/>
  <c r="N553" i="2" s="1"/>
  <c r="M564" i="12"/>
  <c r="M553" i="2" s="1"/>
  <c r="L564" i="12"/>
  <c r="L553" i="2" s="1"/>
  <c r="K564" i="12"/>
  <c r="K553" i="2" s="1"/>
  <c r="J564" i="12"/>
  <c r="J553" i="2" s="1"/>
  <c r="I564" i="12"/>
  <c r="I553" i="2" s="1"/>
  <c r="H564" i="12"/>
  <c r="H553" i="2" s="1"/>
  <c r="G564" i="12"/>
  <c r="G553" i="2" s="1"/>
  <c r="F564" i="12"/>
  <c r="F553" i="2" s="1"/>
  <c r="E564" i="12"/>
  <c r="E553" i="2" s="1"/>
  <c r="D564" i="12"/>
  <c r="D553" i="2" s="1"/>
  <c r="N554" i="12"/>
  <c r="N543" i="2" s="1"/>
  <c r="M554" i="12"/>
  <c r="M543" i="2" s="1"/>
  <c r="L554" i="12"/>
  <c r="L543" i="2" s="1"/>
  <c r="K554" i="12"/>
  <c r="K543" i="2" s="1"/>
  <c r="J554" i="12"/>
  <c r="J543" i="2" s="1"/>
  <c r="I554" i="12"/>
  <c r="I543" i="2" s="1"/>
  <c r="H554" i="12"/>
  <c r="H543" i="2" s="1"/>
  <c r="G554" i="12"/>
  <c r="G543" i="2" s="1"/>
  <c r="F554" i="12"/>
  <c r="F543" i="2" s="1"/>
  <c r="E554" i="12"/>
  <c r="E543" i="2" s="1"/>
  <c r="D554" i="12"/>
  <c r="D543" i="2" s="1"/>
  <c r="N544" i="12"/>
  <c r="N533" i="2" s="1"/>
  <c r="M544" i="12"/>
  <c r="M533" i="2" s="1"/>
  <c r="L544" i="12"/>
  <c r="L533" i="2" s="1"/>
  <c r="K544" i="12"/>
  <c r="K533" i="2" s="1"/>
  <c r="J544" i="12"/>
  <c r="J533" i="2" s="1"/>
  <c r="I544" i="12"/>
  <c r="I533" i="2" s="1"/>
  <c r="H544" i="12"/>
  <c r="H533" i="2" s="1"/>
  <c r="G544" i="12"/>
  <c r="G533" i="2" s="1"/>
  <c r="F544" i="12"/>
  <c r="F533" i="2" s="1"/>
  <c r="E544" i="12"/>
  <c r="E533" i="2" s="1"/>
  <c r="D544" i="12"/>
  <c r="D533" i="2" s="1"/>
  <c r="N534" i="12"/>
  <c r="N523" i="2" s="1"/>
  <c r="M534" i="12"/>
  <c r="M523" i="2" s="1"/>
  <c r="L534" i="12"/>
  <c r="L523" i="2" s="1"/>
  <c r="K534" i="12"/>
  <c r="K523" i="2" s="1"/>
  <c r="J534" i="12"/>
  <c r="J523" i="2" s="1"/>
  <c r="I534" i="12"/>
  <c r="I523" i="2" s="1"/>
  <c r="H534" i="12"/>
  <c r="H523" i="2" s="1"/>
  <c r="G534" i="12"/>
  <c r="G523" i="2" s="1"/>
  <c r="F534" i="12"/>
  <c r="F523" i="2" s="1"/>
  <c r="E534" i="12"/>
  <c r="E523" i="2" s="1"/>
  <c r="D534" i="12"/>
  <c r="D523" i="2" s="1"/>
  <c r="N524" i="12"/>
  <c r="N513" i="2" s="1"/>
  <c r="M524" i="12"/>
  <c r="M513" i="2" s="1"/>
  <c r="L524" i="12"/>
  <c r="L513" i="2" s="1"/>
  <c r="K524" i="12"/>
  <c r="K513" i="2" s="1"/>
  <c r="J524" i="12"/>
  <c r="J513" i="2" s="1"/>
  <c r="I524" i="12"/>
  <c r="I513" i="2" s="1"/>
  <c r="H524" i="12"/>
  <c r="H513" i="2" s="1"/>
  <c r="G524" i="12"/>
  <c r="G513" i="2" s="1"/>
  <c r="F524" i="12"/>
  <c r="F513" i="2" s="1"/>
  <c r="E524" i="12"/>
  <c r="E513" i="2" s="1"/>
  <c r="D524" i="12"/>
  <c r="D513" i="2" s="1"/>
  <c r="N514" i="12"/>
  <c r="N503" i="2" s="1"/>
  <c r="M514" i="12"/>
  <c r="M503" i="2" s="1"/>
  <c r="L514" i="12"/>
  <c r="L503" i="2" s="1"/>
  <c r="K514" i="12"/>
  <c r="K503" i="2" s="1"/>
  <c r="J514" i="12"/>
  <c r="J503" i="2" s="1"/>
  <c r="I514" i="12"/>
  <c r="I503" i="2" s="1"/>
  <c r="H514" i="12"/>
  <c r="H503" i="2" s="1"/>
  <c r="G514" i="12"/>
  <c r="G503" i="2" s="1"/>
  <c r="F514" i="12"/>
  <c r="F503" i="2" s="1"/>
  <c r="E514" i="12"/>
  <c r="E503" i="2" s="1"/>
  <c r="D514" i="12"/>
  <c r="D503" i="2" s="1"/>
  <c r="N504" i="12"/>
  <c r="N493" i="2" s="1"/>
  <c r="M504" i="12"/>
  <c r="M493" i="2" s="1"/>
  <c r="L504" i="12"/>
  <c r="L493" i="2" s="1"/>
  <c r="K504" i="12"/>
  <c r="K493" i="2" s="1"/>
  <c r="J504" i="12"/>
  <c r="J493" i="2" s="1"/>
  <c r="I504" i="12"/>
  <c r="I493" i="2" s="1"/>
  <c r="H504" i="12"/>
  <c r="H493" i="2" s="1"/>
  <c r="G504" i="12"/>
  <c r="G493" i="2" s="1"/>
  <c r="F504" i="12"/>
  <c r="F493" i="2" s="1"/>
  <c r="E504" i="12"/>
  <c r="E493" i="2" s="1"/>
  <c r="D504" i="12"/>
  <c r="D493" i="2" s="1"/>
  <c r="N494" i="12"/>
  <c r="N483" i="2" s="1"/>
  <c r="M494" i="12"/>
  <c r="M483" i="2" s="1"/>
  <c r="L494" i="12"/>
  <c r="L483" i="2" s="1"/>
  <c r="K494" i="12"/>
  <c r="K483" i="2" s="1"/>
  <c r="J494" i="12"/>
  <c r="J483" i="2" s="1"/>
  <c r="I494" i="12"/>
  <c r="I483" i="2" s="1"/>
  <c r="H494" i="12"/>
  <c r="H483" i="2" s="1"/>
  <c r="G494" i="12"/>
  <c r="G483" i="2" s="1"/>
  <c r="F494" i="12"/>
  <c r="F483" i="2" s="1"/>
  <c r="E494" i="12"/>
  <c r="E483" i="2" s="1"/>
  <c r="D494" i="12"/>
  <c r="D483" i="2" s="1"/>
  <c r="N484" i="12"/>
  <c r="N473" i="2" s="1"/>
  <c r="M484" i="12"/>
  <c r="M473" i="2" s="1"/>
  <c r="L484" i="12"/>
  <c r="L473" i="2" s="1"/>
  <c r="K484" i="12"/>
  <c r="K473" i="2" s="1"/>
  <c r="J484" i="12"/>
  <c r="J473" i="2" s="1"/>
  <c r="I484" i="12"/>
  <c r="I473" i="2" s="1"/>
  <c r="H484" i="12"/>
  <c r="H473" i="2" s="1"/>
  <c r="G484" i="12"/>
  <c r="G473" i="2" s="1"/>
  <c r="F484" i="12"/>
  <c r="F473" i="2" s="1"/>
  <c r="E484" i="12"/>
  <c r="E473" i="2" s="1"/>
  <c r="D484" i="12"/>
  <c r="D473" i="2" s="1"/>
  <c r="N474" i="12"/>
  <c r="N463" i="2" s="1"/>
  <c r="M474" i="12"/>
  <c r="M463" i="2" s="1"/>
  <c r="L474" i="12"/>
  <c r="L463" i="2" s="1"/>
  <c r="K474" i="12"/>
  <c r="K463" i="2" s="1"/>
  <c r="J474" i="12"/>
  <c r="J463" i="2" s="1"/>
  <c r="I474" i="12"/>
  <c r="I463" i="2" s="1"/>
  <c r="H474" i="12"/>
  <c r="H463" i="2" s="1"/>
  <c r="G474" i="12"/>
  <c r="G463" i="2" s="1"/>
  <c r="F474" i="12"/>
  <c r="F463" i="2" s="1"/>
  <c r="E474" i="12"/>
  <c r="E463" i="2" s="1"/>
  <c r="D474" i="12"/>
  <c r="D463" i="2" s="1"/>
  <c r="N464" i="12"/>
  <c r="N453" i="2" s="1"/>
  <c r="M464" i="12"/>
  <c r="M453" i="2" s="1"/>
  <c r="L464" i="12"/>
  <c r="L453" i="2" s="1"/>
  <c r="K464" i="12"/>
  <c r="K453" i="2" s="1"/>
  <c r="J464" i="12"/>
  <c r="J453" i="2" s="1"/>
  <c r="I464" i="12"/>
  <c r="I453" i="2" s="1"/>
  <c r="H464" i="12"/>
  <c r="H453" i="2" s="1"/>
  <c r="G464" i="12"/>
  <c r="G453" i="2" s="1"/>
  <c r="F464" i="12"/>
  <c r="F453" i="2" s="1"/>
  <c r="E464" i="12"/>
  <c r="E453" i="2" s="1"/>
  <c r="D464" i="12"/>
  <c r="D453" i="2" s="1"/>
  <c r="N454" i="12"/>
  <c r="N443" i="2" s="1"/>
  <c r="M454" i="12"/>
  <c r="M443" i="2" s="1"/>
  <c r="L454" i="12"/>
  <c r="L443" i="2" s="1"/>
  <c r="K454" i="12"/>
  <c r="K443" i="2" s="1"/>
  <c r="J454" i="12"/>
  <c r="J443" i="2" s="1"/>
  <c r="I454" i="12"/>
  <c r="I443" i="2" s="1"/>
  <c r="H454" i="12"/>
  <c r="H443" i="2" s="1"/>
  <c r="G454" i="12"/>
  <c r="G443" i="2" s="1"/>
  <c r="F454" i="12"/>
  <c r="F443" i="2" s="1"/>
  <c r="E454" i="12"/>
  <c r="E443" i="2" s="1"/>
  <c r="D454" i="12"/>
  <c r="D443" i="2" s="1"/>
  <c r="N444" i="12"/>
  <c r="N433" i="2" s="1"/>
  <c r="M444" i="12"/>
  <c r="M433" i="2" s="1"/>
  <c r="L444" i="12"/>
  <c r="L433" i="2" s="1"/>
  <c r="K444" i="12"/>
  <c r="K433" i="2" s="1"/>
  <c r="J444" i="12"/>
  <c r="J433" i="2" s="1"/>
  <c r="I444" i="12"/>
  <c r="I433" i="2" s="1"/>
  <c r="H444" i="12"/>
  <c r="H433" i="2" s="1"/>
  <c r="G444" i="12"/>
  <c r="G433" i="2" s="1"/>
  <c r="F444" i="12"/>
  <c r="F433" i="2" s="1"/>
  <c r="E444" i="12"/>
  <c r="E433" i="2" s="1"/>
  <c r="D444" i="12"/>
  <c r="D433" i="2" s="1"/>
  <c r="N434" i="12"/>
  <c r="N423" i="2" s="1"/>
  <c r="M434" i="12"/>
  <c r="M423" i="2" s="1"/>
  <c r="L434" i="12"/>
  <c r="L423" i="2" s="1"/>
  <c r="K434" i="12"/>
  <c r="K423" i="2" s="1"/>
  <c r="J434" i="12"/>
  <c r="J423" i="2" s="1"/>
  <c r="I434" i="12"/>
  <c r="I423" i="2" s="1"/>
  <c r="H434" i="12"/>
  <c r="H423" i="2" s="1"/>
  <c r="G434" i="12"/>
  <c r="G423" i="2" s="1"/>
  <c r="F434" i="12"/>
  <c r="F423" i="2" s="1"/>
  <c r="E434" i="12"/>
  <c r="E423" i="2" s="1"/>
  <c r="D434" i="12"/>
  <c r="D423" i="2" s="1"/>
  <c r="N424" i="12"/>
  <c r="N413" i="2" s="1"/>
  <c r="M424" i="12"/>
  <c r="M413" i="2" s="1"/>
  <c r="L424" i="12"/>
  <c r="L413" i="2" s="1"/>
  <c r="K424" i="12"/>
  <c r="K413" i="2" s="1"/>
  <c r="J424" i="12"/>
  <c r="J413" i="2" s="1"/>
  <c r="I424" i="12"/>
  <c r="I413" i="2" s="1"/>
  <c r="H424" i="12"/>
  <c r="H413" i="2" s="1"/>
  <c r="G424" i="12"/>
  <c r="G413" i="2" s="1"/>
  <c r="F424" i="12"/>
  <c r="F413" i="2" s="1"/>
  <c r="E424" i="12"/>
  <c r="E413" i="2" s="1"/>
  <c r="D424" i="12"/>
  <c r="D413" i="2" s="1"/>
  <c r="N414" i="12"/>
  <c r="N403" i="2" s="1"/>
  <c r="M414" i="12"/>
  <c r="M403" i="2" s="1"/>
  <c r="L414" i="12"/>
  <c r="L403" i="2" s="1"/>
  <c r="K414" i="12"/>
  <c r="K403" i="2" s="1"/>
  <c r="J414" i="12"/>
  <c r="J403" i="2" s="1"/>
  <c r="I414" i="12"/>
  <c r="I403" i="2" s="1"/>
  <c r="H414" i="12"/>
  <c r="H403" i="2" s="1"/>
  <c r="G414" i="12"/>
  <c r="G403" i="2" s="1"/>
  <c r="F414" i="12"/>
  <c r="F403" i="2" s="1"/>
  <c r="E414" i="12"/>
  <c r="E403" i="2" s="1"/>
  <c r="D414" i="12"/>
  <c r="D403" i="2" s="1"/>
  <c r="N404" i="12"/>
  <c r="N393" i="2" s="1"/>
  <c r="M404" i="12"/>
  <c r="M393" i="2" s="1"/>
  <c r="L404" i="12"/>
  <c r="L393" i="2" s="1"/>
  <c r="K404" i="12"/>
  <c r="K393" i="2" s="1"/>
  <c r="J404" i="12"/>
  <c r="J393" i="2" s="1"/>
  <c r="I404" i="12"/>
  <c r="I393" i="2" s="1"/>
  <c r="H404" i="12"/>
  <c r="H393" i="2" s="1"/>
  <c r="G404" i="12"/>
  <c r="G393" i="2" s="1"/>
  <c r="F404" i="12"/>
  <c r="F393" i="2" s="1"/>
  <c r="E404" i="12"/>
  <c r="E393" i="2" s="1"/>
  <c r="D404" i="12"/>
  <c r="D393" i="2" s="1"/>
  <c r="N394" i="12"/>
  <c r="N383" i="2" s="1"/>
  <c r="M394" i="12"/>
  <c r="M383" i="2" s="1"/>
  <c r="L394" i="12"/>
  <c r="L383" i="2" s="1"/>
  <c r="K394" i="12"/>
  <c r="K383" i="2" s="1"/>
  <c r="J394" i="12"/>
  <c r="J383" i="2" s="1"/>
  <c r="I394" i="12"/>
  <c r="I383" i="2" s="1"/>
  <c r="H394" i="12"/>
  <c r="H383" i="2" s="1"/>
  <c r="G394" i="12"/>
  <c r="G383" i="2" s="1"/>
  <c r="F394" i="12"/>
  <c r="F383" i="2" s="1"/>
  <c r="E394" i="12"/>
  <c r="E383" i="2" s="1"/>
  <c r="D394" i="12"/>
  <c r="D383" i="2" s="1"/>
  <c r="N384" i="12"/>
  <c r="N373" i="2" s="1"/>
  <c r="M384" i="12"/>
  <c r="M373" i="2" s="1"/>
  <c r="L384" i="12"/>
  <c r="L373" i="2" s="1"/>
  <c r="K384" i="12"/>
  <c r="K373" i="2" s="1"/>
  <c r="J384" i="12"/>
  <c r="J373" i="2" s="1"/>
  <c r="I384" i="12"/>
  <c r="I373" i="2" s="1"/>
  <c r="H384" i="12"/>
  <c r="H373" i="2" s="1"/>
  <c r="G384" i="12"/>
  <c r="G373" i="2" s="1"/>
  <c r="F384" i="12"/>
  <c r="F373" i="2" s="1"/>
  <c r="E384" i="12"/>
  <c r="E373" i="2" s="1"/>
  <c r="D384" i="12"/>
  <c r="D373" i="2" s="1"/>
  <c r="N374" i="12"/>
  <c r="N363" i="2" s="1"/>
  <c r="M374" i="12"/>
  <c r="M363" i="2" s="1"/>
  <c r="L374" i="12"/>
  <c r="L363" i="2" s="1"/>
  <c r="K374" i="12"/>
  <c r="K363" i="2" s="1"/>
  <c r="J374" i="12"/>
  <c r="J363" i="2" s="1"/>
  <c r="I374" i="12"/>
  <c r="I363" i="2" s="1"/>
  <c r="H374" i="12"/>
  <c r="H363" i="2" s="1"/>
  <c r="G374" i="12"/>
  <c r="G363" i="2" s="1"/>
  <c r="F374" i="12"/>
  <c r="F363" i="2" s="1"/>
  <c r="E374" i="12"/>
  <c r="E363" i="2" s="1"/>
  <c r="D374" i="12"/>
  <c r="D363" i="2" s="1"/>
  <c r="N364" i="12"/>
  <c r="N353" i="2" s="1"/>
  <c r="M364" i="12"/>
  <c r="M353" i="2" s="1"/>
  <c r="L364" i="12"/>
  <c r="L353" i="2" s="1"/>
  <c r="K364" i="12"/>
  <c r="K353" i="2" s="1"/>
  <c r="J364" i="12"/>
  <c r="J353" i="2" s="1"/>
  <c r="I364" i="12"/>
  <c r="I353" i="2" s="1"/>
  <c r="H364" i="12"/>
  <c r="H353" i="2" s="1"/>
  <c r="G364" i="12"/>
  <c r="G353" i="2" s="1"/>
  <c r="F364" i="12"/>
  <c r="F353" i="2" s="1"/>
  <c r="E364" i="12"/>
  <c r="E353" i="2" s="1"/>
  <c r="D364" i="12"/>
  <c r="D353" i="2" s="1"/>
  <c r="N354" i="12"/>
  <c r="N343" i="2" s="1"/>
  <c r="M354" i="12"/>
  <c r="M343" i="2" s="1"/>
  <c r="L354" i="12"/>
  <c r="L343" i="2" s="1"/>
  <c r="K354" i="12"/>
  <c r="K343" i="2" s="1"/>
  <c r="J354" i="12"/>
  <c r="J343" i="2" s="1"/>
  <c r="I354" i="12"/>
  <c r="I343" i="2" s="1"/>
  <c r="H354" i="12"/>
  <c r="H343" i="2" s="1"/>
  <c r="G354" i="12"/>
  <c r="G343" i="2" s="1"/>
  <c r="F354" i="12"/>
  <c r="F343" i="2" s="1"/>
  <c r="E354" i="12"/>
  <c r="E343" i="2" s="1"/>
  <c r="D354" i="12"/>
  <c r="D343" i="2" s="1"/>
  <c r="N344" i="12"/>
  <c r="N333" i="2" s="1"/>
  <c r="M344" i="12"/>
  <c r="M333" i="2" s="1"/>
  <c r="L344" i="12"/>
  <c r="L333" i="2" s="1"/>
  <c r="K344" i="12"/>
  <c r="K333" i="2" s="1"/>
  <c r="J344" i="12"/>
  <c r="J333" i="2" s="1"/>
  <c r="I344" i="12"/>
  <c r="I333" i="2" s="1"/>
  <c r="H344" i="12"/>
  <c r="H333" i="2" s="1"/>
  <c r="G344" i="12"/>
  <c r="G333" i="2" s="1"/>
  <c r="F344" i="12"/>
  <c r="F333" i="2" s="1"/>
  <c r="E344" i="12"/>
  <c r="E333" i="2" s="1"/>
  <c r="D344" i="12"/>
  <c r="D333" i="2" s="1"/>
  <c r="N334" i="12"/>
  <c r="N323" i="2" s="1"/>
  <c r="M334" i="12"/>
  <c r="M323" i="2" s="1"/>
  <c r="L334" i="12"/>
  <c r="L323" i="2" s="1"/>
  <c r="K334" i="12"/>
  <c r="K323" i="2" s="1"/>
  <c r="J334" i="12"/>
  <c r="J323" i="2" s="1"/>
  <c r="I334" i="12"/>
  <c r="I323" i="2" s="1"/>
  <c r="H334" i="12"/>
  <c r="H323" i="2" s="1"/>
  <c r="G334" i="12"/>
  <c r="G323" i="2" s="1"/>
  <c r="F334" i="12"/>
  <c r="F323" i="2" s="1"/>
  <c r="E334" i="12"/>
  <c r="E323" i="2" s="1"/>
  <c r="D334" i="12"/>
  <c r="D323" i="2" s="1"/>
  <c r="N324" i="12"/>
  <c r="N313" i="2" s="1"/>
  <c r="M324" i="12"/>
  <c r="M313" i="2" s="1"/>
  <c r="L324" i="12"/>
  <c r="L313" i="2" s="1"/>
  <c r="K324" i="12"/>
  <c r="K313" i="2" s="1"/>
  <c r="J324" i="12"/>
  <c r="J313" i="2" s="1"/>
  <c r="I324" i="12"/>
  <c r="I313" i="2" s="1"/>
  <c r="H324" i="12"/>
  <c r="H313" i="2" s="1"/>
  <c r="G324" i="12"/>
  <c r="G313" i="2" s="1"/>
  <c r="F324" i="12"/>
  <c r="F313" i="2" s="1"/>
  <c r="E324" i="12"/>
  <c r="E313" i="2" s="1"/>
  <c r="D324" i="12"/>
  <c r="D313" i="2" s="1"/>
  <c r="N314" i="12"/>
  <c r="N303" i="2" s="1"/>
  <c r="M314" i="12"/>
  <c r="M303" i="2" s="1"/>
  <c r="L314" i="12"/>
  <c r="L303" i="2" s="1"/>
  <c r="K314" i="12"/>
  <c r="K303" i="2" s="1"/>
  <c r="J314" i="12"/>
  <c r="J303" i="2" s="1"/>
  <c r="I314" i="12"/>
  <c r="I303" i="2" s="1"/>
  <c r="H314" i="12"/>
  <c r="H303" i="2" s="1"/>
  <c r="G314" i="12"/>
  <c r="G303" i="2" s="1"/>
  <c r="F314" i="12"/>
  <c r="F303" i="2" s="1"/>
  <c r="E314" i="12"/>
  <c r="E303" i="2" s="1"/>
  <c r="D314" i="12"/>
  <c r="D303" i="2" s="1"/>
  <c r="N304" i="12"/>
  <c r="N293" i="2" s="1"/>
  <c r="M304" i="12"/>
  <c r="M293" i="2" s="1"/>
  <c r="L304" i="12"/>
  <c r="L293" i="2" s="1"/>
  <c r="K304" i="12"/>
  <c r="K293" i="2" s="1"/>
  <c r="J304" i="12"/>
  <c r="J293" i="2" s="1"/>
  <c r="I304" i="12"/>
  <c r="I293" i="2" s="1"/>
  <c r="H304" i="12"/>
  <c r="H293" i="2" s="1"/>
  <c r="G304" i="12"/>
  <c r="G293" i="2" s="1"/>
  <c r="F304" i="12"/>
  <c r="F293" i="2" s="1"/>
  <c r="E304" i="12"/>
  <c r="E293" i="2" s="1"/>
  <c r="D304" i="12"/>
  <c r="D293" i="2" s="1"/>
  <c r="N294" i="12"/>
  <c r="N283" i="2" s="1"/>
  <c r="M294" i="12"/>
  <c r="M283" i="2" s="1"/>
  <c r="L294" i="12"/>
  <c r="L283" i="2" s="1"/>
  <c r="K294" i="12"/>
  <c r="K283" i="2" s="1"/>
  <c r="J294" i="12"/>
  <c r="J283" i="2" s="1"/>
  <c r="I294" i="12"/>
  <c r="I283" i="2" s="1"/>
  <c r="H294" i="12"/>
  <c r="H283" i="2" s="1"/>
  <c r="G294" i="12"/>
  <c r="G283" i="2" s="1"/>
  <c r="F294" i="12"/>
  <c r="F283" i="2" s="1"/>
  <c r="E294" i="12"/>
  <c r="E283" i="2" s="1"/>
  <c r="D294" i="12"/>
  <c r="D283" i="2" s="1"/>
  <c r="N284" i="12"/>
  <c r="N273" i="2" s="1"/>
  <c r="M284" i="12"/>
  <c r="M273" i="2" s="1"/>
  <c r="L284" i="12"/>
  <c r="L273" i="2" s="1"/>
  <c r="K284" i="12"/>
  <c r="K273" i="2" s="1"/>
  <c r="J284" i="12"/>
  <c r="J273" i="2" s="1"/>
  <c r="I284" i="12"/>
  <c r="I273" i="2" s="1"/>
  <c r="H284" i="12"/>
  <c r="H273" i="2" s="1"/>
  <c r="G284" i="12"/>
  <c r="G273" i="2" s="1"/>
  <c r="F284" i="12"/>
  <c r="F273" i="2" s="1"/>
  <c r="E284" i="12"/>
  <c r="E273" i="2" s="1"/>
  <c r="D284" i="12"/>
  <c r="D273" i="2" s="1"/>
  <c r="N274" i="12"/>
  <c r="N263" i="2" s="1"/>
  <c r="M274" i="12"/>
  <c r="M263" i="2" s="1"/>
  <c r="L274" i="12"/>
  <c r="L263" i="2" s="1"/>
  <c r="K274" i="12"/>
  <c r="K263" i="2" s="1"/>
  <c r="J274" i="12"/>
  <c r="J263" i="2" s="1"/>
  <c r="I274" i="12"/>
  <c r="I263" i="2" s="1"/>
  <c r="H274" i="12"/>
  <c r="H263" i="2" s="1"/>
  <c r="G274" i="12"/>
  <c r="G263" i="2" s="1"/>
  <c r="F274" i="12"/>
  <c r="F263" i="2" s="1"/>
  <c r="E274" i="12"/>
  <c r="E263" i="2" s="1"/>
  <c r="D274" i="12"/>
  <c r="D263" i="2" s="1"/>
  <c r="N264" i="12"/>
  <c r="N253" i="2" s="1"/>
  <c r="M264" i="12"/>
  <c r="M253" i="2" s="1"/>
  <c r="L264" i="12"/>
  <c r="L253" i="2" s="1"/>
  <c r="K264" i="12"/>
  <c r="K253" i="2" s="1"/>
  <c r="J264" i="12"/>
  <c r="J253" i="2" s="1"/>
  <c r="I264" i="12"/>
  <c r="I253" i="2" s="1"/>
  <c r="H264" i="12"/>
  <c r="H253" i="2" s="1"/>
  <c r="G264" i="12"/>
  <c r="G253" i="2" s="1"/>
  <c r="F264" i="12"/>
  <c r="F253" i="2" s="1"/>
  <c r="E264" i="12"/>
  <c r="E253" i="2" s="1"/>
  <c r="D264" i="12"/>
  <c r="D253" i="2" s="1"/>
  <c r="N254" i="12"/>
  <c r="N243" i="2" s="1"/>
  <c r="M254" i="12"/>
  <c r="M243" i="2" s="1"/>
  <c r="L254" i="12"/>
  <c r="L243" i="2" s="1"/>
  <c r="K254" i="12"/>
  <c r="K243" i="2" s="1"/>
  <c r="J254" i="12"/>
  <c r="J243" i="2" s="1"/>
  <c r="I254" i="12"/>
  <c r="I243" i="2" s="1"/>
  <c r="H254" i="12"/>
  <c r="H243" i="2" s="1"/>
  <c r="G254" i="12"/>
  <c r="G243" i="2" s="1"/>
  <c r="F254" i="12"/>
  <c r="F243" i="2" s="1"/>
  <c r="E254" i="12"/>
  <c r="E243" i="2" s="1"/>
  <c r="D254" i="12"/>
  <c r="D243" i="2" s="1"/>
  <c r="N244" i="12"/>
  <c r="N233" i="2" s="1"/>
  <c r="M244" i="12"/>
  <c r="M233" i="2" s="1"/>
  <c r="L244" i="12"/>
  <c r="L233" i="2" s="1"/>
  <c r="K244" i="12"/>
  <c r="K233" i="2" s="1"/>
  <c r="J244" i="12"/>
  <c r="J233" i="2" s="1"/>
  <c r="I244" i="12"/>
  <c r="I233" i="2" s="1"/>
  <c r="H244" i="12"/>
  <c r="H233" i="2" s="1"/>
  <c r="G244" i="12"/>
  <c r="G233" i="2" s="1"/>
  <c r="F244" i="12"/>
  <c r="F233" i="2" s="1"/>
  <c r="E244" i="12"/>
  <c r="E233" i="2" s="1"/>
  <c r="D244" i="12"/>
  <c r="D233" i="2" s="1"/>
  <c r="N234" i="12"/>
  <c r="N223" i="2" s="1"/>
  <c r="M234" i="12"/>
  <c r="M223" i="2" s="1"/>
  <c r="L234" i="12"/>
  <c r="L223" i="2" s="1"/>
  <c r="K234" i="12"/>
  <c r="K223" i="2" s="1"/>
  <c r="J234" i="12"/>
  <c r="J223" i="2" s="1"/>
  <c r="I234" i="12"/>
  <c r="I223" i="2" s="1"/>
  <c r="H234" i="12"/>
  <c r="H223" i="2" s="1"/>
  <c r="G234" i="12"/>
  <c r="G223" i="2" s="1"/>
  <c r="F234" i="12"/>
  <c r="F223" i="2" s="1"/>
  <c r="E234" i="12"/>
  <c r="E223" i="2" s="1"/>
  <c r="D234" i="12"/>
  <c r="D223" i="2" s="1"/>
  <c r="N224" i="12"/>
  <c r="N213" i="2" s="1"/>
  <c r="M224" i="12"/>
  <c r="M213" i="2" s="1"/>
  <c r="L224" i="12"/>
  <c r="L213" i="2" s="1"/>
  <c r="K224" i="12"/>
  <c r="K213" i="2" s="1"/>
  <c r="J224" i="12"/>
  <c r="J213" i="2" s="1"/>
  <c r="I224" i="12"/>
  <c r="I213" i="2" s="1"/>
  <c r="H224" i="12"/>
  <c r="H213" i="2" s="1"/>
  <c r="G224" i="12"/>
  <c r="G213" i="2" s="1"/>
  <c r="F224" i="12"/>
  <c r="F213" i="2" s="1"/>
  <c r="E224" i="12"/>
  <c r="E213" i="2" s="1"/>
  <c r="D224" i="12"/>
  <c r="D213" i="2" s="1"/>
  <c r="N214" i="12"/>
  <c r="N203" i="2" s="1"/>
  <c r="M214" i="12"/>
  <c r="M203" i="2" s="1"/>
  <c r="L214" i="12"/>
  <c r="L203" i="2" s="1"/>
  <c r="K214" i="12"/>
  <c r="K203" i="2" s="1"/>
  <c r="J214" i="12"/>
  <c r="J203" i="2" s="1"/>
  <c r="I214" i="12"/>
  <c r="I203" i="2" s="1"/>
  <c r="H214" i="12"/>
  <c r="H203" i="2" s="1"/>
  <c r="G214" i="12"/>
  <c r="G203" i="2" s="1"/>
  <c r="F214" i="12"/>
  <c r="F203" i="2" s="1"/>
  <c r="E214" i="12"/>
  <c r="E203" i="2" s="1"/>
  <c r="D214" i="12"/>
  <c r="D203" i="2" s="1"/>
  <c r="N204" i="12"/>
  <c r="N193" i="2" s="1"/>
  <c r="M204" i="12"/>
  <c r="M193" i="2" s="1"/>
  <c r="L204" i="12"/>
  <c r="L193" i="2" s="1"/>
  <c r="K204" i="12"/>
  <c r="K193" i="2" s="1"/>
  <c r="J204" i="12"/>
  <c r="J193" i="2" s="1"/>
  <c r="I204" i="12"/>
  <c r="I193" i="2" s="1"/>
  <c r="H204" i="12"/>
  <c r="H193" i="2" s="1"/>
  <c r="G204" i="12"/>
  <c r="G193" i="2" s="1"/>
  <c r="F204" i="12"/>
  <c r="F193" i="2" s="1"/>
  <c r="E204" i="12"/>
  <c r="E193" i="2" s="1"/>
  <c r="D204" i="12"/>
  <c r="D193" i="2" s="1"/>
  <c r="N194" i="12"/>
  <c r="N183" i="2" s="1"/>
  <c r="M194" i="12"/>
  <c r="M183" i="2" s="1"/>
  <c r="L194" i="12"/>
  <c r="L183" i="2" s="1"/>
  <c r="K194" i="12"/>
  <c r="K183" i="2" s="1"/>
  <c r="J194" i="12"/>
  <c r="J183" i="2" s="1"/>
  <c r="I194" i="12"/>
  <c r="I183" i="2" s="1"/>
  <c r="H194" i="12"/>
  <c r="H183" i="2" s="1"/>
  <c r="G194" i="12"/>
  <c r="G183" i="2" s="1"/>
  <c r="F194" i="12"/>
  <c r="F183" i="2" s="1"/>
  <c r="E194" i="12"/>
  <c r="E183" i="2" s="1"/>
  <c r="D194" i="12"/>
  <c r="D183" i="2" s="1"/>
  <c r="N184" i="12"/>
  <c r="N173" i="2" s="1"/>
  <c r="M184" i="12"/>
  <c r="M173" i="2" s="1"/>
  <c r="L184" i="12"/>
  <c r="L173" i="2" s="1"/>
  <c r="K184" i="12"/>
  <c r="K173" i="2" s="1"/>
  <c r="J184" i="12"/>
  <c r="J173" i="2" s="1"/>
  <c r="I184" i="12"/>
  <c r="I173" i="2" s="1"/>
  <c r="H184" i="12"/>
  <c r="H173" i="2" s="1"/>
  <c r="G184" i="12"/>
  <c r="G173" i="2" s="1"/>
  <c r="F184" i="12"/>
  <c r="F173" i="2" s="1"/>
  <c r="E184" i="12"/>
  <c r="E173" i="2" s="1"/>
  <c r="D184" i="12"/>
  <c r="D173" i="2" s="1"/>
  <c r="N174" i="12"/>
  <c r="N163" i="2" s="1"/>
  <c r="M174" i="12"/>
  <c r="M163" i="2" s="1"/>
  <c r="L174" i="12"/>
  <c r="L163" i="2" s="1"/>
  <c r="K174" i="12"/>
  <c r="K163" i="2" s="1"/>
  <c r="J174" i="12"/>
  <c r="J163" i="2" s="1"/>
  <c r="I174" i="12"/>
  <c r="I163" i="2" s="1"/>
  <c r="H174" i="12"/>
  <c r="H163" i="2" s="1"/>
  <c r="G174" i="12"/>
  <c r="G163" i="2" s="1"/>
  <c r="F174" i="12"/>
  <c r="F163" i="2" s="1"/>
  <c r="E174" i="12"/>
  <c r="E163" i="2" s="1"/>
  <c r="D174" i="12"/>
  <c r="D163" i="2" s="1"/>
  <c r="N164" i="12"/>
  <c r="N153" i="2" s="1"/>
  <c r="M164" i="12"/>
  <c r="M153" i="2" s="1"/>
  <c r="L164" i="12"/>
  <c r="L153" i="2" s="1"/>
  <c r="K164" i="12"/>
  <c r="K153" i="2" s="1"/>
  <c r="J164" i="12"/>
  <c r="J153" i="2" s="1"/>
  <c r="I164" i="12"/>
  <c r="I153" i="2" s="1"/>
  <c r="H164" i="12"/>
  <c r="H153" i="2" s="1"/>
  <c r="G164" i="12"/>
  <c r="G153" i="2" s="1"/>
  <c r="F164" i="12"/>
  <c r="F153" i="2" s="1"/>
  <c r="E164" i="12"/>
  <c r="E153" i="2" s="1"/>
  <c r="D164" i="12"/>
  <c r="D153" i="2" s="1"/>
  <c r="N154" i="12"/>
  <c r="N143" i="2" s="1"/>
  <c r="M154" i="12"/>
  <c r="M143" i="2" s="1"/>
  <c r="L154" i="12"/>
  <c r="L143" i="2" s="1"/>
  <c r="K154" i="12"/>
  <c r="K143" i="2" s="1"/>
  <c r="J154" i="12"/>
  <c r="J143" i="2" s="1"/>
  <c r="I154" i="12"/>
  <c r="I143" i="2" s="1"/>
  <c r="H154" i="12"/>
  <c r="H143" i="2" s="1"/>
  <c r="G154" i="12"/>
  <c r="G143" i="2" s="1"/>
  <c r="F154" i="12"/>
  <c r="F143" i="2" s="1"/>
  <c r="E154" i="12"/>
  <c r="E143" i="2" s="1"/>
  <c r="D154" i="12"/>
  <c r="D143" i="2" s="1"/>
  <c r="N144" i="12"/>
  <c r="N133" i="2" s="1"/>
  <c r="M144" i="12"/>
  <c r="M133" i="2" s="1"/>
  <c r="L144" i="12"/>
  <c r="L133" i="2" s="1"/>
  <c r="K144" i="12"/>
  <c r="K133" i="2" s="1"/>
  <c r="J144" i="12"/>
  <c r="J133" i="2" s="1"/>
  <c r="I144" i="12"/>
  <c r="I133" i="2" s="1"/>
  <c r="H144" i="12"/>
  <c r="H133" i="2" s="1"/>
  <c r="G144" i="12"/>
  <c r="G133" i="2" s="1"/>
  <c r="F144" i="12"/>
  <c r="F133" i="2" s="1"/>
  <c r="E144" i="12"/>
  <c r="E133" i="2" s="1"/>
  <c r="D144" i="12"/>
  <c r="D133" i="2" s="1"/>
  <c r="N134" i="12"/>
  <c r="N123" i="2" s="1"/>
  <c r="M134" i="12"/>
  <c r="M123" i="2" s="1"/>
  <c r="L134" i="12"/>
  <c r="L123" i="2" s="1"/>
  <c r="K134" i="12"/>
  <c r="K123" i="2" s="1"/>
  <c r="J134" i="12"/>
  <c r="J123" i="2" s="1"/>
  <c r="I134" i="12"/>
  <c r="I123" i="2" s="1"/>
  <c r="H134" i="12"/>
  <c r="H123" i="2" s="1"/>
  <c r="G134" i="12"/>
  <c r="G123" i="2" s="1"/>
  <c r="F134" i="12"/>
  <c r="F123" i="2" s="1"/>
  <c r="E134" i="12"/>
  <c r="E123" i="2" s="1"/>
  <c r="D134" i="12"/>
  <c r="D123" i="2" s="1"/>
  <c r="N124" i="12"/>
  <c r="N113" i="2" s="1"/>
  <c r="M124" i="12"/>
  <c r="M113" i="2" s="1"/>
  <c r="L124" i="12"/>
  <c r="L113" i="2" s="1"/>
  <c r="K124" i="12"/>
  <c r="K113" i="2" s="1"/>
  <c r="J124" i="12"/>
  <c r="J113" i="2" s="1"/>
  <c r="I124" i="12"/>
  <c r="I113" i="2" s="1"/>
  <c r="H124" i="12"/>
  <c r="H113" i="2" s="1"/>
  <c r="G124" i="12"/>
  <c r="G113" i="2" s="1"/>
  <c r="F124" i="12"/>
  <c r="F113" i="2" s="1"/>
  <c r="E124" i="12"/>
  <c r="E113" i="2" s="1"/>
  <c r="D124" i="12"/>
  <c r="D113" i="2" s="1"/>
  <c r="N114" i="12"/>
  <c r="N103" i="2" s="1"/>
  <c r="M114" i="12"/>
  <c r="M103" i="2" s="1"/>
  <c r="L114" i="12"/>
  <c r="L103" i="2" s="1"/>
  <c r="K114" i="12"/>
  <c r="K103" i="2" s="1"/>
  <c r="J114" i="12"/>
  <c r="J103" i="2" s="1"/>
  <c r="I114" i="12"/>
  <c r="I103" i="2" s="1"/>
  <c r="H114" i="12"/>
  <c r="H103" i="2" s="1"/>
  <c r="G114" i="12"/>
  <c r="G103" i="2" s="1"/>
  <c r="F114" i="12"/>
  <c r="F103" i="2" s="1"/>
  <c r="E114" i="12"/>
  <c r="E103" i="2" s="1"/>
  <c r="D114" i="12"/>
  <c r="D103" i="2" s="1"/>
  <c r="N104" i="12"/>
  <c r="N93" i="2" s="1"/>
  <c r="M104" i="12"/>
  <c r="M93" i="2" s="1"/>
  <c r="L104" i="12"/>
  <c r="L93" i="2" s="1"/>
  <c r="K104" i="12"/>
  <c r="K93" i="2" s="1"/>
  <c r="J104" i="12"/>
  <c r="J93" i="2" s="1"/>
  <c r="I104" i="12"/>
  <c r="I93" i="2" s="1"/>
  <c r="H104" i="12"/>
  <c r="H93" i="2" s="1"/>
  <c r="G104" i="12"/>
  <c r="G93" i="2" s="1"/>
  <c r="F104" i="12"/>
  <c r="F93" i="2" s="1"/>
  <c r="E104" i="12"/>
  <c r="E93" i="2" s="1"/>
  <c r="D104" i="12"/>
  <c r="D93" i="2" s="1"/>
  <c r="N94" i="12"/>
  <c r="N83" i="2" s="1"/>
  <c r="M94" i="12"/>
  <c r="M83" i="2" s="1"/>
  <c r="L94" i="12"/>
  <c r="L83" i="2" s="1"/>
  <c r="K94" i="12"/>
  <c r="K83" i="2" s="1"/>
  <c r="J94" i="12"/>
  <c r="J83" i="2" s="1"/>
  <c r="I94" i="12"/>
  <c r="I83" i="2" s="1"/>
  <c r="H94" i="12"/>
  <c r="H83" i="2" s="1"/>
  <c r="G94" i="12"/>
  <c r="G83" i="2" s="1"/>
  <c r="F94" i="12"/>
  <c r="F83" i="2" s="1"/>
  <c r="E94" i="12"/>
  <c r="E83" i="2" s="1"/>
  <c r="D94" i="12"/>
  <c r="D83" i="2" s="1"/>
  <c r="N84" i="12"/>
  <c r="N73" i="2" s="1"/>
  <c r="M84" i="12"/>
  <c r="M73" i="2" s="1"/>
  <c r="L84" i="12"/>
  <c r="L73" i="2" s="1"/>
  <c r="K84" i="12"/>
  <c r="K73" i="2" s="1"/>
  <c r="J84" i="12"/>
  <c r="J73" i="2" s="1"/>
  <c r="I84" i="12"/>
  <c r="I73" i="2" s="1"/>
  <c r="H84" i="12"/>
  <c r="H73" i="2" s="1"/>
  <c r="G84" i="12"/>
  <c r="G73" i="2" s="1"/>
  <c r="F84" i="12"/>
  <c r="F73" i="2" s="1"/>
  <c r="E84" i="12"/>
  <c r="E73" i="2" s="1"/>
  <c r="D84" i="12"/>
  <c r="D73" i="2" s="1"/>
  <c r="N74" i="12"/>
  <c r="N63" i="2" s="1"/>
  <c r="M74" i="12"/>
  <c r="M63" i="2" s="1"/>
  <c r="L74" i="12"/>
  <c r="L63" i="2" s="1"/>
  <c r="K74" i="12"/>
  <c r="K63" i="2" s="1"/>
  <c r="J74" i="12"/>
  <c r="J63" i="2" s="1"/>
  <c r="I74" i="12"/>
  <c r="I63" i="2" s="1"/>
  <c r="H74" i="12"/>
  <c r="H63" i="2" s="1"/>
  <c r="G74" i="12"/>
  <c r="G63" i="2" s="1"/>
  <c r="F74" i="12"/>
  <c r="F63" i="2" s="1"/>
  <c r="E74" i="12"/>
  <c r="E63" i="2" s="1"/>
  <c r="D74" i="12"/>
  <c r="D63" i="2" s="1"/>
  <c r="N64" i="12"/>
  <c r="N53" i="2" s="1"/>
  <c r="M64" i="12"/>
  <c r="M53" i="2" s="1"/>
  <c r="L64" i="12"/>
  <c r="L53" i="2" s="1"/>
  <c r="K64" i="12"/>
  <c r="K53" i="2" s="1"/>
  <c r="J64" i="12"/>
  <c r="J53" i="2" s="1"/>
  <c r="I64" i="12"/>
  <c r="I53" i="2" s="1"/>
  <c r="H64" i="12"/>
  <c r="H53" i="2" s="1"/>
  <c r="G64" i="12"/>
  <c r="G53" i="2" s="1"/>
  <c r="F64" i="12"/>
  <c r="F53" i="2" s="1"/>
  <c r="E64" i="12"/>
  <c r="E53" i="2" s="1"/>
  <c r="D64" i="12"/>
  <c r="D53" i="2" s="1"/>
  <c r="N43" i="2"/>
  <c r="M43" i="2"/>
  <c r="L43" i="2"/>
  <c r="K43" i="2"/>
  <c r="J43" i="2"/>
  <c r="I43" i="2"/>
  <c r="H43" i="2"/>
  <c r="G43" i="2"/>
  <c r="F43" i="2"/>
  <c r="E43" i="2"/>
  <c r="D43" i="2"/>
  <c r="N13" i="2"/>
  <c r="M13" i="2"/>
  <c r="L13" i="2"/>
  <c r="K13" i="2"/>
  <c r="J13" i="2"/>
  <c r="I13" i="2"/>
  <c r="H13" i="2"/>
  <c r="G13" i="2"/>
  <c r="F13" i="2"/>
  <c r="E13" i="2"/>
  <c r="D13" i="2"/>
  <c r="D14" i="12"/>
  <c r="E14" i="12"/>
  <c r="F14" i="12"/>
  <c r="G14" i="12"/>
  <c r="H14" i="12"/>
  <c r="I14" i="12"/>
  <c r="J14" i="12"/>
  <c r="K14" i="12"/>
  <c r="L14" i="12"/>
  <c r="M14" i="12"/>
  <c r="N14" i="12"/>
  <c r="Q20" i="13" l="1"/>
  <c r="R22" i="3"/>
  <c r="R24" i="9" s="1"/>
  <c r="Q24" i="9"/>
  <c r="Q14" i="13"/>
  <c r="Q16" i="13" s="1"/>
  <c r="B530" i="16"/>
  <c r="D530" i="16" s="1"/>
  <c r="E530" i="16" s="1"/>
  <c r="D412" i="16"/>
  <c r="E412" i="16" s="1"/>
  <c r="B562" i="16"/>
  <c r="D562" i="16" s="1"/>
  <c r="E562" i="16" s="1"/>
  <c r="D444" i="16"/>
  <c r="E444" i="16" s="1"/>
  <c r="D451" i="16"/>
  <c r="E451" i="16" s="1"/>
  <c r="B569" i="16"/>
  <c r="D569" i="16" s="1"/>
  <c r="E569" i="16" s="1"/>
  <c r="B518" i="16"/>
  <c r="D518" i="16" s="1"/>
  <c r="E518" i="16" s="1"/>
  <c r="D400" i="16"/>
  <c r="E400" i="16" s="1"/>
  <c r="B489" i="16"/>
  <c r="D489" i="16" s="1"/>
  <c r="E489" i="16" s="1"/>
  <c r="D371" i="16"/>
  <c r="E371" i="16" s="1"/>
  <c r="B521" i="16"/>
  <c r="D521" i="16" s="1"/>
  <c r="E521" i="16" s="1"/>
  <c r="D403" i="16"/>
  <c r="E403" i="16" s="1"/>
  <c r="B549" i="16"/>
  <c r="D549" i="16" s="1"/>
  <c r="E549" i="16" s="1"/>
  <c r="D431" i="16"/>
  <c r="E431" i="16" s="1"/>
  <c r="B490" i="16"/>
  <c r="D490" i="16" s="1"/>
  <c r="E490" i="16" s="1"/>
  <c r="D372" i="16"/>
  <c r="E372" i="16" s="1"/>
  <c r="B522" i="16"/>
  <c r="D522" i="16" s="1"/>
  <c r="E522" i="16" s="1"/>
  <c r="D404" i="16"/>
  <c r="E404" i="16" s="1"/>
  <c r="B415" i="16"/>
  <c r="D297" i="16"/>
  <c r="E297" i="16" s="1"/>
  <c r="B434" i="16"/>
  <c r="D316" i="16"/>
  <c r="E316" i="16" s="1"/>
  <c r="B386" i="16"/>
  <c r="D268" i="16"/>
  <c r="E268" i="16" s="1"/>
  <c r="B417" i="16"/>
  <c r="D299" i="16"/>
  <c r="E299" i="16" s="1"/>
  <c r="B394" i="16"/>
  <c r="D276" i="16"/>
  <c r="E276" i="16" s="1"/>
  <c r="B422" i="16"/>
  <c r="D304" i="16"/>
  <c r="E304" i="16" s="1"/>
  <c r="B546" i="16"/>
  <c r="D546" i="16" s="1"/>
  <c r="E546" i="16" s="1"/>
  <c r="D428" i="16"/>
  <c r="E428" i="16" s="1"/>
  <c r="B449" i="16"/>
  <c r="D331" i="16"/>
  <c r="E331" i="16" s="1"/>
  <c r="B370" i="16"/>
  <c r="D252" i="16"/>
  <c r="E252" i="16" s="1"/>
  <c r="B385" i="16"/>
  <c r="D267" i="16"/>
  <c r="E267" i="16" s="1"/>
  <c r="B393" i="16"/>
  <c r="D275" i="16"/>
  <c r="E275" i="16" s="1"/>
  <c r="D327" i="16"/>
  <c r="E327" i="16" s="1"/>
  <c r="B445" i="16"/>
  <c r="D295" i="16"/>
  <c r="E295" i="16" s="1"/>
  <c r="B413" i="16"/>
  <c r="B553" i="16"/>
  <c r="D553" i="16" s="1"/>
  <c r="E553" i="16" s="1"/>
  <c r="D435" i="16"/>
  <c r="E435" i="16" s="1"/>
  <c r="B497" i="16"/>
  <c r="D497" i="16" s="1"/>
  <c r="E497" i="16" s="1"/>
  <c r="D379" i="16"/>
  <c r="E379" i="16" s="1"/>
  <c r="B391" i="16"/>
  <c r="D273" i="16"/>
  <c r="E273" i="16" s="1"/>
  <c r="B450" i="16"/>
  <c r="D332" i="16"/>
  <c r="E332" i="16" s="1"/>
  <c r="B418" i="16"/>
  <c r="D300" i="16"/>
  <c r="E300" i="16" s="1"/>
  <c r="B382" i="16"/>
  <c r="D264" i="16"/>
  <c r="E264" i="16" s="1"/>
  <c r="B377" i="16"/>
  <c r="D259" i="16"/>
  <c r="E259" i="16" s="1"/>
  <c r="D279" i="16"/>
  <c r="E279" i="16" s="1"/>
  <c r="B397" i="16"/>
  <c r="B390" i="16"/>
  <c r="D272" i="16"/>
  <c r="E272" i="16" s="1"/>
  <c r="D322" i="16"/>
  <c r="E322" i="16" s="1"/>
  <c r="B440" i="16"/>
  <c r="B402" i="16"/>
  <c r="D284" i="16"/>
  <c r="E284" i="16" s="1"/>
  <c r="B430" i="16"/>
  <c r="D312" i="16"/>
  <c r="E312" i="16" s="1"/>
  <c r="B425" i="16"/>
  <c r="D307" i="16"/>
  <c r="E307" i="16" s="1"/>
  <c r="B442" i="16"/>
  <c r="D324" i="16"/>
  <c r="E324" i="16" s="1"/>
  <c r="B410" i="16"/>
  <c r="D292" i="16"/>
  <c r="E292" i="16" s="1"/>
  <c r="B374" i="16"/>
  <c r="D256" i="16"/>
  <c r="E256" i="16" s="1"/>
  <c r="B566" i="16"/>
  <c r="D566" i="16" s="1"/>
  <c r="E566" i="16" s="1"/>
  <c r="D448" i="16"/>
  <c r="E448" i="16" s="1"/>
  <c r="B534" i="16"/>
  <c r="D534" i="16" s="1"/>
  <c r="E534" i="16" s="1"/>
  <c r="D416" i="16"/>
  <c r="E416" i="16" s="1"/>
  <c r="B501" i="16"/>
  <c r="D501" i="16" s="1"/>
  <c r="E501" i="16" s="1"/>
  <c r="D383" i="16"/>
  <c r="E383" i="16" s="1"/>
  <c r="B573" i="16"/>
  <c r="D573" i="16" s="1"/>
  <c r="E573" i="16" s="1"/>
  <c r="D455" i="16"/>
  <c r="E455" i="16" s="1"/>
  <c r="B502" i="16"/>
  <c r="D502" i="16" s="1"/>
  <c r="E502" i="16" s="1"/>
  <c r="D384" i="16"/>
  <c r="E384" i="16" s="1"/>
  <c r="D439" i="16"/>
  <c r="E439" i="16" s="1"/>
  <c r="B557" i="16"/>
  <c r="D557" i="16" s="1"/>
  <c r="E557" i="16" s="1"/>
  <c r="B525" i="16"/>
  <c r="D525" i="16" s="1"/>
  <c r="E525" i="16" s="1"/>
  <c r="D407" i="16"/>
  <c r="E407" i="16" s="1"/>
  <c r="B505" i="16"/>
  <c r="D505" i="16" s="1"/>
  <c r="E505" i="16" s="1"/>
  <c r="D387" i="16"/>
  <c r="E387" i="16" s="1"/>
  <c r="O26" i="13"/>
  <c r="B570" i="16"/>
  <c r="D570" i="16" s="1"/>
  <c r="E570" i="16" s="1"/>
  <c r="D452" i="16"/>
  <c r="E452" i="16" s="1"/>
  <c r="B526" i="16"/>
  <c r="D526" i="16" s="1"/>
  <c r="E526" i="16" s="1"/>
  <c r="D408" i="16"/>
  <c r="E408" i="16" s="1"/>
  <c r="B529" i="16"/>
  <c r="D529" i="16" s="1"/>
  <c r="E529" i="16" s="1"/>
  <c r="D411" i="16"/>
  <c r="E411" i="16" s="1"/>
  <c r="B506" i="16"/>
  <c r="D506" i="16" s="1"/>
  <c r="E506" i="16" s="1"/>
  <c r="D388" i="16"/>
  <c r="E388" i="16" s="1"/>
  <c r="D443" i="16"/>
  <c r="E443" i="16" s="1"/>
  <c r="B561" i="16"/>
  <c r="D561" i="16" s="1"/>
  <c r="E561" i="16" s="1"/>
  <c r="B498" i="16"/>
  <c r="D498" i="16" s="1"/>
  <c r="E498" i="16" s="1"/>
  <c r="D380" i="16"/>
  <c r="E380" i="16" s="1"/>
  <c r="B513" i="16"/>
  <c r="D513" i="16" s="1"/>
  <c r="E513" i="16" s="1"/>
  <c r="D395" i="16"/>
  <c r="E395" i="16" s="1"/>
  <c r="D335" i="16"/>
  <c r="E335" i="16" s="1"/>
  <c r="B453" i="16"/>
  <c r="D303" i="16"/>
  <c r="E303" i="16" s="1"/>
  <c r="B421" i="16"/>
  <c r="B414" i="16"/>
  <c r="D296" i="16"/>
  <c r="E296" i="16" s="1"/>
  <c r="B409" i="16"/>
  <c r="D291" i="16"/>
  <c r="E291" i="16" s="1"/>
  <c r="B378" i="16"/>
  <c r="D260" i="16"/>
  <c r="E260" i="16" s="1"/>
  <c r="B538" i="16"/>
  <c r="D538" i="16" s="1"/>
  <c r="E538" i="16" s="1"/>
  <c r="D420" i="16"/>
  <c r="E420" i="16" s="1"/>
  <c r="B554" i="16"/>
  <c r="D554" i="16" s="1"/>
  <c r="E554" i="16" s="1"/>
  <c r="D436" i="16"/>
  <c r="E436" i="16" s="1"/>
  <c r="B392" i="16"/>
  <c r="D274" i="16"/>
  <c r="E274" i="16" s="1"/>
  <c r="D287" i="16"/>
  <c r="E287" i="16" s="1"/>
  <c r="B405" i="16"/>
  <c r="B398" i="16"/>
  <c r="D280" i="16"/>
  <c r="E280" i="16" s="1"/>
  <c r="B369" i="16"/>
  <c r="D251" i="16"/>
  <c r="E251" i="16" s="1"/>
  <c r="D311" i="16"/>
  <c r="E311" i="16" s="1"/>
  <c r="B429" i="16"/>
  <c r="B406" i="16"/>
  <c r="D288" i="16"/>
  <c r="E288" i="16" s="1"/>
  <c r="B545" i="16"/>
  <c r="D545" i="16" s="1"/>
  <c r="E545" i="16" s="1"/>
  <c r="D427" i="16"/>
  <c r="E427" i="16" s="1"/>
  <c r="B486" i="16"/>
  <c r="D486" i="16" s="1"/>
  <c r="E486" i="16" s="1"/>
  <c r="D368" i="16"/>
  <c r="E368" i="16" s="1"/>
  <c r="B376" i="16"/>
  <c r="D258" i="16"/>
  <c r="E258" i="16" s="1"/>
  <c r="B433" i="16"/>
  <c r="D315" i="16"/>
  <c r="E315" i="16" s="1"/>
  <c r="D319" i="16"/>
  <c r="E319" i="16" s="1"/>
  <c r="B437" i="16"/>
  <c r="D271" i="16"/>
  <c r="E271" i="16" s="1"/>
  <c r="B389" i="16"/>
  <c r="B441" i="16"/>
  <c r="D323" i="16"/>
  <c r="E323" i="16" s="1"/>
  <c r="B401" i="16"/>
  <c r="D283" i="16"/>
  <c r="E283" i="16" s="1"/>
  <c r="D263" i="16"/>
  <c r="E263" i="16" s="1"/>
  <c r="B381" i="16"/>
  <c r="B574" i="16"/>
  <c r="D574" i="16" s="1"/>
  <c r="E574" i="16" s="1"/>
  <c r="D456" i="16"/>
  <c r="E456" i="16" s="1"/>
  <c r="B542" i="16"/>
  <c r="D542" i="16" s="1"/>
  <c r="E542" i="16" s="1"/>
  <c r="D424" i="16"/>
  <c r="E424" i="16" s="1"/>
  <c r="B550" i="16"/>
  <c r="D550" i="16" s="1"/>
  <c r="E550" i="16" s="1"/>
  <c r="D432" i="16"/>
  <c r="E432" i="16" s="1"/>
  <c r="B375" i="16"/>
  <c r="D257" i="16"/>
  <c r="E257" i="16" s="1"/>
  <c r="D255" i="16"/>
  <c r="E255" i="16" s="1"/>
  <c r="B373" i="16"/>
  <c r="B446" i="16"/>
  <c r="D328" i="16"/>
  <c r="E328" i="16" s="1"/>
  <c r="B454" i="16"/>
  <c r="D336" i="16"/>
  <c r="E336" i="16" s="1"/>
  <c r="B426" i="16"/>
  <c r="D308" i="16"/>
  <c r="E308" i="16" s="1"/>
  <c r="B438" i="16"/>
  <c r="D320" i="16"/>
  <c r="E320" i="16" s="1"/>
  <c r="B541" i="16"/>
  <c r="D541" i="16" s="1"/>
  <c r="E541" i="16" s="1"/>
  <c r="D423" i="16"/>
  <c r="E423" i="16" s="1"/>
  <c r="B537" i="16"/>
  <c r="D537" i="16" s="1"/>
  <c r="E537" i="16" s="1"/>
  <c r="D419" i="16"/>
  <c r="E419" i="16" s="1"/>
  <c r="B514" i="16"/>
  <c r="D514" i="16" s="1"/>
  <c r="E514" i="16" s="1"/>
  <c r="D396" i="16"/>
  <c r="E396" i="16" s="1"/>
  <c r="B485" i="16"/>
  <c r="D485" i="16" s="1"/>
  <c r="E485" i="16" s="1"/>
  <c r="D367" i="16"/>
  <c r="E367" i="16" s="1"/>
  <c r="B565" i="16"/>
  <c r="D565" i="16" s="1"/>
  <c r="E565" i="16" s="1"/>
  <c r="D447" i="16"/>
  <c r="E447" i="16" s="1"/>
  <c r="B517" i="16"/>
  <c r="D517" i="16" s="1"/>
  <c r="E517" i="16" s="1"/>
  <c r="D399" i="16"/>
  <c r="E399" i="16" s="1"/>
  <c r="B479" i="16"/>
  <c r="D11" i="18"/>
  <c r="E11" i="18" s="1"/>
  <c r="F27" i="9" s="1"/>
  <c r="B366" i="16"/>
  <c r="B365" i="16"/>
  <c r="B482" i="16"/>
  <c r="B481" i="16"/>
  <c r="B362" i="16"/>
  <c r="O720" i="12"/>
  <c r="P720" i="12" s="1"/>
  <c r="Q720" i="12" s="1"/>
  <c r="R720" i="12" s="1"/>
  <c r="S720" i="12" s="1"/>
  <c r="N20" i="9"/>
  <c r="O40" i="13"/>
  <c r="O10" i="13"/>
  <c r="O28" i="13"/>
  <c r="O22" i="13"/>
  <c r="Q22" i="13"/>
  <c r="P22" i="13"/>
  <c r="P26" i="13"/>
  <c r="P28" i="13" s="1"/>
  <c r="Q25" i="13"/>
  <c r="Q10" i="13" s="1"/>
  <c r="P20" i="9" s="1"/>
  <c r="Q40" i="13"/>
  <c r="P40" i="13"/>
  <c r="S13" i="13"/>
  <c r="S14" i="13" s="1"/>
  <c r="R14" i="13"/>
  <c r="R16" i="13" s="1"/>
  <c r="S12" i="13"/>
  <c r="S36" i="13"/>
  <c r="R38" i="13"/>
  <c r="R40" i="13" s="1"/>
  <c r="S37" i="13"/>
  <c r="S38" i="13" s="1"/>
  <c r="S30" i="13"/>
  <c r="Q32" i="13"/>
  <c r="Q34" i="13" s="1"/>
  <c r="R31" i="13"/>
  <c r="S24" i="13"/>
  <c r="S18" i="13"/>
  <c r="R20" i="13"/>
  <c r="R22" i="13" s="1"/>
  <c r="S19" i="13"/>
  <c r="N19" i="3"/>
  <c r="O19" i="3" s="1"/>
  <c r="P19" i="3" s="1"/>
  <c r="Q19" i="3" s="1"/>
  <c r="R19" i="3" s="1"/>
  <c r="B491" i="16" l="1"/>
  <c r="D491" i="16" s="1"/>
  <c r="E491" i="16" s="1"/>
  <c r="D373" i="16"/>
  <c r="E373" i="16" s="1"/>
  <c r="B507" i="16"/>
  <c r="D507" i="16" s="1"/>
  <c r="E507" i="16" s="1"/>
  <c r="D389" i="16"/>
  <c r="E389" i="16" s="1"/>
  <c r="B523" i="16"/>
  <c r="D523" i="16" s="1"/>
  <c r="E523" i="16" s="1"/>
  <c r="D405" i="16"/>
  <c r="E405" i="16" s="1"/>
  <c r="B571" i="16"/>
  <c r="D571" i="16" s="1"/>
  <c r="E571" i="16" s="1"/>
  <c r="D453" i="16"/>
  <c r="E453" i="16" s="1"/>
  <c r="B528" i="16"/>
  <c r="D528" i="16" s="1"/>
  <c r="E528" i="16" s="1"/>
  <c r="D410" i="16"/>
  <c r="E410" i="16" s="1"/>
  <c r="B543" i="16"/>
  <c r="D543" i="16" s="1"/>
  <c r="E543" i="16" s="1"/>
  <c r="D425" i="16"/>
  <c r="E425" i="16" s="1"/>
  <c r="B520" i="16"/>
  <c r="D520" i="16" s="1"/>
  <c r="E520" i="16" s="1"/>
  <c r="D402" i="16"/>
  <c r="E402" i="16" s="1"/>
  <c r="B508" i="16"/>
  <c r="D508" i="16" s="1"/>
  <c r="E508" i="16" s="1"/>
  <c r="D390" i="16"/>
  <c r="E390" i="16" s="1"/>
  <c r="B495" i="16"/>
  <c r="D495" i="16" s="1"/>
  <c r="E495" i="16" s="1"/>
  <c r="D377" i="16"/>
  <c r="E377" i="16" s="1"/>
  <c r="B536" i="16"/>
  <c r="D536" i="16" s="1"/>
  <c r="E536" i="16" s="1"/>
  <c r="D418" i="16"/>
  <c r="E418" i="16" s="1"/>
  <c r="B509" i="16"/>
  <c r="D509" i="16" s="1"/>
  <c r="E509" i="16" s="1"/>
  <c r="D391" i="16"/>
  <c r="E391" i="16" s="1"/>
  <c r="B511" i="16"/>
  <c r="D511" i="16" s="1"/>
  <c r="E511" i="16" s="1"/>
  <c r="D393" i="16"/>
  <c r="E393" i="16" s="1"/>
  <c r="B488" i="16"/>
  <c r="D488" i="16" s="1"/>
  <c r="E488" i="16" s="1"/>
  <c r="D370" i="16"/>
  <c r="E370" i="16" s="1"/>
  <c r="B512" i="16"/>
  <c r="D512" i="16" s="1"/>
  <c r="E512" i="16" s="1"/>
  <c r="D394" i="16"/>
  <c r="E394" i="16" s="1"/>
  <c r="B504" i="16"/>
  <c r="D504" i="16" s="1"/>
  <c r="E504" i="16" s="1"/>
  <c r="D386" i="16"/>
  <c r="E386" i="16" s="1"/>
  <c r="B533" i="16"/>
  <c r="D533" i="16" s="1"/>
  <c r="E533" i="16" s="1"/>
  <c r="D415" i="16"/>
  <c r="E415" i="16" s="1"/>
  <c r="B556" i="16"/>
  <c r="D556" i="16" s="1"/>
  <c r="E556" i="16" s="1"/>
  <c r="D438" i="16"/>
  <c r="E438" i="16" s="1"/>
  <c r="B572" i="16"/>
  <c r="D572" i="16" s="1"/>
  <c r="E572" i="16" s="1"/>
  <c r="D454" i="16"/>
  <c r="E454" i="16" s="1"/>
  <c r="B519" i="16"/>
  <c r="D519" i="16" s="1"/>
  <c r="E519" i="16" s="1"/>
  <c r="D401" i="16"/>
  <c r="E401" i="16" s="1"/>
  <c r="B551" i="16"/>
  <c r="D551" i="16" s="1"/>
  <c r="E551" i="16" s="1"/>
  <c r="D433" i="16"/>
  <c r="E433" i="16" s="1"/>
  <c r="B524" i="16"/>
  <c r="D524" i="16" s="1"/>
  <c r="E524" i="16" s="1"/>
  <c r="D406" i="16"/>
  <c r="E406" i="16" s="1"/>
  <c r="B487" i="16"/>
  <c r="D487" i="16" s="1"/>
  <c r="E487" i="16" s="1"/>
  <c r="D369" i="16"/>
  <c r="E369" i="16" s="1"/>
  <c r="B496" i="16"/>
  <c r="D496" i="16" s="1"/>
  <c r="E496" i="16" s="1"/>
  <c r="D378" i="16"/>
  <c r="E378" i="16" s="1"/>
  <c r="B532" i="16"/>
  <c r="D532" i="16" s="1"/>
  <c r="E532" i="16" s="1"/>
  <c r="D414" i="16"/>
  <c r="E414" i="16" s="1"/>
  <c r="B558" i="16"/>
  <c r="D558" i="16" s="1"/>
  <c r="E558" i="16" s="1"/>
  <c r="D440" i="16"/>
  <c r="E440" i="16" s="1"/>
  <c r="B515" i="16"/>
  <c r="D515" i="16" s="1"/>
  <c r="E515" i="16" s="1"/>
  <c r="D397" i="16"/>
  <c r="E397" i="16" s="1"/>
  <c r="B563" i="16"/>
  <c r="D563" i="16" s="1"/>
  <c r="E563" i="16" s="1"/>
  <c r="D445" i="16"/>
  <c r="E445" i="16" s="1"/>
  <c r="B499" i="16"/>
  <c r="D499" i="16" s="1"/>
  <c r="E499" i="16" s="1"/>
  <c r="D381" i="16"/>
  <c r="E381" i="16" s="1"/>
  <c r="D437" i="16"/>
  <c r="E437" i="16" s="1"/>
  <c r="B555" i="16"/>
  <c r="D555" i="16" s="1"/>
  <c r="E555" i="16" s="1"/>
  <c r="B547" i="16"/>
  <c r="D547" i="16" s="1"/>
  <c r="E547" i="16" s="1"/>
  <c r="D429" i="16"/>
  <c r="E429" i="16" s="1"/>
  <c r="B539" i="16"/>
  <c r="D539" i="16" s="1"/>
  <c r="E539" i="16" s="1"/>
  <c r="D421" i="16"/>
  <c r="E421" i="16" s="1"/>
  <c r="B492" i="16"/>
  <c r="D492" i="16" s="1"/>
  <c r="E492" i="16" s="1"/>
  <c r="D374" i="16"/>
  <c r="E374" i="16" s="1"/>
  <c r="B560" i="16"/>
  <c r="D560" i="16" s="1"/>
  <c r="E560" i="16" s="1"/>
  <c r="D442" i="16"/>
  <c r="E442" i="16" s="1"/>
  <c r="B548" i="16"/>
  <c r="D548" i="16" s="1"/>
  <c r="E548" i="16" s="1"/>
  <c r="D430" i="16"/>
  <c r="E430" i="16" s="1"/>
  <c r="B500" i="16"/>
  <c r="D500" i="16" s="1"/>
  <c r="E500" i="16" s="1"/>
  <c r="D382" i="16"/>
  <c r="E382" i="16" s="1"/>
  <c r="B568" i="16"/>
  <c r="D568" i="16" s="1"/>
  <c r="E568" i="16" s="1"/>
  <c r="D450" i="16"/>
  <c r="E450" i="16" s="1"/>
  <c r="B503" i="16"/>
  <c r="D503" i="16" s="1"/>
  <c r="E503" i="16" s="1"/>
  <c r="D385" i="16"/>
  <c r="E385" i="16" s="1"/>
  <c r="B567" i="16"/>
  <c r="D567" i="16" s="1"/>
  <c r="E567" i="16" s="1"/>
  <c r="D449" i="16"/>
  <c r="E449" i="16" s="1"/>
  <c r="B540" i="16"/>
  <c r="D540" i="16" s="1"/>
  <c r="E540" i="16" s="1"/>
  <c r="D422" i="16"/>
  <c r="E422" i="16" s="1"/>
  <c r="B535" i="16"/>
  <c r="D535" i="16" s="1"/>
  <c r="E535" i="16" s="1"/>
  <c r="D417" i="16"/>
  <c r="E417" i="16" s="1"/>
  <c r="B552" i="16"/>
  <c r="D552" i="16" s="1"/>
  <c r="E552" i="16" s="1"/>
  <c r="D434" i="16"/>
  <c r="E434" i="16" s="1"/>
  <c r="B544" i="16"/>
  <c r="D544" i="16" s="1"/>
  <c r="E544" i="16" s="1"/>
  <c r="D426" i="16"/>
  <c r="E426" i="16" s="1"/>
  <c r="B564" i="16"/>
  <c r="D564" i="16" s="1"/>
  <c r="E564" i="16" s="1"/>
  <c r="D446" i="16"/>
  <c r="E446" i="16" s="1"/>
  <c r="B493" i="16"/>
  <c r="D493" i="16" s="1"/>
  <c r="E493" i="16" s="1"/>
  <c r="D375" i="16"/>
  <c r="E375" i="16" s="1"/>
  <c r="D441" i="16"/>
  <c r="E441" i="16" s="1"/>
  <c r="B559" i="16"/>
  <c r="D559" i="16" s="1"/>
  <c r="E559" i="16" s="1"/>
  <c r="B494" i="16"/>
  <c r="D494" i="16" s="1"/>
  <c r="E494" i="16" s="1"/>
  <c r="D376" i="16"/>
  <c r="E376" i="16" s="1"/>
  <c r="B516" i="16"/>
  <c r="D516" i="16" s="1"/>
  <c r="E516" i="16" s="1"/>
  <c r="D398" i="16"/>
  <c r="E398" i="16" s="1"/>
  <c r="B510" i="16"/>
  <c r="D510" i="16" s="1"/>
  <c r="E510" i="16" s="1"/>
  <c r="D392" i="16"/>
  <c r="E392" i="16" s="1"/>
  <c r="B527" i="16"/>
  <c r="D527" i="16" s="1"/>
  <c r="E527" i="16" s="1"/>
  <c r="D409" i="16"/>
  <c r="E409" i="16" s="1"/>
  <c r="B531" i="16"/>
  <c r="D531" i="16" s="1"/>
  <c r="E531" i="16" s="1"/>
  <c r="D413" i="16"/>
  <c r="E413" i="16" s="1"/>
  <c r="F11" i="18"/>
  <c r="G11" i="18"/>
  <c r="B484" i="16"/>
  <c r="B483" i="16"/>
  <c r="B480" i="16"/>
  <c r="S20" i="13"/>
  <c r="S22" i="13" s="1"/>
  <c r="R25" i="13"/>
  <c r="R10" i="13" s="1"/>
  <c r="Q20" i="9" s="1"/>
  <c r="Q26" i="13"/>
  <c r="Q28" i="13" s="1"/>
  <c r="S16" i="13"/>
  <c r="S40" i="13"/>
  <c r="R32" i="13"/>
  <c r="R34" i="13" s="1"/>
  <c r="S31" i="13"/>
  <c r="S32" i="13" s="1"/>
  <c r="S34" i="13" s="1"/>
  <c r="N1012" i="12"/>
  <c r="N1001" i="2" s="1"/>
  <c r="M1012" i="12"/>
  <c r="M1001" i="2" s="1"/>
  <c r="L1012" i="12"/>
  <c r="L1001" i="2" s="1"/>
  <c r="K1012" i="12"/>
  <c r="K1001" i="2" s="1"/>
  <c r="J1012" i="12"/>
  <c r="J1001" i="2" s="1"/>
  <c r="I1012" i="12"/>
  <c r="I1001" i="2" s="1"/>
  <c r="H1012" i="12"/>
  <c r="H1001" i="2" s="1"/>
  <c r="G1012" i="12"/>
  <c r="G1001" i="2" s="1"/>
  <c r="F1012" i="12"/>
  <c r="F1001" i="2" s="1"/>
  <c r="E1012" i="12"/>
  <c r="E1001" i="2" s="1"/>
  <c r="D1012" i="12"/>
  <c r="D1001" i="2" s="1"/>
  <c r="C1011" i="12"/>
  <c r="C999" i="2" s="1"/>
  <c r="C1002" i="2" s="1"/>
  <c r="C1004" i="2" s="1"/>
  <c r="C1005" i="2" s="1"/>
  <c r="N1010" i="12"/>
  <c r="N1011" i="12" s="1"/>
  <c r="N999" i="2" s="1"/>
  <c r="M1010" i="12"/>
  <c r="M1011" i="12" s="1"/>
  <c r="M999" i="2" s="1"/>
  <c r="L1010" i="12"/>
  <c r="L1011" i="12" s="1"/>
  <c r="L999" i="2" s="1"/>
  <c r="K1010" i="12"/>
  <c r="K1011" i="12" s="1"/>
  <c r="K999" i="2" s="1"/>
  <c r="J1010" i="12"/>
  <c r="J1011" i="12" s="1"/>
  <c r="J999" i="2" s="1"/>
  <c r="I1010" i="12"/>
  <c r="I1011" i="12" s="1"/>
  <c r="I999" i="2" s="1"/>
  <c r="H1010" i="12"/>
  <c r="H1011" i="12" s="1"/>
  <c r="H999" i="2" s="1"/>
  <c r="G1010" i="12"/>
  <c r="F1010" i="12"/>
  <c r="F1011" i="12" s="1"/>
  <c r="F999" i="2" s="1"/>
  <c r="E1010" i="12"/>
  <c r="D1010" i="12"/>
  <c r="N1002" i="12"/>
  <c r="N991" i="2" s="1"/>
  <c r="M1002" i="12"/>
  <c r="M991" i="2" s="1"/>
  <c r="L1002" i="12"/>
  <c r="L991" i="2" s="1"/>
  <c r="K1002" i="12"/>
  <c r="K991" i="2" s="1"/>
  <c r="J1002" i="12"/>
  <c r="J991" i="2" s="1"/>
  <c r="I1002" i="12"/>
  <c r="I991" i="2" s="1"/>
  <c r="H1002" i="12"/>
  <c r="H991" i="2" s="1"/>
  <c r="G1002" i="12"/>
  <c r="G991" i="2" s="1"/>
  <c r="F1002" i="12"/>
  <c r="F991" i="2" s="1"/>
  <c r="E1002" i="12"/>
  <c r="E991" i="2" s="1"/>
  <c r="D1002" i="12"/>
  <c r="D991" i="2" s="1"/>
  <c r="C1001" i="12"/>
  <c r="C989" i="2" s="1"/>
  <c r="C992" i="2" s="1"/>
  <c r="C994" i="2" s="1"/>
  <c r="C995" i="2" s="1"/>
  <c r="N1000" i="12"/>
  <c r="N1001" i="12" s="1"/>
  <c r="N989" i="2" s="1"/>
  <c r="M1000" i="12"/>
  <c r="M1001" i="12" s="1"/>
  <c r="M989" i="2" s="1"/>
  <c r="L1000" i="12"/>
  <c r="L1001" i="12" s="1"/>
  <c r="L989" i="2" s="1"/>
  <c r="K1000" i="12"/>
  <c r="K1001" i="12" s="1"/>
  <c r="K989" i="2" s="1"/>
  <c r="J1000" i="12"/>
  <c r="J1001" i="12" s="1"/>
  <c r="J989" i="2" s="1"/>
  <c r="I1000" i="12"/>
  <c r="I1001" i="12" s="1"/>
  <c r="I989" i="2" s="1"/>
  <c r="H1000" i="12"/>
  <c r="H1001" i="12" s="1"/>
  <c r="H989" i="2" s="1"/>
  <c r="G1000" i="12"/>
  <c r="F1000" i="12"/>
  <c r="F1001" i="12" s="1"/>
  <c r="F989" i="2" s="1"/>
  <c r="E1000" i="12"/>
  <c r="D1000" i="12"/>
  <c r="N992" i="12"/>
  <c r="N981" i="2" s="1"/>
  <c r="M992" i="12"/>
  <c r="M981" i="2" s="1"/>
  <c r="L992" i="12"/>
  <c r="L981" i="2" s="1"/>
  <c r="K992" i="12"/>
  <c r="K981" i="2" s="1"/>
  <c r="J992" i="12"/>
  <c r="J981" i="2" s="1"/>
  <c r="I992" i="12"/>
  <c r="I981" i="2" s="1"/>
  <c r="H992" i="12"/>
  <c r="H981" i="2" s="1"/>
  <c r="G992" i="12"/>
  <c r="G981" i="2" s="1"/>
  <c r="F992" i="12"/>
  <c r="F981" i="2" s="1"/>
  <c r="E992" i="12"/>
  <c r="E981" i="2" s="1"/>
  <c r="D992" i="12"/>
  <c r="D981" i="2" s="1"/>
  <c r="C991" i="12"/>
  <c r="C979" i="2" s="1"/>
  <c r="C982" i="2" s="1"/>
  <c r="C984" i="2" s="1"/>
  <c r="C985" i="2" s="1"/>
  <c r="N990" i="12"/>
  <c r="N991" i="12" s="1"/>
  <c r="N979" i="2" s="1"/>
  <c r="M990" i="12"/>
  <c r="M991" i="12" s="1"/>
  <c r="M979" i="2" s="1"/>
  <c r="L990" i="12"/>
  <c r="L991" i="12" s="1"/>
  <c r="L979" i="2" s="1"/>
  <c r="K990" i="12"/>
  <c r="K991" i="12" s="1"/>
  <c r="K979" i="2" s="1"/>
  <c r="J990" i="12"/>
  <c r="J991" i="12" s="1"/>
  <c r="J979" i="2" s="1"/>
  <c r="I990" i="12"/>
  <c r="I991" i="12" s="1"/>
  <c r="I979" i="2" s="1"/>
  <c r="H990" i="12"/>
  <c r="H991" i="12" s="1"/>
  <c r="H979" i="2" s="1"/>
  <c r="G990" i="12"/>
  <c r="F990" i="12"/>
  <c r="F991" i="12" s="1"/>
  <c r="F979" i="2" s="1"/>
  <c r="E990" i="12"/>
  <c r="D990" i="12"/>
  <c r="N982" i="12"/>
  <c r="N971" i="2" s="1"/>
  <c r="M982" i="12"/>
  <c r="M971" i="2" s="1"/>
  <c r="L982" i="12"/>
  <c r="L971" i="2" s="1"/>
  <c r="K982" i="12"/>
  <c r="K971" i="2" s="1"/>
  <c r="J982" i="12"/>
  <c r="J971" i="2" s="1"/>
  <c r="I982" i="12"/>
  <c r="I971" i="2" s="1"/>
  <c r="H982" i="12"/>
  <c r="H971" i="2" s="1"/>
  <c r="G982" i="12"/>
  <c r="G971" i="2" s="1"/>
  <c r="F982" i="12"/>
  <c r="F971" i="2" s="1"/>
  <c r="E982" i="12"/>
  <c r="E971" i="2" s="1"/>
  <c r="D982" i="12"/>
  <c r="C981" i="12"/>
  <c r="C969" i="2" s="1"/>
  <c r="C972" i="2" s="1"/>
  <c r="C974" i="2" s="1"/>
  <c r="C975" i="2" s="1"/>
  <c r="N980" i="12"/>
  <c r="N981" i="12" s="1"/>
  <c r="N969" i="2" s="1"/>
  <c r="M980" i="12"/>
  <c r="M981" i="12" s="1"/>
  <c r="M969" i="2" s="1"/>
  <c r="L980" i="12"/>
  <c r="L981" i="12" s="1"/>
  <c r="L969" i="2" s="1"/>
  <c r="K980" i="12"/>
  <c r="K981" i="12" s="1"/>
  <c r="K969" i="2" s="1"/>
  <c r="J980" i="12"/>
  <c r="J981" i="12" s="1"/>
  <c r="J969" i="2" s="1"/>
  <c r="I980" i="12"/>
  <c r="I981" i="12" s="1"/>
  <c r="I969" i="2" s="1"/>
  <c r="H980" i="12"/>
  <c r="H981" i="12" s="1"/>
  <c r="H969" i="2" s="1"/>
  <c r="G980" i="12"/>
  <c r="F980" i="12"/>
  <c r="F981" i="12" s="1"/>
  <c r="F969" i="2" s="1"/>
  <c r="E980" i="12"/>
  <c r="D980" i="12"/>
  <c r="N972" i="12"/>
  <c r="N961" i="2" s="1"/>
  <c r="M972" i="12"/>
  <c r="M961" i="2" s="1"/>
  <c r="L972" i="12"/>
  <c r="L961" i="2" s="1"/>
  <c r="K972" i="12"/>
  <c r="K961" i="2" s="1"/>
  <c r="J972" i="12"/>
  <c r="J961" i="2" s="1"/>
  <c r="I972" i="12"/>
  <c r="I961" i="2" s="1"/>
  <c r="H972" i="12"/>
  <c r="H961" i="2" s="1"/>
  <c r="G972" i="12"/>
  <c r="G961" i="2" s="1"/>
  <c r="F972" i="12"/>
  <c r="F961" i="2" s="1"/>
  <c r="E972" i="12"/>
  <c r="E961" i="2" s="1"/>
  <c r="D972" i="12"/>
  <c r="D961" i="2" s="1"/>
  <c r="C971" i="12"/>
  <c r="C959" i="2" s="1"/>
  <c r="C962" i="2" s="1"/>
  <c r="C964" i="2" s="1"/>
  <c r="C965" i="2" s="1"/>
  <c r="N970" i="12"/>
  <c r="N971" i="12" s="1"/>
  <c r="N959" i="2" s="1"/>
  <c r="M970" i="12"/>
  <c r="M971" i="12" s="1"/>
  <c r="M959" i="2" s="1"/>
  <c r="L970" i="12"/>
  <c r="L971" i="12" s="1"/>
  <c r="L959" i="2" s="1"/>
  <c r="K970" i="12"/>
  <c r="K971" i="12" s="1"/>
  <c r="K959" i="2" s="1"/>
  <c r="J970" i="12"/>
  <c r="J971" i="12" s="1"/>
  <c r="J959" i="2" s="1"/>
  <c r="I970" i="12"/>
  <c r="I971" i="12" s="1"/>
  <c r="I959" i="2" s="1"/>
  <c r="H970" i="12"/>
  <c r="H971" i="12" s="1"/>
  <c r="H959" i="2" s="1"/>
  <c r="G970" i="12"/>
  <c r="F970" i="12"/>
  <c r="F971" i="12" s="1"/>
  <c r="F959" i="2" s="1"/>
  <c r="E970" i="12"/>
  <c r="D970" i="12"/>
  <c r="N962" i="12"/>
  <c r="N951" i="2" s="1"/>
  <c r="M962" i="12"/>
  <c r="M951" i="2" s="1"/>
  <c r="L962" i="12"/>
  <c r="L951" i="2" s="1"/>
  <c r="K962" i="12"/>
  <c r="K951" i="2" s="1"/>
  <c r="J962" i="12"/>
  <c r="J951" i="2" s="1"/>
  <c r="I962" i="12"/>
  <c r="I951" i="2" s="1"/>
  <c r="H962" i="12"/>
  <c r="H951" i="2" s="1"/>
  <c r="G962" i="12"/>
  <c r="G951" i="2" s="1"/>
  <c r="F962" i="12"/>
  <c r="F951" i="2" s="1"/>
  <c r="E962" i="12"/>
  <c r="E951" i="2" s="1"/>
  <c r="D962" i="12"/>
  <c r="D951" i="2" s="1"/>
  <c r="C961" i="12"/>
  <c r="C949" i="2" s="1"/>
  <c r="C952" i="2" s="1"/>
  <c r="C954" i="2" s="1"/>
  <c r="C955" i="2" s="1"/>
  <c r="N960" i="12"/>
  <c r="N961" i="12" s="1"/>
  <c r="N949" i="2" s="1"/>
  <c r="M960" i="12"/>
  <c r="M961" i="12" s="1"/>
  <c r="M949" i="2" s="1"/>
  <c r="L960" i="12"/>
  <c r="L961" i="12" s="1"/>
  <c r="L949" i="2" s="1"/>
  <c r="K960" i="12"/>
  <c r="K961" i="12" s="1"/>
  <c r="K949" i="2" s="1"/>
  <c r="J960" i="12"/>
  <c r="J961" i="12" s="1"/>
  <c r="J949" i="2" s="1"/>
  <c r="I960" i="12"/>
  <c r="I961" i="12" s="1"/>
  <c r="I949" i="2" s="1"/>
  <c r="H960" i="12"/>
  <c r="H961" i="12" s="1"/>
  <c r="H949" i="2" s="1"/>
  <c r="G960" i="12"/>
  <c r="F960" i="12"/>
  <c r="E960" i="12"/>
  <c r="D960" i="12"/>
  <c r="N952" i="12"/>
  <c r="N941" i="2" s="1"/>
  <c r="M952" i="12"/>
  <c r="M941" i="2" s="1"/>
  <c r="L952" i="12"/>
  <c r="L941" i="2" s="1"/>
  <c r="K952" i="12"/>
  <c r="K941" i="2" s="1"/>
  <c r="J952" i="12"/>
  <c r="J941" i="2" s="1"/>
  <c r="I952" i="12"/>
  <c r="I941" i="2" s="1"/>
  <c r="H952" i="12"/>
  <c r="H941" i="2" s="1"/>
  <c r="G952" i="12"/>
  <c r="G941" i="2" s="1"/>
  <c r="F952" i="12"/>
  <c r="F941" i="2" s="1"/>
  <c r="E952" i="12"/>
  <c r="E941" i="2" s="1"/>
  <c r="D952" i="12"/>
  <c r="D941" i="2" s="1"/>
  <c r="C951" i="12"/>
  <c r="C939" i="2" s="1"/>
  <c r="C942" i="2" s="1"/>
  <c r="C944" i="2" s="1"/>
  <c r="C945" i="2" s="1"/>
  <c r="N950" i="12"/>
  <c r="N951" i="12" s="1"/>
  <c r="M950" i="12"/>
  <c r="M951" i="12" s="1"/>
  <c r="L950" i="12"/>
  <c r="L951" i="12" s="1"/>
  <c r="K950" i="12"/>
  <c r="K951" i="12" s="1"/>
  <c r="J950" i="12"/>
  <c r="J951" i="12" s="1"/>
  <c r="I950" i="12"/>
  <c r="I951" i="12" s="1"/>
  <c r="H950" i="12"/>
  <c r="H951" i="12" s="1"/>
  <c r="G950" i="12"/>
  <c r="F950" i="12"/>
  <c r="E950" i="12"/>
  <c r="D950" i="12"/>
  <c r="N942" i="12"/>
  <c r="N931" i="2" s="1"/>
  <c r="M942" i="12"/>
  <c r="M931" i="2" s="1"/>
  <c r="L942" i="12"/>
  <c r="L931" i="2" s="1"/>
  <c r="K942" i="12"/>
  <c r="K931" i="2" s="1"/>
  <c r="J942" i="12"/>
  <c r="J931" i="2" s="1"/>
  <c r="I942" i="12"/>
  <c r="I931" i="2" s="1"/>
  <c r="H942" i="12"/>
  <c r="H931" i="2" s="1"/>
  <c r="G942" i="12"/>
  <c r="G931" i="2" s="1"/>
  <c r="F942" i="12"/>
  <c r="F931" i="2" s="1"/>
  <c r="E942" i="12"/>
  <c r="E931" i="2" s="1"/>
  <c r="D942" i="12"/>
  <c r="C941" i="12"/>
  <c r="C929" i="2" s="1"/>
  <c r="C932" i="2" s="1"/>
  <c r="C934" i="2" s="1"/>
  <c r="C935" i="2" s="1"/>
  <c r="N940" i="12"/>
  <c r="N941" i="12" s="1"/>
  <c r="M940" i="12"/>
  <c r="M941" i="12" s="1"/>
  <c r="L940" i="12"/>
  <c r="L941" i="12" s="1"/>
  <c r="K940" i="12"/>
  <c r="K941" i="12" s="1"/>
  <c r="J940" i="12"/>
  <c r="J941" i="12" s="1"/>
  <c r="I940" i="12"/>
  <c r="I941" i="12" s="1"/>
  <c r="H940" i="12"/>
  <c r="H941" i="12" s="1"/>
  <c r="G940" i="12"/>
  <c r="F940" i="12"/>
  <c r="F941" i="12" s="1"/>
  <c r="E940" i="12"/>
  <c r="E941" i="12" s="1"/>
  <c r="D940" i="12"/>
  <c r="N932" i="12"/>
  <c r="N921" i="2" s="1"/>
  <c r="M932" i="12"/>
  <c r="M921" i="2" s="1"/>
  <c r="L932" i="12"/>
  <c r="L921" i="2" s="1"/>
  <c r="K932" i="12"/>
  <c r="K921" i="2" s="1"/>
  <c r="J932" i="12"/>
  <c r="J921" i="2" s="1"/>
  <c r="I932" i="12"/>
  <c r="I921" i="2" s="1"/>
  <c r="H932" i="12"/>
  <c r="H921" i="2" s="1"/>
  <c r="G932" i="12"/>
  <c r="G921" i="2" s="1"/>
  <c r="F932" i="12"/>
  <c r="F921" i="2" s="1"/>
  <c r="E932" i="12"/>
  <c r="E921" i="2" s="1"/>
  <c r="D932" i="12"/>
  <c r="D921" i="2" s="1"/>
  <c r="C931" i="12"/>
  <c r="C919" i="2" s="1"/>
  <c r="C922" i="2" s="1"/>
  <c r="C924" i="2" s="1"/>
  <c r="C925" i="2" s="1"/>
  <c r="N930" i="12"/>
  <c r="N931" i="12" s="1"/>
  <c r="M930" i="12"/>
  <c r="M931" i="12" s="1"/>
  <c r="L930" i="12"/>
  <c r="L931" i="12" s="1"/>
  <c r="K930" i="12"/>
  <c r="K931" i="12" s="1"/>
  <c r="J930" i="12"/>
  <c r="J931" i="12" s="1"/>
  <c r="I930" i="12"/>
  <c r="I931" i="12" s="1"/>
  <c r="H930" i="12"/>
  <c r="H931" i="12" s="1"/>
  <c r="G930" i="12"/>
  <c r="F930" i="12"/>
  <c r="E930" i="12"/>
  <c r="E931" i="12" s="1"/>
  <c r="D930" i="12"/>
  <c r="N922" i="12"/>
  <c r="N911" i="2" s="1"/>
  <c r="M922" i="12"/>
  <c r="M911" i="2" s="1"/>
  <c r="L922" i="12"/>
  <c r="L911" i="2" s="1"/>
  <c r="K922" i="12"/>
  <c r="K911" i="2" s="1"/>
  <c r="J922" i="12"/>
  <c r="J911" i="2" s="1"/>
  <c r="I922" i="12"/>
  <c r="I911" i="2" s="1"/>
  <c r="H922" i="12"/>
  <c r="H911" i="2" s="1"/>
  <c r="G922" i="12"/>
  <c r="G911" i="2" s="1"/>
  <c r="F922" i="12"/>
  <c r="F911" i="2" s="1"/>
  <c r="E922" i="12"/>
  <c r="E911" i="2" s="1"/>
  <c r="D922" i="12"/>
  <c r="D911" i="2" s="1"/>
  <c r="C921" i="12"/>
  <c r="C909" i="2" s="1"/>
  <c r="C912" i="2" s="1"/>
  <c r="C914" i="2" s="1"/>
  <c r="C915" i="2" s="1"/>
  <c r="N920" i="12"/>
  <c r="N921" i="12" s="1"/>
  <c r="M920" i="12"/>
  <c r="M921" i="12" s="1"/>
  <c r="L920" i="12"/>
  <c r="L921" i="12" s="1"/>
  <c r="K920" i="12"/>
  <c r="K921" i="12" s="1"/>
  <c r="J920" i="12"/>
  <c r="J921" i="12" s="1"/>
  <c r="I920" i="12"/>
  <c r="I921" i="12" s="1"/>
  <c r="H920" i="12"/>
  <c r="H921" i="12" s="1"/>
  <c r="G920" i="12"/>
  <c r="F920" i="12"/>
  <c r="E920" i="12"/>
  <c r="E921" i="12" s="1"/>
  <c r="D920" i="12"/>
  <c r="N912" i="12"/>
  <c r="N901" i="2" s="1"/>
  <c r="M912" i="12"/>
  <c r="M901" i="2" s="1"/>
  <c r="L912" i="12"/>
  <c r="L901" i="2" s="1"/>
  <c r="K912" i="12"/>
  <c r="K901" i="2" s="1"/>
  <c r="J912" i="12"/>
  <c r="J901" i="2" s="1"/>
  <c r="I912" i="12"/>
  <c r="I901" i="2" s="1"/>
  <c r="H912" i="12"/>
  <c r="H901" i="2" s="1"/>
  <c r="G912" i="12"/>
  <c r="G901" i="2" s="1"/>
  <c r="F912" i="12"/>
  <c r="F901" i="2" s="1"/>
  <c r="E912" i="12"/>
  <c r="E901" i="2" s="1"/>
  <c r="D912" i="12"/>
  <c r="D901" i="2" s="1"/>
  <c r="C911" i="12"/>
  <c r="C899" i="2" s="1"/>
  <c r="C902" i="2" s="1"/>
  <c r="C904" i="2" s="1"/>
  <c r="C905" i="2" s="1"/>
  <c r="N910" i="12"/>
  <c r="N911" i="12" s="1"/>
  <c r="M910" i="12"/>
  <c r="M911" i="12" s="1"/>
  <c r="L910" i="12"/>
  <c r="L911" i="12" s="1"/>
  <c r="K910" i="12"/>
  <c r="K911" i="12" s="1"/>
  <c r="J910" i="12"/>
  <c r="J911" i="12" s="1"/>
  <c r="I910" i="12"/>
  <c r="I911" i="12" s="1"/>
  <c r="H910" i="12"/>
  <c r="H911" i="12" s="1"/>
  <c r="G910" i="12"/>
  <c r="F910" i="12"/>
  <c r="E910" i="12"/>
  <c r="E911" i="12" s="1"/>
  <c r="D910" i="12"/>
  <c r="N902" i="12"/>
  <c r="N891" i="2" s="1"/>
  <c r="M902" i="12"/>
  <c r="M891" i="2" s="1"/>
  <c r="L902" i="12"/>
  <c r="L891" i="2" s="1"/>
  <c r="K902" i="12"/>
  <c r="K891" i="2" s="1"/>
  <c r="J902" i="12"/>
  <c r="J891" i="2" s="1"/>
  <c r="I902" i="12"/>
  <c r="I891" i="2" s="1"/>
  <c r="H902" i="12"/>
  <c r="H891" i="2" s="1"/>
  <c r="G902" i="12"/>
  <c r="G891" i="2" s="1"/>
  <c r="F902" i="12"/>
  <c r="F891" i="2" s="1"/>
  <c r="E902" i="12"/>
  <c r="E891" i="2" s="1"/>
  <c r="D902" i="12"/>
  <c r="C901" i="12"/>
  <c r="C889" i="2" s="1"/>
  <c r="C892" i="2" s="1"/>
  <c r="C894" i="2" s="1"/>
  <c r="C895" i="2" s="1"/>
  <c r="N900" i="12"/>
  <c r="N901" i="12" s="1"/>
  <c r="M900" i="12"/>
  <c r="M901" i="12" s="1"/>
  <c r="L900" i="12"/>
  <c r="L901" i="12" s="1"/>
  <c r="K900" i="12"/>
  <c r="K901" i="12" s="1"/>
  <c r="J900" i="12"/>
  <c r="J901" i="12" s="1"/>
  <c r="I900" i="12"/>
  <c r="I901" i="12" s="1"/>
  <c r="H900" i="12"/>
  <c r="H901" i="12" s="1"/>
  <c r="G900" i="12"/>
  <c r="F900" i="12"/>
  <c r="E900" i="12"/>
  <c r="E901" i="12" s="1"/>
  <c r="D900" i="12"/>
  <c r="N892" i="12"/>
  <c r="N881" i="2" s="1"/>
  <c r="M892" i="12"/>
  <c r="M881" i="2" s="1"/>
  <c r="L892" i="12"/>
  <c r="L881" i="2" s="1"/>
  <c r="K892" i="12"/>
  <c r="K881" i="2" s="1"/>
  <c r="J892" i="12"/>
  <c r="J881" i="2" s="1"/>
  <c r="I892" i="12"/>
  <c r="I881" i="2" s="1"/>
  <c r="H892" i="12"/>
  <c r="H881" i="2" s="1"/>
  <c r="G892" i="12"/>
  <c r="G881" i="2" s="1"/>
  <c r="F892" i="12"/>
  <c r="F881" i="2" s="1"/>
  <c r="E892" i="12"/>
  <c r="E881" i="2" s="1"/>
  <c r="D892" i="12"/>
  <c r="D881" i="2" s="1"/>
  <c r="C891" i="12"/>
  <c r="C879" i="2" s="1"/>
  <c r="C882" i="2" s="1"/>
  <c r="C884" i="2" s="1"/>
  <c r="C885" i="2" s="1"/>
  <c r="N890" i="12"/>
  <c r="N891" i="12" s="1"/>
  <c r="M890" i="12"/>
  <c r="M891" i="12" s="1"/>
  <c r="L890" i="12"/>
  <c r="L891" i="12" s="1"/>
  <c r="K890" i="12"/>
  <c r="K891" i="12" s="1"/>
  <c r="J890" i="12"/>
  <c r="J891" i="12" s="1"/>
  <c r="I890" i="12"/>
  <c r="I891" i="12" s="1"/>
  <c r="H890" i="12"/>
  <c r="H891" i="12" s="1"/>
  <c r="G890" i="12"/>
  <c r="F890" i="12"/>
  <c r="E890" i="12"/>
  <c r="E891" i="12" s="1"/>
  <c r="D890" i="12"/>
  <c r="N882" i="12"/>
  <c r="N871" i="2" s="1"/>
  <c r="M882" i="12"/>
  <c r="M871" i="2" s="1"/>
  <c r="L882" i="12"/>
  <c r="L871" i="2" s="1"/>
  <c r="K882" i="12"/>
  <c r="K871" i="2" s="1"/>
  <c r="J882" i="12"/>
  <c r="J871" i="2" s="1"/>
  <c r="I882" i="12"/>
  <c r="I871" i="2" s="1"/>
  <c r="H882" i="12"/>
  <c r="H871" i="2" s="1"/>
  <c r="G882" i="12"/>
  <c r="G871" i="2" s="1"/>
  <c r="F882" i="12"/>
  <c r="F871" i="2" s="1"/>
  <c r="E882" i="12"/>
  <c r="E871" i="2" s="1"/>
  <c r="D882" i="12"/>
  <c r="D871" i="2" s="1"/>
  <c r="C881" i="12"/>
  <c r="C869" i="2" s="1"/>
  <c r="C872" i="2" s="1"/>
  <c r="C874" i="2" s="1"/>
  <c r="C875" i="2" s="1"/>
  <c r="N880" i="12"/>
  <c r="N881" i="12" s="1"/>
  <c r="M880" i="12"/>
  <c r="M881" i="12" s="1"/>
  <c r="L880" i="12"/>
  <c r="L881" i="12" s="1"/>
  <c r="K880" i="12"/>
  <c r="K881" i="12" s="1"/>
  <c r="J880" i="12"/>
  <c r="J881" i="12" s="1"/>
  <c r="I880" i="12"/>
  <c r="I881" i="12" s="1"/>
  <c r="H880" i="12"/>
  <c r="H881" i="12" s="1"/>
  <c r="G880" i="12"/>
  <c r="F880" i="12"/>
  <c r="E880" i="12"/>
  <c r="E881" i="12" s="1"/>
  <c r="D880" i="12"/>
  <c r="N872" i="12"/>
  <c r="N861" i="2" s="1"/>
  <c r="M872" i="12"/>
  <c r="M861" i="2" s="1"/>
  <c r="L872" i="12"/>
  <c r="L861" i="2" s="1"/>
  <c r="K872" i="12"/>
  <c r="K861" i="2" s="1"/>
  <c r="J872" i="12"/>
  <c r="J861" i="2" s="1"/>
  <c r="I872" i="12"/>
  <c r="I861" i="2" s="1"/>
  <c r="H872" i="12"/>
  <c r="H861" i="2" s="1"/>
  <c r="G872" i="12"/>
  <c r="G861" i="2" s="1"/>
  <c r="F872" i="12"/>
  <c r="F861" i="2" s="1"/>
  <c r="E872" i="12"/>
  <c r="E861" i="2" s="1"/>
  <c r="D872" i="12"/>
  <c r="D861" i="2" s="1"/>
  <c r="C871" i="12"/>
  <c r="C859" i="2" s="1"/>
  <c r="C862" i="2" s="1"/>
  <c r="C864" i="2" s="1"/>
  <c r="C865" i="2" s="1"/>
  <c r="N870" i="12"/>
  <c r="N871" i="12" s="1"/>
  <c r="M870" i="12"/>
  <c r="M871" i="12" s="1"/>
  <c r="L870" i="12"/>
  <c r="L871" i="12" s="1"/>
  <c r="K870" i="12"/>
  <c r="K871" i="12" s="1"/>
  <c r="J870" i="12"/>
  <c r="J871" i="12" s="1"/>
  <c r="I870" i="12"/>
  <c r="I871" i="12" s="1"/>
  <c r="H870" i="12"/>
  <c r="H871" i="12" s="1"/>
  <c r="G870" i="12"/>
  <c r="F870" i="12"/>
  <c r="E870" i="12"/>
  <c r="E871" i="12" s="1"/>
  <c r="D870" i="12"/>
  <c r="N862" i="12"/>
  <c r="N851" i="2" s="1"/>
  <c r="M862" i="12"/>
  <c r="M851" i="2" s="1"/>
  <c r="L862" i="12"/>
  <c r="L851" i="2" s="1"/>
  <c r="K862" i="12"/>
  <c r="K851" i="2" s="1"/>
  <c r="J862" i="12"/>
  <c r="J851" i="2" s="1"/>
  <c r="I862" i="12"/>
  <c r="I851" i="2" s="1"/>
  <c r="H862" i="12"/>
  <c r="H851" i="2" s="1"/>
  <c r="G862" i="12"/>
  <c r="G851" i="2" s="1"/>
  <c r="F862" i="12"/>
  <c r="F851" i="2" s="1"/>
  <c r="E862" i="12"/>
  <c r="E851" i="2" s="1"/>
  <c r="D862" i="12"/>
  <c r="C861" i="12"/>
  <c r="C849" i="2" s="1"/>
  <c r="C852" i="2" s="1"/>
  <c r="C854" i="2" s="1"/>
  <c r="C855" i="2" s="1"/>
  <c r="N860" i="12"/>
  <c r="N861" i="12" s="1"/>
  <c r="M860" i="12"/>
  <c r="M861" i="12" s="1"/>
  <c r="L860" i="12"/>
  <c r="L861" i="12" s="1"/>
  <c r="K860" i="12"/>
  <c r="K861" i="12" s="1"/>
  <c r="J860" i="12"/>
  <c r="J861" i="12" s="1"/>
  <c r="I860" i="12"/>
  <c r="I861" i="12" s="1"/>
  <c r="H860" i="12"/>
  <c r="H861" i="12" s="1"/>
  <c r="G860" i="12"/>
  <c r="F860" i="12"/>
  <c r="E860" i="12"/>
  <c r="E861" i="12" s="1"/>
  <c r="D860" i="12"/>
  <c r="N852" i="12"/>
  <c r="N841" i="2" s="1"/>
  <c r="M852" i="12"/>
  <c r="M841" i="2" s="1"/>
  <c r="L852" i="12"/>
  <c r="L841" i="2" s="1"/>
  <c r="K852" i="12"/>
  <c r="K841" i="2" s="1"/>
  <c r="J852" i="12"/>
  <c r="J841" i="2" s="1"/>
  <c r="I852" i="12"/>
  <c r="I841" i="2" s="1"/>
  <c r="H852" i="12"/>
  <c r="H841" i="2" s="1"/>
  <c r="G852" i="12"/>
  <c r="G841" i="2" s="1"/>
  <c r="F852" i="12"/>
  <c r="F841" i="2" s="1"/>
  <c r="E852" i="12"/>
  <c r="E841" i="2" s="1"/>
  <c r="D852" i="12"/>
  <c r="D841" i="2" s="1"/>
  <c r="C851" i="12"/>
  <c r="C839" i="2" s="1"/>
  <c r="C842" i="2" s="1"/>
  <c r="C844" i="2" s="1"/>
  <c r="C845" i="2" s="1"/>
  <c r="N850" i="12"/>
  <c r="N851" i="12" s="1"/>
  <c r="M850" i="12"/>
  <c r="M851" i="12" s="1"/>
  <c r="L850" i="12"/>
  <c r="L851" i="12" s="1"/>
  <c r="K850" i="12"/>
  <c r="K851" i="12" s="1"/>
  <c r="J850" i="12"/>
  <c r="J851" i="12" s="1"/>
  <c r="I850" i="12"/>
  <c r="I851" i="12" s="1"/>
  <c r="H850" i="12"/>
  <c r="H851" i="12" s="1"/>
  <c r="G850" i="12"/>
  <c r="F850" i="12"/>
  <c r="E850" i="12"/>
  <c r="E851" i="12" s="1"/>
  <c r="D850" i="12"/>
  <c r="N842" i="12"/>
  <c r="N831" i="2" s="1"/>
  <c r="M842" i="12"/>
  <c r="M831" i="2" s="1"/>
  <c r="L842" i="12"/>
  <c r="L831" i="2" s="1"/>
  <c r="K842" i="12"/>
  <c r="K831" i="2" s="1"/>
  <c r="J842" i="12"/>
  <c r="J831" i="2" s="1"/>
  <c r="I842" i="12"/>
  <c r="I831" i="2" s="1"/>
  <c r="H842" i="12"/>
  <c r="H831" i="2" s="1"/>
  <c r="G842" i="12"/>
  <c r="G831" i="2" s="1"/>
  <c r="F842" i="12"/>
  <c r="F831" i="2" s="1"/>
  <c r="E842" i="12"/>
  <c r="E831" i="2" s="1"/>
  <c r="D842" i="12"/>
  <c r="D831" i="2" s="1"/>
  <c r="C841" i="12"/>
  <c r="C829" i="2" s="1"/>
  <c r="C832" i="2" s="1"/>
  <c r="C834" i="2" s="1"/>
  <c r="C835" i="2" s="1"/>
  <c r="N840" i="12"/>
  <c r="N841" i="12" s="1"/>
  <c r="M840" i="12"/>
  <c r="M841" i="12" s="1"/>
  <c r="L840" i="12"/>
  <c r="L841" i="12" s="1"/>
  <c r="K840" i="12"/>
  <c r="K841" i="12" s="1"/>
  <c r="J840" i="12"/>
  <c r="J841" i="12" s="1"/>
  <c r="I840" i="12"/>
  <c r="I841" i="12" s="1"/>
  <c r="H840" i="12"/>
  <c r="H841" i="12" s="1"/>
  <c r="G840" i="12"/>
  <c r="F840" i="12"/>
  <c r="E840" i="12"/>
  <c r="E841" i="12" s="1"/>
  <c r="D840" i="12"/>
  <c r="N832" i="12"/>
  <c r="N821" i="2" s="1"/>
  <c r="M832" i="12"/>
  <c r="M821" i="2" s="1"/>
  <c r="L832" i="12"/>
  <c r="L821" i="2" s="1"/>
  <c r="K832" i="12"/>
  <c r="K821" i="2" s="1"/>
  <c r="J832" i="12"/>
  <c r="J821" i="2" s="1"/>
  <c r="I832" i="12"/>
  <c r="I821" i="2" s="1"/>
  <c r="H832" i="12"/>
  <c r="H821" i="2" s="1"/>
  <c r="G832" i="12"/>
  <c r="G821" i="2" s="1"/>
  <c r="F832" i="12"/>
  <c r="F821" i="2" s="1"/>
  <c r="E832" i="12"/>
  <c r="E821" i="2" s="1"/>
  <c r="D832" i="12"/>
  <c r="D821" i="2" s="1"/>
  <c r="C831" i="12"/>
  <c r="C819" i="2" s="1"/>
  <c r="C822" i="2" s="1"/>
  <c r="C824" i="2" s="1"/>
  <c r="C825" i="2" s="1"/>
  <c r="N830" i="12"/>
  <c r="N831" i="12" s="1"/>
  <c r="M830" i="12"/>
  <c r="M831" i="12" s="1"/>
  <c r="L830" i="12"/>
  <c r="L831" i="12" s="1"/>
  <c r="K830" i="12"/>
  <c r="K831" i="12" s="1"/>
  <c r="J830" i="12"/>
  <c r="J831" i="12" s="1"/>
  <c r="I830" i="12"/>
  <c r="I831" i="12" s="1"/>
  <c r="H830" i="12"/>
  <c r="H831" i="12" s="1"/>
  <c r="G830" i="12"/>
  <c r="F830" i="12"/>
  <c r="E830" i="12"/>
  <c r="E831" i="12" s="1"/>
  <c r="D830" i="12"/>
  <c r="N822" i="12"/>
  <c r="N811" i="2" s="1"/>
  <c r="M822" i="12"/>
  <c r="M811" i="2" s="1"/>
  <c r="L822" i="12"/>
  <c r="L811" i="2" s="1"/>
  <c r="K822" i="12"/>
  <c r="K811" i="2" s="1"/>
  <c r="J822" i="12"/>
  <c r="J811" i="2" s="1"/>
  <c r="I822" i="12"/>
  <c r="I811" i="2" s="1"/>
  <c r="H822" i="12"/>
  <c r="H811" i="2" s="1"/>
  <c r="G822" i="12"/>
  <c r="G811" i="2" s="1"/>
  <c r="F822" i="12"/>
  <c r="F811" i="2" s="1"/>
  <c r="E822" i="12"/>
  <c r="E811" i="2" s="1"/>
  <c r="D822" i="12"/>
  <c r="C821" i="12"/>
  <c r="C809" i="2" s="1"/>
  <c r="C812" i="2" s="1"/>
  <c r="C814" i="2" s="1"/>
  <c r="C815" i="2" s="1"/>
  <c r="N820" i="12"/>
  <c r="N821" i="12" s="1"/>
  <c r="N809" i="2" s="1"/>
  <c r="M820" i="12"/>
  <c r="M821" i="12" s="1"/>
  <c r="M809" i="2" s="1"/>
  <c r="L820" i="12"/>
  <c r="L821" i="12" s="1"/>
  <c r="L809" i="2" s="1"/>
  <c r="K820" i="12"/>
  <c r="K821" i="12" s="1"/>
  <c r="K809" i="2" s="1"/>
  <c r="J820" i="12"/>
  <c r="J821" i="12" s="1"/>
  <c r="J809" i="2" s="1"/>
  <c r="I820" i="12"/>
  <c r="I821" i="12" s="1"/>
  <c r="I809" i="2" s="1"/>
  <c r="H820" i="12"/>
  <c r="H821" i="12" s="1"/>
  <c r="H809" i="2" s="1"/>
  <c r="G820" i="12"/>
  <c r="F820" i="12"/>
  <c r="E820" i="12"/>
  <c r="E821" i="12" s="1"/>
  <c r="E809" i="2" s="1"/>
  <c r="D820" i="12"/>
  <c r="N812" i="12"/>
  <c r="N801" i="2" s="1"/>
  <c r="M812" i="12"/>
  <c r="M801" i="2" s="1"/>
  <c r="L812" i="12"/>
  <c r="L801" i="2" s="1"/>
  <c r="K812" i="12"/>
  <c r="K801" i="2" s="1"/>
  <c r="J812" i="12"/>
  <c r="J801" i="2" s="1"/>
  <c r="I812" i="12"/>
  <c r="I801" i="2" s="1"/>
  <c r="H812" i="12"/>
  <c r="H801" i="2" s="1"/>
  <c r="G812" i="12"/>
  <c r="G801" i="2" s="1"/>
  <c r="F812" i="12"/>
  <c r="F801" i="2" s="1"/>
  <c r="E812" i="12"/>
  <c r="E801" i="2" s="1"/>
  <c r="D812" i="12"/>
  <c r="D801" i="2" s="1"/>
  <c r="C811" i="12"/>
  <c r="C799" i="2" s="1"/>
  <c r="C802" i="2" s="1"/>
  <c r="C804" i="2" s="1"/>
  <c r="C805" i="2" s="1"/>
  <c r="N810" i="12"/>
  <c r="N811" i="12" s="1"/>
  <c r="N799" i="2" s="1"/>
  <c r="M810" i="12"/>
  <c r="M811" i="12" s="1"/>
  <c r="M799" i="2" s="1"/>
  <c r="L810" i="12"/>
  <c r="L811" i="12" s="1"/>
  <c r="L799" i="2" s="1"/>
  <c r="K810" i="12"/>
  <c r="K811" i="12" s="1"/>
  <c r="K799" i="2" s="1"/>
  <c r="J810" i="12"/>
  <c r="J811" i="12" s="1"/>
  <c r="J799" i="2" s="1"/>
  <c r="I810" i="12"/>
  <c r="I811" i="12" s="1"/>
  <c r="I799" i="2" s="1"/>
  <c r="H810" i="12"/>
  <c r="H811" i="12" s="1"/>
  <c r="H799" i="2" s="1"/>
  <c r="G810" i="12"/>
  <c r="F810" i="12"/>
  <c r="E810" i="12"/>
  <c r="E811" i="12" s="1"/>
  <c r="E799" i="2" s="1"/>
  <c r="D810" i="12"/>
  <c r="N802" i="12"/>
  <c r="N791" i="2" s="1"/>
  <c r="M802" i="12"/>
  <c r="M791" i="2" s="1"/>
  <c r="L802" i="12"/>
  <c r="L791" i="2" s="1"/>
  <c r="K802" i="12"/>
  <c r="K791" i="2" s="1"/>
  <c r="J802" i="12"/>
  <c r="J791" i="2" s="1"/>
  <c r="I802" i="12"/>
  <c r="I791" i="2" s="1"/>
  <c r="H802" i="12"/>
  <c r="H791" i="2" s="1"/>
  <c r="G802" i="12"/>
  <c r="G791" i="2" s="1"/>
  <c r="F802" i="12"/>
  <c r="F791" i="2" s="1"/>
  <c r="E802" i="12"/>
  <c r="E791" i="2" s="1"/>
  <c r="D802" i="12"/>
  <c r="D791" i="2" s="1"/>
  <c r="C801" i="12"/>
  <c r="C789" i="2" s="1"/>
  <c r="C792" i="2" s="1"/>
  <c r="C794" i="2" s="1"/>
  <c r="C795" i="2" s="1"/>
  <c r="N800" i="12"/>
  <c r="N801" i="12" s="1"/>
  <c r="N789" i="2" s="1"/>
  <c r="M800" i="12"/>
  <c r="M801" i="12" s="1"/>
  <c r="M789" i="2" s="1"/>
  <c r="L800" i="12"/>
  <c r="L801" i="12" s="1"/>
  <c r="L789" i="2" s="1"/>
  <c r="K800" i="12"/>
  <c r="K801" i="12" s="1"/>
  <c r="K789" i="2" s="1"/>
  <c r="J800" i="12"/>
  <c r="J801" i="12" s="1"/>
  <c r="J789" i="2" s="1"/>
  <c r="I800" i="12"/>
  <c r="I801" i="12" s="1"/>
  <c r="I789" i="2" s="1"/>
  <c r="H800" i="12"/>
  <c r="H801" i="12" s="1"/>
  <c r="H789" i="2" s="1"/>
  <c r="G800" i="12"/>
  <c r="F800" i="12"/>
  <c r="E800" i="12"/>
  <c r="E801" i="12" s="1"/>
  <c r="E789" i="2" s="1"/>
  <c r="D800" i="12"/>
  <c r="N792" i="12"/>
  <c r="N781" i="2" s="1"/>
  <c r="M792" i="12"/>
  <c r="M781" i="2" s="1"/>
  <c r="L792" i="12"/>
  <c r="L781" i="2" s="1"/>
  <c r="K792" i="12"/>
  <c r="K781" i="2" s="1"/>
  <c r="J792" i="12"/>
  <c r="J781" i="2" s="1"/>
  <c r="I792" i="12"/>
  <c r="I781" i="2" s="1"/>
  <c r="H792" i="12"/>
  <c r="H781" i="2" s="1"/>
  <c r="G792" i="12"/>
  <c r="G781" i="2" s="1"/>
  <c r="F792" i="12"/>
  <c r="F781" i="2" s="1"/>
  <c r="E792" i="12"/>
  <c r="E781" i="2" s="1"/>
  <c r="D792" i="12"/>
  <c r="D781" i="2" s="1"/>
  <c r="C791" i="12"/>
  <c r="C779" i="2" s="1"/>
  <c r="C782" i="2" s="1"/>
  <c r="C784" i="2" s="1"/>
  <c r="C785" i="2" s="1"/>
  <c r="N790" i="12"/>
  <c r="N791" i="12" s="1"/>
  <c r="N779" i="2" s="1"/>
  <c r="M790" i="12"/>
  <c r="M791" i="12" s="1"/>
  <c r="M779" i="2" s="1"/>
  <c r="L790" i="12"/>
  <c r="L791" i="12" s="1"/>
  <c r="L779" i="2" s="1"/>
  <c r="K790" i="12"/>
  <c r="K791" i="12" s="1"/>
  <c r="K779" i="2" s="1"/>
  <c r="J790" i="12"/>
  <c r="J791" i="12" s="1"/>
  <c r="J779" i="2" s="1"/>
  <c r="I790" i="12"/>
  <c r="I791" i="12" s="1"/>
  <c r="I779" i="2" s="1"/>
  <c r="H790" i="12"/>
  <c r="H791" i="12" s="1"/>
  <c r="H779" i="2" s="1"/>
  <c r="G790" i="12"/>
  <c r="F790" i="12"/>
  <c r="E790" i="12"/>
  <c r="E791" i="12" s="1"/>
  <c r="E779" i="2" s="1"/>
  <c r="D790" i="12"/>
  <c r="N782" i="12"/>
  <c r="N771" i="2" s="1"/>
  <c r="M782" i="12"/>
  <c r="M771" i="2" s="1"/>
  <c r="L782" i="12"/>
  <c r="L771" i="2" s="1"/>
  <c r="K782" i="12"/>
  <c r="K771" i="2" s="1"/>
  <c r="J782" i="12"/>
  <c r="J771" i="2" s="1"/>
  <c r="I782" i="12"/>
  <c r="I771" i="2" s="1"/>
  <c r="H782" i="12"/>
  <c r="H771" i="2" s="1"/>
  <c r="G782" i="12"/>
  <c r="G771" i="2" s="1"/>
  <c r="F782" i="12"/>
  <c r="F771" i="2" s="1"/>
  <c r="E782" i="12"/>
  <c r="E771" i="2" s="1"/>
  <c r="D782" i="12"/>
  <c r="C781" i="12"/>
  <c r="C769" i="2" s="1"/>
  <c r="C772" i="2" s="1"/>
  <c r="C774" i="2" s="1"/>
  <c r="C775" i="2" s="1"/>
  <c r="N780" i="12"/>
  <c r="N781" i="12" s="1"/>
  <c r="N769" i="2" s="1"/>
  <c r="M780" i="12"/>
  <c r="M781" i="12" s="1"/>
  <c r="M769" i="2" s="1"/>
  <c r="L780" i="12"/>
  <c r="L781" i="12" s="1"/>
  <c r="L769" i="2" s="1"/>
  <c r="K780" i="12"/>
  <c r="K781" i="12" s="1"/>
  <c r="K769" i="2" s="1"/>
  <c r="J780" i="12"/>
  <c r="J781" i="12" s="1"/>
  <c r="J769" i="2" s="1"/>
  <c r="I780" i="12"/>
  <c r="I781" i="12" s="1"/>
  <c r="I769" i="2" s="1"/>
  <c r="H780" i="12"/>
  <c r="H781" i="12" s="1"/>
  <c r="H769" i="2" s="1"/>
  <c r="G780" i="12"/>
  <c r="G781" i="12" s="1"/>
  <c r="G769" i="2" s="1"/>
  <c r="F780" i="12"/>
  <c r="E780" i="12"/>
  <c r="D780" i="12"/>
  <c r="N772" i="12"/>
  <c r="N761" i="2" s="1"/>
  <c r="M772" i="12"/>
  <c r="M761" i="2" s="1"/>
  <c r="L772" i="12"/>
  <c r="L761" i="2" s="1"/>
  <c r="K772" i="12"/>
  <c r="K761" i="2" s="1"/>
  <c r="J772" i="12"/>
  <c r="J761" i="2" s="1"/>
  <c r="I772" i="12"/>
  <c r="I761" i="2" s="1"/>
  <c r="H772" i="12"/>
  <c r="H761" i="2" s="1"/>
  <c r="G772" i="12"/>
  <c r="G761" i="2" s="1"/>
  <c r="F772" i="12"/>
  <c r="F761" i="2" s="1"/>
  <c r="E772" i="12"/>
  <c r="E761" i="2" s="1"/>
  <c r="D772" i="12"/>
  <c r="D761" i="2" s="1"/>
  <c r="C771" i="12"/>
  <c r="C759" i="2" s="1"/>
  <c r="C762" i="2" s="1"/>
  <c r="C764" i="2" s="1"/>
  <c r="C765" i="2" s="1"/>
  <c r="N770" i="12"/>
  <c r="N771" i="12" s="1"/>
  <c r="N759" i="2" s="1"/>
  <c r="M770" i="12"/>
  <c r="M771" i="12" s="1"/>
  <c r="M759" i="2" s="1"/>
  <c r="L770" i="12"/>
  <c r="L771" i="12" s="1"/>
  <c r="L759" i="2" s="1"/>
  <c r="K770" i="12"/>
  <c r="K771" i="12" s="1"/>
  <c r="K759" i="2" s="1"/>
  <c r="J770" i="12"/>
  <c r="J771" i="12" s="1"/>
  <c r="J759" i="2" s="1"/>
  <c r="I770" i="12"/>
  <c r="I771" i="12" s="1"/>
  <c r="I759" i="2" s="1"/>
  <c r="H770" i="12"/>
  <c r="H771" i="12" s="1"/>
  <c r="H759" i="2" s="1"/>
  <c r="G770" i="12"/>
  <c r="G771" i="12" s="1"/>
  <c r="G759" i="2" s="1"/>
  <c r="F770" i="12"/>
  <c r="E770" i="12"/>
  <c r="D770" i="12"/>
  <c r="N762" i="12"/>
  <c r="N751" i="2" s="1"/>
  <c r="M762" i="12"/>
  <c r="M751" i="2" s="1"/>
  <c r="L762" i="12"/>
  <c r="L751" i="2" s="1"/>
  <c r="K762" i="12"/>
  <c r="K751" i="2" s="1"/>
  <c r="J762" i="12"/>
  <c r="J751" i="2" s="1"/>
  <c r="I762" i="12"/>
  <c r="I751" i="2" s="1"/>
  <c r="H762" i="12"/>
  <c r="H751" i="2" s="1"/>
  <c r="G762" i="12"/>
  <c r="G751" i="2" s="1"/>
  <c r="F762" i="12"/>
  <c r="F751" i="2" s="1"/>
  <c r="E762" i="12"/>
  <c r="E751" i="2" s="1"/>
  <c r="D762" i="12"/>
  <c r="D751" i="2" s="1"/>
  <c r="C761" i="12"/>
  <c r="C749" i="2" s="1"/>
  <c r="C752" i="2" s="1"/>
  <c r="C754" i="2" s="1"/>
  <c r="C755" i="2" s="1"/>
  <c r="N760" i="12"/>
  <c r="N761" i="12" s="1"/>
  <c r="N749" i="2" s="1"/>
  <c r="M760" i="12"/>
  <c r="M761" i="12" s="1"/>
  <c r="M749" i="2" s="1"/>
  <c r="L760" i="12"/>
  <c r="L761" i="12" s="1"/>
  <c r="L749" i="2" s="1"/>
  <c r="K760" i="12"/>
  <c r="K761" i="12" s="1"/>
  <c r="K749" i="2" s="1"/>
  <c r="J760" i="12"/>
  <c r="J761" i="12" s="1"/>
  <c r="J749" i="2" s="1"/>
  <c r="I760" i="12"/>
  <c r="I761" i="12" s="1"/>
  <c r="I749" i="2" s="1"/>
  <c r="H760" i="12"/>
  <c r="H761" i="12" s="1"/>
  <c r="H749" i="2" s="1"/>
  <c r="G760" i="12"/>
  <c r="F760" i="12"/>
  <c r="E760" i="12"/>
  <c r="D760" i="12"/>
  <c r="N752" i="12"/>
  <c r="N741" i="2" s="1"/>
  <c r="M752" i="12"/>
  <c r="M741" i="2" s="1"/>
  <c r="L752" i="12"/>
  <c r="L741" i="2" s="1"/>
  <c r="K752" i="12"/>
  <c r="K741" i="2" s="1"/>
  <c r="J752" i="12"/>
  <c r="J741" i="2" s="1"/>
  <c r="I752" i="12"/>
  <c r="I741" i="2" s="1"/>
  <c r="H752" i="12"/>
  <c r="H741" i="2" s="1"/>
  <c r="G752" i="12"/>
  <c r="G741" i="2" s="1"/>
  <c r="F752" i="12"/>
  <c r="F741" i="2" s="1"/>
  <c r="E752" i="12"/>
  <c r="E741" i="2" s="1"/>
  <c r="D752" i="12"/>
  <c r="D741" i="2" s="1"/>
  <c r="C751" i="12"/>
  <c r="C739" i="2" s="1"/>
  <c r="C742" i="2" s="1"/>
  <c r="C744" i="2" s="1"/>
  <c r="C745" i="2" s="1"/>
  <c r="N750" i="12"/>
  <c r="N751" i="12" s="1"/>
  <c r="M750" i="12"/>
  <c r="M751" i="12" s="1"/>
  <c r="L750" i="12"/>
  <c r="L751" i="12" s="1"/>
  <c r="K750" i="12"/>
  <c r="K751" i="12" s="1"/>
  <c r="J750" i="12"/>
  <c r="J751" i="12" s="1"/>
  <c r="I750" i="12"/>
  <c r="I751" i="12" s="1"/>
  <c r="H750" i="12"/>
  <c r="H751" i="12" s="1"/>
  <c r="G750" i="12"/>
  <c r="F750" i="12"/>
  <c r="F751" i="12" s="1"/>
  <c r="E750" i="12"/>
  <c r="E751" i="12" s="1"/>
  <c r="D750" i="12"/>
  <c r="N742" i="12"/>
  <c r="N731" i="2" s="1"/>
  <c r="M742" i="12"/>
  <c r="M731" i="2" s="1"/>
  <c r="L742" i="12"/>
  <c r="L731" i="2" s="1"/>
  <c r="K742" i="12"/>
  <c r="K731" i="2" s="1"/>
  <c r="J742" i="12"/>
  <c r="J731" i="2" s="1"/>
  <c r="I742" i="12"/>
  <c r="I731" i="2" s="1"/>
  <c r="H742" i="12"/>
  <c r="H731" i="2" s="1"/>
  <c r="G742" i="12"/>
  <c r="G731" i="2" s="1"/>
  <c r="F742" i="12"/>
  <c r="F731" i="2" s="1"/>
  <c r="E742" i="12"/>
  <c r="E731" i="2" s="1"/>
  <c r="D742" i="12"/>
  <c r="C741" i="12"/>
  <c r="C729" i="2" s="1"/>
  <c r="C732" i="2" s="1"/>
  <c r="C734" i="2" s="1"/>
  <c r="C735" i="2" s="1"/>
  <c r="N740" i="12"/>
  <c r="N741" i="12" s="1"/>
  <c r="N729" i="2" s="1"/>
  <c r="M740" i="12"/>
  <c r="M741" i="12" s="1"/>
  <c r="M729" i="2" s="1"/>
  <c r="L740" i="12"/>
  <c r="L741" i="12" s="1"/>
  <c r="L729" i="2" s="1"/>
  <c r="K740" i="12"/>
  <c r="K741" i="12" s="1"/>
  <c r="K729" i="2" s="1"/>
  <c r="J740" i="12"/>
  <c r="J741" i="12" s="1"/>
  <c r="J729" i="2" s="1"/>
  <c r="I740" i="12"/>
  <c r="I741" i="12" s="1"/>
  <c r="I729" i="2" s="1"/>
  <c r="H740" i="12"/>
  <c r="H741" i="12" s="1"/>
  <c r="H729" i="2" s="1"/>
  <c r="G740" i="12"/>
  <c r="F740" i="12"/>
  <c r="F741" i="12" s="1"/>
  <c r="F729" i="2" s="1"/>
  <c r="E740" i="12"/>
  <c r="E741" i="12" s="1"/>
  <c r="E729" i="2" s="1"/>
  <c r="D740" i="12"/>
  <c r="N732" i="12"/>
  <c r="N721" i="2" s="1"/>
  <c r="M732" i="12"/>
  <c r="M721" i="2" s="1"/>
  <c r="L732" i="12"/>
  <c r="L721" i="2" s="1"/>
  <c r="K732" i="12"/>
  <c r="K721" i="2" s="1"/>
  <c r="J732" i="12"/>
  <c r="J721" i="2" s="1"/>
  <c r="I732" i="12"/>
  <c r="I721" i="2" s="1"/>
  <c r="H732" i="12"/>
  <c r="H721" i="2" s="1"/>
  <c r="G732" i="12"/>
  <c r="G721" i="2" s="1"/>
  <c r="F732" i="12"/>
  <c r="F721" i="2" s="1"/>
  <c r="E732" i="12"/>
  <c r="E721" i="2" s="1"/>
  <c r="D732" i="12"/>
  <c r="D721" i="2" s="1"/>
  <c r="C731" i="12"/>
  <c r="C719" i="2" s="1"/>
  <c r="C722" i="2" s="1"/>
  <c r="C724" i="2" s="1"/>
  <c r="C725" i="2" s="1"/>
  <c r="N730" i="12"/>
  <c r="N731" i="12" s="1"/>
  <c r="N719" i="2" s="1"/>
  <c r="M730" i="12"/>
  <c r="M731" i="12" s="1"/>
  <c r="M719" i="2" s="1"/>
  <c r="L730" i="12"/>
  <c r="L731" i="12" s="1"/>
  <c r="L719" i="2" s="1"/>
  <c r="K730" i="12"/>
  <c r="K731" i="12" s="1"/>
  <c r="K719" i="2" s="1"/>
  <c r="J730" i="12"/>
  <c r="J731" i="12" s="1"/>
  <c r="J719" i="2" s="1"/>
  <c r="I730" i="12"/>
  <c r="I731" i="12" s="1"/>
  <c r="I719" i="2" s="1"/>
  <c r="H730" i="12"/>
  <c r="H731" i="12" s="1"/>
  <c r="H719" i="2" s="1"/>
  <c r="G730" i="12"/>
  <c r="F730" i="12"/>
  <c r="E730" i="12"/>
  <c r="E731" i="12" s="1"/>
  <c r="E719" i="2" s="1"/>
  <c r="D730" i="12"/>
  <c r="N722" i="12"/>
  <c r="N711" i="2" s="1"/>
  <c r="M722" i="12"/>
  <c r="M711" i="2" s="1"/>
  <c r="L722" i="12"/>
  <c r="L711" i="2" s="1"/>
  <c r="K722" i="12"/>
  <c r="K711" i="2" s="1"/>
  <c r="J722" i="12"/>
  <c r="J711" i="2" s="1"/>
  <c r="I722" i="12"/>
  <c r="I711" i="2" s="1"/>
  <c r="H722" i="12"/>
  <c r="H711" i="2" s="1"/>
  <c r="G722" i="12"/>
  <c r="G711" i="2" s="1"/>
  <c r="F722" i="12"/>
  <c r="F711" i="2" s="1"/>
  <c r="E722" i="12"/>
  <c r="E711" i="2" s="1"/>
  <c r="D722" i="12"/>
  <c r="D711" i="2" s="1"/>
  <c r="C721" i="12"/>
  <c r="C709" i="2" s="1"/>
  <c r="C712" i="2" s="1"/>
  <c r="C714" i="2" s="1"/>
  <c r="C715" i="2" s="1"/>
  <c r="N721" i="12"/>
  <c r="M721" i="12"/>
  <c r="L721" i="12"/>
  <c r="K721" i="12"/>
  <c r="J721" i="12"/>
  <c r="I721" i="12"/>
  <c r="H721" i="12"/>
  <c r="G721" i="12"/>
  <c r="F721" i="12"/>
  <c r="E721" i="12"/>
  <c r="D721" i="12"/>
  <c r="N712" i="12"/>
  <c r="N701" i="2" s="1"/>
  <c r="M712" i="12"/>
  <c r="M701" i="2" s="1"/>
  <c r="L712" i="12"/>
  <c r="L701" i="2" s="1"/>
  <c r="K712" i="12"/>
  <c r="K701" i="2" s="1"/>
  <c r="J712" i="12"/>
  <c r="J701" i="2" s="1"/>
  <c r="I712" i="12"/>
  <c r="I701" i="2" s="1"/>
  <c r="H712" i="12"/>
  <c r="H701" i="2" s="1"/>
  <c r="G712" i="12"/>
  <c r="G701" i="2" s="1"/>
  <c r="F712" i="12"/>
  <c r="F701" i="2" s="1"/>
  <c r="E712" i="12"/>
  <c r="E701" i="2" s="1"/>
  <c r="D712" i="12"/>
  <c r="D701" i="2" s="1"/>
  <c r="C711" i="12"/>
  <c r="C699" i="2" s="1"/>
  <c r="C702" i="2" s="1"/>
  <c r="C704" i="2" s="1"/>
  <c r="C705" i="2" s="1"/>
  <c r="N710" i="12"/>
  <c r="N711" i="12" s="1"/>
  <c r="N699" i="2" s="1"/>
  <c r="M710" i="12"/>
  <c r="M711" i="12" s="1"/>
  <c r="M699" i="2" s="1"/>
  <c r="L710" i="12"/>
  <c r="L711" i="12" s="1"/>
  <c r="L699" i="2" s="1"/>
  <c r="K710" i="12"/>
  <c r="K711" i="12" s="1"/>
  <c r="K699" i="2" s="1"/>
  <c r="J710" i="12"/>
  <c r="J711" i="12" s="1"/>
  <c r="J699" i="2" s="1"/>
  <c r="I710" i="12"/>
  <c r="I711" i="12" s="1"/>
  <c r="I699" i="2" s="1"/>
  <c r="H710" i="12"/>
  <c r="H711" i="12" s="1"/>
  <c r="H699" i="2" s="1"/>
  <c r="G710" i="12"/>
  <c r="F710" i="12"/>
  <c r="E710" i="12"/>
  <c r="E711" i="12" s="1"/>
  <c r="E699" i="2" s="1"/>
  <c r="D710" i="12"/>
  <c r="N702" i="12"/>
  <c r="N691" i="2" s="1"/>
  <c r="M702" i="12"/>
  <c r="M691" i="2" s="1"/>
  <c r="L702" i="12"/>
  <c r="L691" i="2" s="1"/>
  <c r="K702" i="12"/>
  <c r="K691" i="2" s="1"/>
  <c r="J702" i="12"/>
  <c r="J691" i="2" s="1"/>
  <c r="I702" i="12"/>
  <c r="I691" i="2" s="1"/>
  <c r="H702" i="12"/>
  <c r="H691" i="2" s="1"/>
  <c r="G702" i="12"/>
  <c r="G691" i="2" s="1"/>
  <c r="F702" i="12"/>
  <c r="F691" i="2" s="1"/>
  <c r="E702" i="12"/>
  <c r="E691" i="2" s="1"/>
  <c r="D702" i="12"/>
  <c r="D691" i="2" s="1"/>
  <c r="C701" i="12"/>
  <c r="C689" i="2" s="1"/>
  <c r="C692" i="2" s="1"/>
  <c r="C694" i="2" s="1"/>
  <c r="C695" i="2" s="1"/>
  <c r="N700" i="12"/>
  <c r="N701" i="12" s="1"/>
  <c r="N689" i="2" s="1"/>
  <c r="M700" i="12"/>
  <c r="M701" i="12" s="1"/>
  <c r="M689" i="2" s="1"/>
  <c r="L700" i="12"/>
  <c r="L701" i="12" s="1"/>
  <c r="L689" i="2" s="1"/>
  <c r="K700" i="12"/>
  <c r="K701" i="12" s="1"/>
  <c r="K689" i="2" s="1"/>
  <c r="J700" i="12"/>
  <c r="J701" i="12" s="1"/>
  <c r="J689" i="2" s="1"/>
  <c r="I700" i="12"/>
  <c r="I701" i="12" s="1"/>
  <c r="I689" i="2" s="1"/>
  <c r="H700" i="12"/>
  <c r="H701" i="12" s="1"/>
  <c r="H689" i="2" s="1"/>
  <c r="G700" i="12"/>
  <c r="F700" i="12"/>
  <c r="E700" i="12"/>
  <c r="E701" i="12" s="1"/>
  <c r="E689" i="2" s="1"/>
  <c r="D700" i="12"/>
  <c r="N692" i="12"/>
  <c r="N681" i="2" s="1"/>
  <c r="M692" i="12"/>
  <c r="M681" i="2" s="1"/>
  <c r="L692" i="12"/>
  <c r="L681" i="2" s="1"/>
  <c r="K692" i="12"/>
  <c r="K681" i="2" s="1"/>
  <c r="J692" i="12"/>
  <c r="J681" i="2" s="1"/>
  <c r="I692" i="12"/>
  <c r="I681" i="2" s="1"/>
  <c r="H692" i="12"/>
  <c r="H681" i="2" s="1"/>
  <c r="G692" i="12"/>
  <c r="G681" i="2" s="1"/>
  <c r="F692" i="12"/>
  <c r="F681" i="2" s="1"/>
  <c r="E692" i="12"/>
  <c r="E681" i="2" s="1"/>
  <c r="D692" i="12"/>
  <c r="D681" i="2" s="1"/>
  <c r="C691" i="12"/>
  <c r="C679" i="2" s="1"/>
  <c r="C682" i="2" s="1"/>
  <c r="C684" i="2" s="1"/>
  <c r="C685" i="2" s="1"/>
  <c r="N690" i="12"/>
  <c r="N691" i="12" s="1"/>
  <c r="N679" i="2" s="1"/>
  <c r="M690" i="12"/>
  <c r="M691" i="12" s="1"/>
  <c r="M679" i="2" s="1"/>
  <c r="L690" i="12"/>
  <c r="L691" i="12" s="1"/>
  <c r="L679" i="2" s="1"/>
  <c r="K690" i="12"/>
  <c r="K691" i="12" s="1"/>
  <c r="K679" i="2" s="1"/>
  <c r="J690" i="12"/>
  <c r="J691" i="12" s="1"/>
  <c r="J679" i="2" s="1"/>
  <c r="I690" i="12"/>
  <c r="I691" i="12" s="1"/>
  <c r="I679" i="2" s="1"/>
  <c r="H690" i="12"/>
  <c r="H691" i="12" s="1"/>
  <c r="H679" i="2" s="1"/>
  <c r="G690" i="12"/>
  <c r="F690" i="12"/>
  <c r="E690" i="12"/>
  <c r="E691" i="12" s="1"/>
  <c r="E679" i="2" s="1"/>
  <c r="D690" i="12"/>
  <c r="N682" i="12"/>
  <c r="N671" i="2" s="1"/>
  <c r="M682" i="12"/>
  <c r="M671" i="2" s="1"/>
  <c r="L682" i="12"/>
  <c r="L671" i="2" s="1"/>
  <c r="K682" i="12"/>
  <c r="K671" i="2" s="1"/>
  <c r="J682" i="12"/>
  <c r="J671" i="2" s="1"/>
  <c r="I682" i="12"/>
  <c r="I671" i="2" s="1"/>
  <c r="H682" i="12"/>
  <c r="H671" i="2" s="1"/>
  <c r="G682" i="12"/>
  <c r="G671" i="2" s="1"/>
  <c r="F682" i="12"/>
  <c r="F671" i="2" s="1"/>
  <c r="E682" i="12"/>
  <c r="E671" i="2" s="1"/>
  <c r="D682" i="12"/>
  <c r="D671" i="2" s="1"/>
  <c r="C681" i="12"/>
  <c r="C669" i="2" s="1"/>
  <c r="C672" i="2" s="1"/>
  <c r="C674" i="2" s="1"/>
  <c r="C675" i="2" s="1"/>
  <c r="N680" i="12"/>
  <c r="N681" i="12" s="1"/>
  <c r="N669" i="2" s="1"/>
  <c r="M680" i="12"/>
  <c r="M681" i="12" s="1"/>
  <c r="M669" i="2" s="1"/>
  <c r="L680" i="12"/>
  <c r="L681" i="12" s="1"/>
  <c r="L669" i="2" s="1"/>
  <c r="K680" i="12"/>
  <c r="K681" i="12" s="1"/>
  <c r="K669" i="2" s="1"/>
  <c r="J680" i="12"/>
  <c r="J681" i="12" s="1"/>
  <c r="J669" i="2" s="1"/>
  <c r="I680" i="12"/>
  <c r="I681" i="12" s="1"/>
  <c r="I669" i="2" s="1"/>
  <c r="H680" i="12"/>
  <c r="H681" i="12" s="1"/>
  <c r="H669" i="2" s="1"/>
  <c r="G680" i="12"/>
  <c r="F680" i="12"/>
  <c r="E680" i="12"/>
  <c r="E681" i="12" s="1"/>
  <c r="E669" i="2" s="1"/>
  <c r="D680" i="12"/>
  <c r="N672" i="12"/>
  <c r="N661" i="2" s="1"/>
  <c r="M672" i="12"/>
  <c r="M661" i="2" s="1"/>
  <c r="L672" i="12"/>
  <c r="L661" i="2" s="1"/>
  <c r="K672" i="12"/>
  <c r="K661" i="2" s="1"/>
  <c r="J672" i="12"/>
  <c r="J661" i="2" s="1"/>
  <c r="I672" i="12"/>
  <c r="I661" i="2" s="1"/>
  <c r="H672" i="12"/>
  <c r="H661" i="2" s="1"/>
  <c r="G672" i="12"/>
  <c r="G661" i="2" s="1"/>
  <c r="F672" i="12"/>
  <c r="F661" i="2" s="1"/>
  <c r="E672" i="12"/>
  <c r="E661" i="2" s="1"/>
  <c r="D672" i="12"/>
  <c r="D661" i="2" s="1"/>
  <c r="C671" i="12"/>
  <c r="C659" i="2" s="1"/>
  <c r="C662" i="2" s="1"/>
  <c r="C664" i="2" s="1"/>
  <c r="C665" i="2" s="1"/>
  <c r="N670" i="12"/>
  <c r="N671" i="12" s="1"/>
  <c r="N659" i="2" s="1"/>
  <c r="M670" i="12"/>
  <c r="M671" i="12" s="1"/>
  <c r="M659" i="2" s="1"/>
  <c r="L670" i="12"/>
  <c r="L671" i="12" s="1"/>
  <c r="L659" i="2" s="1"/>
  <c r="K670" i="12"/>
  <c r="K671" i="12" s="1"/>
  <c r="K659" i="2" s="1"/>
  <c r="J670" i="12"/>
  <c r="J671" i="12" s="1"/>
  <c r="J659" i="2" s="1"/>
  <c r="I670" i="12"/>
  <c r="I671" i="12" s="1"/>
  <c r="I659" i="2" s="1"/>
  <c r="H670" i="12"/>
  <c r="H671" i="12" s="1"/>
  <c r="H659" i="2" s="1"/>
  <c r="G670" i="12"/>
  <c r="F670" i="12"/>
  <c r="E670" i="12"/>
  <c r="E671" i="12" s="1"/>
  <c r="E659" i="2" s="1"/>
  <c r="D670" i="12"/>
  <c r="N662" i="12"/>
  <c r="N651" i="2" s="1"/>
  <c r="M662" i="12"/>
  <c r="M651" i="2" s="1"/>
  <c r="L662" i="12"/>
  <c r="L651" i="2" s="1"/>
  <c r="K662" i="12"/>
  <c r="K651" i="2" s="1"/>
  <c r="J662" i="12"/>
  <c r="J651" i="2" s="1"/>
  <c r="I662" i="12"/>
  <c r="I651" i="2" s="1"/>
  <c r="H662" i="12"/>
  <c r="H651" i="2" s="1"/>
  <c r="G662" i="12"/>
  <c r="G651" i="2" s="1"/>
  <c r="F662" i="12"/>
  <c r="F651" i="2" s="1"/>
  <c r="E662" i="12"/>
  <c r="E651" i="2" s="1"/>
  <c r="D662" i="12"/>
  <c r="D651" i="2" s="1"/>
  <c r="C661" i="12"/>
  <c r="C649" i="2" s="1"/>
  <c r="C652" i="2" s="1"/>
  <c r="C654" i="2" s="1"/>
  <c r="C655" i="2" s="1"/>
  <c r="N660" i="12"/>
  <c r="N661" i="12" s="1"/>
  <c r="N649" i="2" s="1"/>
  <c r="M660" i="12"/>
  <c r="M661" i="12" s="1"/>
  <c r="M649" i="2" s="1"/>
  <c r="L660" i="12"/>
  <c r="L661" i="12" s="1"/>
  <c r="L649" i="2" s="1"/>
  <c r="K660" i="12"/>
  <c r="K661" i="12" s="1"/>
  <c r="K649" i="2" s="1"/>
  <c r="J660" i="12"/>
  <c r="J661" i="12" s="1"/>
  <c r="J649" i="2" s="1"/>
  <c r="I660" i="12"/>
  <c r="I661" i="12" s="1"/>
  <c r="I649" i="2" s="1"/>
  <c r="H660" i="12"/>
  <c r="H661" i="12" s="1"/>
  <c r="H649" i="2" s="1"/>
  <c r="G660" i="12"/>
  <c r="F660" i="12"/>
  <c r="E660" i="12"/>
  <c r="E661" i="12" s="1"/>
  <c r="E649" i="2" s="1"/>
  <c r="D660" i="12"/>
  <c r="N652" i="12"/>
  <c r="N641" i="2" s="1"/>
  <c r="M652" i="12"/>
  <c r="M641" i="2" s="1"/>
  <c r="L652" i="12"/>
  <c r="L641" i="2" s="1"/>
  <c r="K652" i="12"/>
  <c r="K641" i="2" s="1"/>
  <c r="J652" i="12"/>
  <c r="J641" i="2" s="1"/>
  <c r="I652" i="12"/>
  <c r="I641" i="2" s="1"/>
  <c r="H652" i="12"/>
  <c r="H641" i="2" s="1"/>
  <c r="G652" i="12"/>
  <c r="G641" i="2" s="1"/>
  <c r="F652" i="12"/>
  <c r="F641" i="2" s="1"/>
  <c r="E652" i="12"/>
  <c r="E641" i="2" s="1"/>
  <c r="D652" i="12"/>
  <c r="D641" i="2" s="1"/>
  <c r="C651" i="12"/>
  <c r="C639" i="2" s="1"/>
  <c r="C642" i="2" s="1"/>
  <c r="C644" i="2" s="1"/>
  <c r="C645" i="2" s="1"/>
  <c r="N650" i="12"/>
  <c r="N651" i="12" s="1"/>
  <c r="N639" i="2" s="1"/>
  <c r="M650" i="12"/>
  <c r="M651" i="12" s="1"/>
  <c r="M639" i="2" s="1"/>
  <c r="L650" i="12"/>
  <c r="L651" i="12" s="1"/>
  <c r="L639" i="2" s="1"/>
  <c r="K650" i="12"/>
  <c r="K651" i="12" s="1"/>
  <c r="K639" i="2" s="1"/>
  <c r="J650" i="12"/>
  <c r="J651" i="12" s="1"/>
  <c r="J639" i="2" s="1"/>
  <c r="I650" i="12"/>
  <c r="I651" i="12" s="1"/>
  <c r="I639" i="2" s="1"/>
  <c r="H650" i="12"/>
  <c r="H651" i="12" s="1"/>
  <c r="H639" i="2" s="1"/>
  <c r="G650" i="12"/>
  <c r="F650" i="12"/>
  <c r="E650" i="12"/>
  <c r="E651" i="12" s="1"/>
  <c r="E639" i="2" s="1"/>
  <c r="D650" i="12"/>
  <c r="N642" i="12"/>
  <c r="N631" i="2" s="1"/>
  <c r="M642" i="12"/>
  <c r="M631" i="2" s="1"/>
  <c r="L642" i="12"/>
  <c r="L631" i="2" s="1"/>
  <c r="K642" i="12"/>
  <c r="K631" i="2" s="1"/>
  <c r="J642" i="12"/>
  <c r="J631" i="2" s="1"/>
  <c r="I642" i="12"/>
  <c r="I631" i="2" s="1"/>
  <c r="H642" i="12"/>
  <c r="H631" i="2" s="1"/>
  <c r="G642" i="12"/>
  <c r="G631" i="2" s="1"/>
  <c r="F642" i="12"/>
  <c r="F631" i="2" s="1"/>
  <c r="E642" i="12"/>
  <c r="E631" i="2" s="1"/>
  <c r="D642" i="12"/>
  <c r="D631" i="2" s="1"/>
  <c r="C641" i="12"/>
  <c r="C629" i="2" s="1"/>
  <c r="C632" i="2" s="1"/>
  <c r="C634" i="2" s="1"/>
  <c r="C635" i="2" s="1"/>
  <c r="N640" i="12"/>
  <c r="N641" i="12" s="1"/>
  <c r="M640" i="12"/>
  <c r="M641" i="12" s="1"/>
  <c r="L640" i="12"/>
  <c r="L641" i="12" s="1"/>
  <c r="K640" i="12"/>
  <c r="K641" i="12" s="1"/>
  <c r="J640" i="12"/>
  <c r="J641" i="12" s="1"/>
  <c r="I640" i="12"/>
  <c r="I641" i="12" s="1"/>
  <c r="H640" i="12"/>
  <c r="H641" i="12" s="1"/>
  <c r="G640" i="12"/>
  <c r="F640" i="12"/>
  <c r="E640" i="12"/>
  <c r="D640" i="12"/>
  <c r="N632" i="12"/>
  <c r="N621" i="2" s="1"/>
  <c r="M632" i="12"/>
  <c r="M621" i="2" s="1"/>
  <c r="L632" i="12"/>
  <c r="L621" i="2" s="1"/>
  <c r="K632" i="12"/>
  <c r="K621" i="2" s="1"/>
  <c r="J632" i="12"/>
  <c r="J621" i="2" s="1"/>
  <c r="I632" i="12"/>
  <c r="I621" i="2" s="1"/>
  <c r="H632" i="12"/>
  <c r="H621" i="2" s="1"/>
  <c r="G632" i="12"/>
  <c r="G621" i="2" s="1"/>
  <c r="F632" i="12"/>
  <c r="F621" i="2" s="1"/>
  <c r="E632" i="12"/>
  <c r="E621" i="2" s="1"/>
  <c r="D632" i="12"/>
  <c r="D621" i="2" s="1"/>
  <c r="C631" i="12"/>
  <c r="C619" i="2" s="1"/>
  <c r="C622" i="2" s="1"/>
  <c r="C624" i="2" s="1"/>
  <c r="C625" i="2" s="1"/>
  <c r="N630" i="12"/>
  <c r="N631" i="12" s="1"/>
  <c r="N619" i="2" s="1"/>
  <c r="M630" i="12"/>
  <c r="M631" i="12" s="1"/>
  <c r="M619" i="2" s="1"/>
  <c r="L630" i="12"/>
  <c r="L631" i="12" s="1"/>
  <c r="L619" i="2" s="1"/>
  <c r="K630" i="12"/>
  <c r="K631" i="12" s="1"/>
  <c r="K619" i="2" s="1"/>
  <c r="J630" i="12"/>
  <c r="J631" i="12" s="1"/>
  <c r="J619" i="2" s="1"/>
  <c r="I630" i="12"/>
  <c r="I631" i="12" s="1"/>
  <c r="I619" i="2" s="1"/>
  <c r="H630" i="12"/>
  <c r="H631" i="12" s="1"/>
  <c r="H619" i="2" s="1"/>
  <c r="G630" i="12"/>
  <c r="F630" i="12"/>
  <c r="F631" i="12" s="1"/>
  <c r="E630" i="12"/>
  <c r="E631" i="12" s="1"/>
  <c r="E619" i="2" s="1"/>
  <c r="D630" i="12"/>
  <c r="N622" i="12"/>
  <c r="N611" i="2" s="1"/>
  <c r="M622" i="12"/>
  <c r="M611" i="2" s="1"/>
  <c r="L622" i="12"/>
  <c r="L611" i="2" s="1"/>
  <c r="K622" i="12"/>
  <c r="K611" i="2" s="1"/>
  <c r="J622" i="12"/>
  <c r="J611" i="2" s="1"/>
  <c r="I622" i="12"/>
  <c r="I611" i="2" s="1"/>
  <c r="H622" i="12"/>
  <c r="H611" i="2" s="1"/>
  <c r="G622" i="12"/>
  <c r="G611" i="2" s="1"/>
  <c r="F622" i="12"/>
  <c r="F611" i="2" s="1"/>
  <c r="E622" i="12"/>
  <c r="E611" i="2" s="1"/>
  <c r="D622" i="12"/>
  <c r="C621" i="12"/>
  <c r="C609" i="2" s="1"/>
  <c r="C612" i="2" s="1"/>
  <c r="C614" i="2" s="1"/>
  <c r="C615" i="2" s="1"/>
  <c r="N620" i="12"/>
  <c r="N621" i="12" s="1"/>
  <c r="N609" i="2" s="1"/>
  <c r="M620" i="12"/>
  <c r="M621" i="12" s="1"/>
  <c r="M609" i="2" s="1"/>
  <c r="L620" i="12"/>
  <c r="L621" i="12" s="1"/>
  <c r="L609" i="2" s="1"/>
  <c r="K620" i="12"/>
  <c r="K621" i="12" s="1"/>
  <c r="K609" i="2" s="1"/>
  <c r="J620" i="12"/>
  <c r="J621" i="12" s="1"/>
  <c r="J609" i="2" s="1"/>
  <c r="I620" i="12"/>
  <c r="I621" i="12" s="1"/>
  <c r="I609" i="2" s="1"/>
  <c r="H620" i="12"/>
  <c r="H621" i="12" s="1"/>
  <c r="H609" i="2" s="1"/>
  <c r="G620" i="12"/>
  <c r="F620" i="12"/>
  <c r="F621" i="12" s="1"/>
  <c r="E620" i="12"/>
  <c r="E621" i="12" s="1"/>
  <c r="E609" i="2" s="1"/>
  <c r="D620" i="12"/>
  <c r="N612" i="12"/>
  <c r="N601" i="2" s="1"/>
  <c r="M612" i="12"/>
  <c r="M601" i="2" s="1"/>
  <c r="L612" i="12"/>
  <c r="L601" i="2" s="1"/>
  <c r="K612" i="12"/>
  <c r="K601" i="2" s="1"/>
  <c r="J612" i="12"/>
  <c r="J601" i="2" s="1"/>
  <c r="I612" i="12"/>
  <c r="I601" i="2" s="1"/>
  <c r="H612" i="12"/>
  <c r="H601" i="2" s="1"/>
  <c r="G612" i="12"/>
  <c r="G601" i="2" s="1"/>
  <c r="F612" i="12"/>
  <c r="F601" i="2" s="1"/>
  <c r="E612" i="12"/>
  <c r="E601" i="2" s="1"/>
  <c r="D612" i="12"/>
  <c r="D601" i="2" s="1"/>
  <c r="C611" i="12"/>
  <c r="C599" i="2" s="1"/>
  <c r="C602" i="2" s="1"/>
  <c r="C604" i="2" s="1"/>
  <c r="C605" i="2" s="1"/>
  <c r="N610" i="12"/>
  <c r="N611" i="12" s="1"/>
  <c r="N599" i="2" s="1"/>
  <c r="M610" i="12"/>
  <c r="M611" i="12" s="1"/>
  <c r="M599" i="2" s="1"/>
  <c r="L610" i="12"/>
  <c r="L611" i="12" s="1"/>
  <c r="L599" i="2" s="1"/>
  <c r="K610" i="12"/>
  <c r="K611" i="12" s="1"/>
  <c r="K599" i="2" s="1"/>
  <c r="J610" i="12"/>
  <c r="J611" i="12" s="1"/>
  <c r="J599" i="2" s="1"/>
  <c r="I610" i="12"/>
  <c r="I611" i="12" s="1"/>
  <c r="I599" i="2" s="1"/>
  <c r="H610" i="12"/>
  <c r="H611" i="12" s="1"/>
  <c r="H599" i="2" s="1"/>
  <c r="G610" i="12"/>
  <c r="F610" i="12"/>
  <c r="E610" i="12"/>
  <c r="E611" i="12" s="1"/>
  <c r="E599" i="2" s="1"/>
  <c r="D610" i="12"/>
  <c r="C601" i="12"/>
  <c r="C589" i="2" s="1"/>
  <c r="C592" i="2" s="1"/>
  <c r="C594" i="2" s="1"/>
  <c r="C595" i="2" s="1"/>
  <c r="C591" i="12"/>
  <c r="C579" i="2" s="1"/>
  <c r="C582" i="2" s="1"/>
  <c r="C584" i="2" s="1"/>
  <c r="C585" i="2" s="1"/>
  <c r="C581" i="12"/>
  <c r="C569" i="2" s="1"/>
  <c r="C572" i="2" s="1"/>
  <c r="C574" i="2" s="1"/>
  <c r="C575" i="2" s="1"/>
  <c r="C571" i="12"/>
  <c r="C559" i="2" s="1"/>
  <c r="C562" i="2" s="1"/>
  <c r="C564" i="2" s="1"/>
  <c r="C565" i="2" s="1"/>
  <c r="C561" i="12"/>
  <c r="C549" i="2" s="1"/>
  <c r="C552" i="2" s="1"/>
  <c r="C554" i="2" s="1"/>
  <c r="C555" i="2" s="1"/>
  <c r="C551" i="12"/>
  <c r="C539" i="2" s="1"/>
  <c r="C542" i="2" s="1"/>
  <c r="C544" i="2" s="1"/>
  <c r="C545" i="2" s="1"/>
  <c r="C541" i="12"/>
  <c r="C529" i="2" s="1"/>
  <c r="C532" i="2" s="1"/>
  <c r="C534" i="2" s="1"/>
  <c r="C535" i="2" s="1"/>
  <c r="C531" i="12"/>
  <c r="C519" i="2" s="1"/>
  <c r="C522" i="2" s="1"/>
  <c r="C524" i="2" s="1"/>
  <c r="C525" i="2" s="1"/>
  <c r="C521" i="12"/>
  <c r="C509" i="2" s="1"/>
  <c r="C512" i="2" s="1"/>
  <c r="C514" i="2" s="1"/>
  <c r="C515" i="2" s="1"/>
  <c r="C511" i="12"/>
  <c r="C499" i="2" s="1"/>
  <c r="C502" i="2" s="1"/>
  <c r="C504" i="2" s="1"/>
  <c r="C505" i="2" s="1"/>
  <c r="C501" i="12"/>
  <c r="C489" i="2" s="1"/>
  <c r="C492" i="2" s="1"/>
  <c r="C491" i="12"/>
  <c r="C479" i="2" s="1"/>
  <c r="C482" i="2" s="1"/>
  <c r="C484" i="2" s="1"/>
  <c r="C485" i="2" s="1"/>
  <c r="C481" i="12"/>
  <c r="C469" i="2" s="1"/>
  <c r="C472" i="2" s="1"/>
  <c r="C474" i="2" s="1"/>
  <c r="C475" i="2" s="1"/>
  <c r="C471" i="12"/>
  <c r="C459" i="2" s="1"/>
  <c r="C462" i="2" s="1"/>
  <c r="C464" i="2" s="1"/>
  <c r="C465" i="2" s="1"/>
  <c r="C461" i="12"/>
  <c r="C449" i="2" s="1"/>
  <c r="C452" i="2" s="1"/>
  <c r="C454" i="2" s="1"/>
  <c r="C455" i="2" s="1"/>
  <c r="C451" i="12"/>
  <c r="C439" i="2" s="1"/>
  <c r="C442" i="2" s="1"/>
  <c r="C444" i="2" s="1"/>
  <c r="C445" i="2" s="1"/>
  <c r="C441" i="12"/>
  <c r="C429" i="2" s="1"/>
  <c r="C432" i="2" s="1"/>
  <c r="C434" i="2" s="1"/>
  <c r="C435" i="2" s="1"/>
  <c r="C431" i="12"/>
  <c r="C419" i="2" s="1"/>
  <c r="C422" i="2" s="1"/>
  <c r="C424" i="2" s="1"/>
  <c r="C425" i="2" s="1"/>
  <c r="C421" i="12"/>
  <c r="C409" i="2" s="1"/>
  <c r="C412" i="2" s="1"/>
  <c r="C414" i="2" s="1"/>
  <c r="C415" i="2" s="1"/>
  <c r="C411" i="12"/>
  <c r="C399" i="2" s="1"/>
  <c r="C402" i="2" s="1"/>
  <c r="C401" i="12"/>
  <c r="C389" i="2" s="1"/>
  <c r="C392" i="2" s="1"/>
  <c r="C394" i="2" s="1"/>
  <c r="C395" i="2" s="1"/>
  <c r="C391" i="12"/>
  <c r="C379" i="2" s="1"/>
  <c r="C382" i="2" s="1"/>
  <c r="C381" i="12"/>
  <c r="C369" i="2" s="1"/>
  <c r="C372" i="2" s="1"/>
  <c r="C371" i="12"/>
  <c r="C359" i="2" s="1"/>
  <c r="C362" i="2" s="1"/>
  <c r="C364" i="2" s="1"/>
  <c r="C365" i="2" s="1"/>
  <c r="C361" i="12"/>
  <c r="C349" i="2" s="1"/>
  <c r="C352" i="2" s="1"/>
  <c r="C354" i="2" s="1"/>
  <c r="C355" i="2" s="1"/>
  <c r="D12" i="12"/>
  <c r="A998" i="2"/>
  <c r="A988" i="2"/>
  <c r="A978" i="2"/>
  <c r="A968" i="2"/>
  <c r="A958" i="2"/>
  <c r="A948" i="2"/>
  <c r="A808" i="2"/>
  <c r="A798" i="2"/>
  <c r="A788" i="2"/>
  <c r="A778" i="2"/>
  <c r="A768" i="2"/>
  <c r="A758" i="2"/>
  <c r="A748" i="2"/>
  <c r="A738" i="2"/>
  <c r="A728" i="2"/>
  <c r="A718" i="2"/>
  <c r="A708" i="2"/>
  <c r="A698" i="2"/>
  <c r="A688" i="2"/>
  <c r="A678" i="2"/>
  <c r="A668" i="2"/>
  <c r="A658" i="2"/>
  <c r="A648" i="2"/>
  <c r="A638" i="2"/>
  <c r="A628" i="2"/>
  <c r="A618" i="2"/>
  <c r="A608" i="2"/>
  <c r="B637" i="12"/>
  <c r="B638" i="12" s="1"/>
  <c r="B647" i="12"/>
  <c r="B648" i="12" s="1"/>
  <c r="B657" i="12"/>
  <c r="B658" i="12" s="1"/>
  <c r="B667" i="12"/>
  <c r="B668" i="12" s="1"/>
  <c r="B677" i="12"/>
  <c r="B678" i="12" s="1"/>
  <c r="B687" i="12"/>
  <c r="B688" i="12" s="1"/>
  <c r="B697" i="12"/>
  <c r="B698" i="12" s="1"/>
  <c r="B707" i="12"/>
  <c r="B708" i="12" s="1"/>
  <c r="B717" i="12"/>
  <c r="B718" i="12" s="1"/>
  <c r="B727" i="12"/>
  <c r="B728" i="12" s="1"/>
  <c r="B737" i="12"/>
  <c r="B738" i="12" s="1"/>
  <c r="B747" i="12"/>
  <c r="B748" i="12" s="1"/>
  <c r="B757" i="12"/>
  <c r="B758" i="12" s="1"/>
  <c r="B767" i="12"/>
  <c r="B768" i="12" s="1"/>
  <c r="B777" i="12"/>
  <c r="B778" i="12" s="1"/>
  <c r="B787" i="12"/>
  <c r="B788" i="12" s="1"/>
  <c r="B797" i="12"/>
  <c r="B798" i="12" s="1"/>
  <c r="B807" i="12"/>
  <c r="B808" i="12" s="1"/>
  <c r="B817" i="12"/>
  <c r="B818" i="12" s="1"/>
  <c r="B827" i="12"/>
  <c r="B828" i="12" s="1"/>
  <c r="B837" i="12"/>
  <c r="B838" i="12" s="1"/>
  <c r="B847" i="12"/>
  <c r="B848" i="12" s="1"/>
  <c r="B857" i="12"/>
  <c r="B858" i="12" s="1"/>
  <c r="B867" i="12"/>
  <c r="B868" i="12" s="1"/>
  <c r="B877" i="12"/>
  <c r="B878" i="12" s="1"/>
  <c r="B887" i="12"/>
  <c r="B888" i="12" s="1"/>
  <c r="B897" i="12"/>
  <c r="B898" i="12" s="1"/>
  <c r="B907" i="12"/>
  <c r="B908" i="12" s="1"/>
  <c r="B917" i="12"/>
  <c r="B918" i="12" s="1"/>
  <c r="B927" i="12"/>
  <c r="B928" i="12" s="1"/>
  <c r="B937" i="12"/>
  <c r="B938" i="12" s="1"/>
  <c r="B947" i="12"/>
  <c r="B948" i="12" s="1"/>
  <c r="B957" i="12"/>
  <c r="B958" i="12" s="1"/>
  <c r="B967" i="12"/>
  <c r="B968" i="12" s="1"/>
  <c r="B977" i="12"/>
  <c r="B978" i="12" s="1"/>
  <c r="B987" i="12"/>
  <c r="B988" i="12" s="1"/>
  <c r="B997" i="12"/>
  <c r="B998" i="12" s="1"/>
  <c r="B1007" i="12"/>
  <c r="B1008" i="12" s="1"/>
  <c r="A598" i="2"/>
  <c r="A588" i="2"/>
  <c r="A578" i="2"/>
  <c r="A568" i="2"/>
  <c r="A558" i="2"/>
  <c r="A548" i="2"/>
  <c r="A538" i="2"/>
  <c r="A528" i="2"/>
  <c r="A518" i="2"/>
  <c r="A508" i="2"/>
  <c r="A938" i="2"/>
  <c r="A928" i="2"/>
  <c r="A918" i="2"/>
  <c r="A908" i="2"/>
  <c r="A898" i="2"/>
  <c r="A888" i="2"/>
  <c r="A878" i="2"/>
  <c r="A868" i="2"/>
  <c r="A858" i="2"/>
  <c r="A848" i="2"/>
  <c r="A838" i="2"/>
  <c r="A828" i="2"/>
  <c r="A818" i="2"/>
  <c r="O660" i="12" l="1"/>
  <c r="P660" i="12" s="1"/>
  <c r="Q660" i="12" s="1"/>
  <c r="R660" i="12" s="1"/>
  <c r="S660" i="12" s="1"/>
  <c r="O820" i="12"/>
  <c r="P820" i="12" s="1"/>
  <c r="Q820" i="12" s="1"/>
  <c r="R820" i="12" s="1"/>
  <c r="S820" i="12" s="1"/>
  <c r="C494" i="2"/>
  <c r="C495" i="2" s="1"/>
  <c r="C496" i="2" s="1"/>
  <c r="C366" i="2"/>
  <c r="C404" i="2"/>
  <c r="C405" i="2" s="1"/>
  <c r="C446" i="2"/>
  <c r="C486" i="2"/>
  <c r="C526" i="2"/>
  <c r="C566" i="2"/>
  <c r="C636" i="2"/>
  <c r="C676" i="2"/>
  <c r="C716" i="2"/>
  <c r="C756" i="2"/>
  <c r="C796" i="2"/>
  <c r="C836" i="2"/>
  <c r="C876" i="2"/>
  <c r="C916" i="2"/>
  <c r="C956" i="2"/>
  <c r="C996" i="2"/>
  <c r="C374" i="2"/>
  <c r="C375" i="2" s="1"/>
  <c r="C416" i="2"/>
  <c r="C456" i="2"/>
  <c r="C536" i="2"/>
  <c r="C576" i="2"/>
  <c r="C626" i="2"/>
  <c r="C666" i="2"/>
  <c r="C706" i="2"/>
  <c r="C746" i="2"/>
  <c r="C786" i="2"/>
  <c r="C826" i="2"/>
  <c r="C866" i="2"/>
  <c r="C906" i="2"/>
  <c r="C946" i="2"/>
  <c r="C986" i="2"/>
  <c r="C384" i="2"/>
  <c r="C385" i="2" s="1"/>
  <c r="C426" i="2"/>
  <c r="C466" i="2"/>
  <c r="C506" i="2"/>
  <c r="C546" i="2"/>
  <c r="C586" i="2"/>
  <c r="C616" i="2"/>
  <c r="C656" i="2"/>
  <c r="C696" i="2"/>
  <c r="C736" i="2"/>
  <c r="C776" i="2"/>
  <c r="C816" i="2"/>
  <c r="C856" i="2"/>
  <c r="C896" i="2"/>
  <c r="C936" i="2"/>
  <c r="C976" i="2"/>
  <c r="C356" i="2"/>
  <c r="C396" i="2"/>
  <c r="C436" i="2"/>
  <c r="C476" i="2"/>
  <c r="C516" i="2"/>
  <c r="C556" i="2"/>
  <c r="C596" i="2"/>
  <c r="C606" i="2"/>
  <c r="O620" i="12"/>
  <c r="P620" i="12" s="1"/>
  <c r="Q620" i="12" s="1"/>
  <c r="R620" i="12" s="1"/>
  <c r="S620" i="12" s="1"/>
  <c r="O622" i="12"/>
  <c r="P622" i="12" s="1"/>
  <c r="P611" i="2" s="1"/>
  <c r="D611" i="2"/>
  <c r="C646" i="2"/>
  <c r="C686" i="2"/>
  <c r="O700" i="12"/>
  <c r="P700" i="12" s="1"/>
  <c r="Q700" i="12" s="1"/>
  <c r="R700" i="12" s="1"/>
  <c r="S700" i="12" s="1"/>
  <c r="C726" i="2"/>
  <c r="O740" i="12"/>
  <c r="P740" i="12" s="1"/>
  <c r="Q740" i="12" s="1"/>
  <c r="R740" i="12" s="1"/>
  <c r="S740" i="12" s="1"/>
  <c r="O742" i="12"/>
  <c r="P742" i="12" s="1"/>
  <c r="P731" i="2" s="1"/>
  <c r="D731" i="2"/>
  <c r="C766" i="2"/>
  <c r="O780" i="12"/>
  <c r="P780" i="12" s="1"/>
  <c r="Q780" i="12" s="1"/>
  <c r="R780" i="12" s="1"/>
  <c r="S780" i="12" s="1"/>
  <c r="O782" i="12"/>
  <c r="P782" i="12" s="1"/>
  <c r="P771" i="2" s="1"/>
  <c r="D771" i="2"/>
  <c r="C806" i="2"/>
  <c r="O822" i="12"/>
  <c r="P822" i="12" s="1"/>
  <c r="P811" i="2" s="1"/>
  <c r="D811" i="2"/>
  <c r="C846" i="2"/>
  <c r="O862" i="12"/>
  <c r="P862" i="12" s="1"/>
  <c r="P851" i="2" s="1"/>
  <c r="D851" i="2"/>
  <c r="C886" i="2"/>
  <c r="O900" i="12"/>
  <c r="P900" i="12" s="1"/>
  <c r="Q900" i="12" s="1"/>
  <c r="R900" i="12" s="1"/>
  <c r="S900" i="12" s="1"/>
  <c r="O902" i="12"/>
  <c r="P902" i="12" s="1"/>
  <c r="P891" i="2" s="1"/>
  <c r="D891" i="2"/>
  <c r="C926" i="2"/>
  <c r="O940" i="12"/>
  <c r="P940" i="12" s="1"/>
  <c r="Q940" i="12" s="1"/>
  <c r="R940" i="12" s="1"/>
  <c r="S940" i="12" s="1"/>
  <c r="O942" i="12"/>
  <c r="P942" i="12" s="1"/>
  <c r="P931" i="2" s="1"/>
  <c r="D931" i="2"/>
  <c r="C966" i="2"/>
  <c r="O980" i="12"/>
  <c r="P980" i="12" s="1"/>
  <c r="Q980" i="12" s="1"/>
  <c r="R980" i="12" s="1"/>
  <c r="S980" i="12" s="1"/>
  <c r="O982" i="12"/>
  <c r="P982" i="12" s="1"/>
  <c r="P971" i="2" s="1"/>
  <c r="D971" i="2"/>
  <c r="C1006" i="2"/>
  <c r="D12" i="18"/>
  <c r="E12" i="18" s="1"/>
  <c r="G27" i="9" s="1"/>
  <c r="O860" i="12"/>
  <c r="P860" i="12" s="1"/>
  <c r="Q860" i="12" s="1"/>
  <c r="R860" i="12" s="1"/>
  <c r="S860" i="12" s="1"/>
  <c r="O640" i="12"/>
  <c r="P640" i="12" s="1"/>
  <c r="Q640" i="12" s="1"/>
  <c r="R640" i="12" s="1"/>
  <c r="S640" i="12" s="1"/>
  <c r="O642" i="12"/>
  <c r="P642" i="12" s="1"/>
  <c r="P631" i="2" s="1"/>
  <c r="O680" i="12"/>
  <c r="P680" i="12" s="1"/>
  <c r="Q680" i="12" s="1"/>
  <c r="R680" i="12" s="1"/>
  <c r="S680" i="12" s="1"/>
  <c r="O682" i="12"/>
  <c r="P682" i="12" s="1"/>
  <c r="P671" i="2" s="1"/>
  <c r="O722" i="12"/>
  <c r="P722" i="12" s="1"/>
  <c r="P711" i="2" s="1"/>
  <c r="O760" i="12"/>
  <c r="P760" i="12" s="1"/>
  <c r="Q760" i="12" s="1"/>
  <c r="R760" i="12" s="1"/>
  <c r="S760" i="12" s="1"/>
  <c r="O762" i="12"/>
  <c r="P762" i="12" s="1"/>
  <c r="P751" i="2" s="1"/>
  <c r="O800" i="12"/>
  <c r="P800" i="12" s="1"/>
  <c r="Q800" i="12" s="1"/>
  <c r="R800" i="12" s="1"/>
  <c r="S800" i="12" s="1"/>
  <c r="O802" i="12"/>
  <c r="P802" i="12" s="1"/>
  <c r="P791" i="2" s="1"/>
  <c r="O840" i="12"/>
  <c r="P840" i="12" s="1"/>
  <c r="Q840" i="12" s="1"/>
  <c r="R840" i="12" s="1"/>
  <c r="S840" i="12" s="1"/>
  <c r="O842" i="12"/>
  <c r="P842" i="12" s="1"/>
  <c r="P831" i="2" s="1"/>
  <c r="O880" i="12"/>
  <c r="P880" i="12" s="1"/>
  <c r="Q880" i="12" s="1"/>
  <c r="R880" i="12" s="1"/>
  <c r="S880" i="12" s="1"/>
  <c r="O882" i="12"/>
  <c r="P882" i="12" s="1"/>
  <c r="P871" i="2" s="1"/>
  <c r="O920" i="12"/>
  <c r="P920" i="12" s="1"/>
  <c r="Q920" i="12" s="1"/>
  <c r="R920" i="12" s="1"/>
  <c r="S920" i="12" s="1"/>
  <c r="O922" i="12"/>
  <c r="P922" i="12" s="1"/>
  <c r="P911" i="2" s="1"/>
  <c r="O960" i="12"/>
  <c r="P960" i="12" s="1"/>
  <c r="Q960" i="12" s="1"/>
  <c r="R960" i="12" s="1"/>
  <c r="S960" i="12" s="1"/>
  <c r="O962" i="12"/>
  <c r="P962" i="12" s="1"/>
  <c r="P951" i="2" s="1"/>
  <c r="O1000" i="12"/>
  <c r="P1000" i="12" s="1"/>
  <c r="Q1000" i="12" s="1"/>
  <c r="R1000" i="12" s="1"/>
  <c r="S1000" i="12" s="1"/>
  <c r="O1002" i="12"/>
  <c r="P1002" i="12" s="1"/>
  <c r="P991" i="2" s="1"/>
  <c r="O630" i="12"/>
  <c r="P630" i="12" s="1"/>
  <c r="Q630" i="12" s="1"/>
  <c r="R630" i="12" s="1"/>
  <c r="S630" i="12" s="1"/>
  <c r="O632" i="12"/>
  <c r="P632" i="12" s="1"/>
  <c r="P621" i="2" s="1"/>
  <c r="O670" i="12"/>
  <c r="P670" i="12" s="1"/>
  <c r="Q670" i="12" s="1"/>
  <c r="R670" i="12" s="1"/>
  <c r="S670" i="12" s="1"/>
  <c r="O672" i="12"/>
  <c r="P672" i="12" s="1"/>
  <c r="P661" i="2" s="1"/>
  <c r="O710" i="12"/>
  <c r="P710" i="12" s="1"/>
  <c r="Q710" i="12" s="1"/>
  <c r="R710" i="12" s="1"/>
  <c r="S710" i="12" s="1"/>
  <c r="O712" i="12"/>
  <c r="P712" i="12" s="1"/>
  <c r="P701" i="2" s="1"/>
  <c r="O750" i="12"/>
  <c r="P750" i="12" s="1"/>
  <c r="Q750" i="12" s="1"/>
  <c r="R750" i="12" s="1"/>
  <c r="S750" i="12" s="1"/>
  <c r="O752" i="12"/>
  <c r="P752" i="12" s="1"/>
  <c r="P741" i="2" s="1"/>
  <c r="O790" i="12"/>
  <c r="P790" i="12" s="1"/>
  <c r="Q790" i="12" s="1"/>
  <c r="R790" i="12" s="1"/>
  <c r="S790" i="12" s="1"/>
  <c r="O792" i="12"/>
  <c r="P792" i="12" s="1"/>
  <c r="P781" i="2" s="1"/>
  <c r="O830" i="12"/>
  <c r="P830" i="12" s="1"/>
  <c r="Q830" i="12" s="1"/>
  <c r="R830" i="12" s="1"/>
  <c r="S830" i="12" s="1"/>
  <c r="O832" i="12"/>
  <c r="P832" i="12" s="1"/>
  <c r="P821" i="2" s="1"/>
  <c r="O870" i="12"/>
  <c r="P870" i="12" s="1"/>
  <c r="Q870" i="12" s="1"/>
  <c r="R870" i="12" s="1"/>
  <c r="S870" i="12" s="1"/>
  <c r="O872" i="12"/>
  <c r="P872" i="12" s="1"/>
  <c r="P861" i="2" s="1"/>
  <c r="O910" i="12"/>
  <c r="P910" i="12" s="1"/>
  <c r="Q910" i="12" s="1"/>
  <c r="R910" i="12" s="1"/>
  <c r="S910" i="12" s="1"/>
  <c r="O912" i="12"/>
  <c r="P912" i="12" s="1"/>
  <c r="P901" i="2" s="1"/>
  <c r="O950" i="12"/>
  <c r="P950" i="12" s="1"/>
  <c r="Q950" i="12" s="1"/>
  <c r="R950" i="12" s="1"/>
  <c r="S950" i="12" s="1"/>
  <c r="O952" i="12"/>
  <c r="P952" i="12" s="1"/>
  <c r="P941" i="2" s="1"/>
  <c r="O990" i="12"/>
  <c r="P990" i="12" s="1"/>
  <c r="Q990" i="12" s="1"/>
  <c r="R990" i="12" s="1"/>
  <c r="S990" i="12" s="1"/>
  <c r="O992" i="12"/>
  <c r="P992" i="12" s="1"/>
  <c r="P981" i="2" s="1"/>
  <c r="O662" i="12"/>
  <c r="P662" i="12" s="1"/>
  <c r="P651" i="2" s="1"/>
  <c r="O702" i="12"/>
  <c r="P702" i="12" s="1"/>
  <c r="P691" i="2" s="1"/>
  <c r="Q742" i="12"/>
  <c r="Q731" i="2" s="1"/>
  <c r="Q782" i="12"/>
  <c r="Q771" i="2" s="1"/>
  <c r="Q942" i="12"/>
  <c r="Q931" i="2" s="1"/>
  <c r="O610" i="12"/>
  <c r="P610" i="12" s="1"/>
  <c r="Q610" i="12" s="1"/>
  <c r="R610" i="12" s="1"/>
  <c r="S610" i="12" s="1"/>
  <c r="O612" i="12"/>
  <c r="P612" i="12" s="1"/>
  <c r="P601" i="2" s="1"/>
  <c r="O650" i="12"/>
  <c r="P650" i="12" s="1"/>
  <c r="Q650" i="12" s="1"/>
  <c r="R650" i="12" s="1"/>
  <c r="S650" i="12" s="1"/>
  <c r="O652" i="12"/>
  <c r="P652" i="12" s="1"/>
  <c r="P641" i="2" s="1"/>
  <c r="O690" i="12"/>
  <c r="P690" i="12" s="1"/>
  <c r="Q690" i="12" s="1"/>
  <c r="R690" i="12" s="1"/>
  <c r="S690" i="12" s="1"/>
  <c r="O692" i="12"/>
  <c r="P692" i="12" s="1"/>
  <c r="P681" i="2" s="1"/>
  <c r="O721" i="12"/>
  <c r="P721" i="12" s="1"/>
  <c r="P709" i="2" s="1"/>
  <c r="P712" i="2" s="1"/>
  <c r="P714" i="2" s="1"/>
  <c r="P715" i="2" s="1"/>
  <c r="P716" i="2" s="1"/>
  <c r="P717" i="2" s="1"/>
  <c r="O730" i="12"/>
  <c r="P730" i="12" s="1"/>
  <c r="Q730" i="12" s="1"/>
  <c r="R730" i="12" s="1"/>
  <c r="S730" i="12" s="1"/>
  <c r="O732" i="12"/>
  <c r="P732" i="12" s="1"/>
  <c r="P721" i="2" s="1"/>
  <c r="O770" i="12"/>
  <c r="P770" i="12" s="1"/>
  <c r="Q770" i="12" s="1"/>
  <c r="R770" i="12" s="1"/>
  <c r="S770" i="12" s="1"/>
  <c r="O772" i="12"/>
  <c r="P772" i="12" s="1"/>
  <c r="P761" i="2" s="1"/>
  <c r="O810" i="12"/>
  <c r="P810" i="12" s="1"/>
  <c r="Q810" i="12" s="1"/>
  <c r="R810" i="12" s="1"/>
  <c r="S810" i="12" s="1"/>
  <c r="O812" i="12"/>
  <c r="P812" i="12" s="1"/>
  <c r="P801" i="2" s="1"/>
  <c r="O850" i="12"/>
  <c r="P850" i="12" s="1"/>
  <c r="Q850" i="12" s="1"/>
  <c r="R850" i="12" s="1"/>
  <c r="S850" i="12" s="1"/>
  <c r="O852" i="12"/>
  <c r="P852" i="12" s="1"/>
  <c r="P841" i="2" s="1"/>
  <c r="O890" i="12"/>
  <c r="P890" i="12" s="1"/>
  <c r="Q890" i="12" s="1"/>
  <c r="R890" i="12" s="1"/>
  <c r="S890" i="12" s="1"/>
  <c r="O892" i="12"/>
  <c r="P892" i="12" s="1"/>
  <c r="P881" i="2" s="1"/>
  <c r="O930" i="12"/>
  <c r="P930" i="12" s="1"/>
  <c r="Q930" i="12" s="1"/>
  <c r="R930" i="12" s="1"/>
  <c r="S930" i="12" s="1"/>
  <c r="O932" i="12"/>
  <c r="P932" i="12" s="1"/>
  <c r="P921" i="2" s="1"/>
  <c r="O970" i="12"/>
  <c r="P970" i="12" s="1"/>
  <c r="Q970" i="12" s="1"/>
  <c r="R970" i="12" s="1"/>
  <c r="S970" i="12" s="1"/>
  <c r="O972" i="12"/>
  <c r="P972" i="12" s="1"/>
  <c r="P961" i="2" s="1"/>
  <c r="O1010" i="12"/>
  <c r="P1010" i="12" s="1"/>
  <c r="Q1010" i="12" s="1"/>
  <c r="R1010" i="12" s="1"/>
  <c r="S1010" i="12" s="1"/>
  <c r="O1012" i="12"/>
  <c r="P1012" i="12" s="1"/>
  <c r="P1001" i="2" s="1"/>
  <c r="C66" i="16"/>
  <c r="C184" i="16" s="1"/>
  <c r="C100" i="16"/>
  <c r="C218" i="16" s="1"/>
  <c r="C84" i="16"/>
  <c r="C202" i="16" s="1"/>
  <c r="C54" i="16"/>
  <c r="C172" i="16" s="1"/>
  <c r="C75" i="16"/>
  <c r="C193" i="16" s="1"/>
  <c r="C80" i="16"/>
  <c r="C198" i="16" s="1"/>
  <c r="C102" i="16"/>
  <c r="C220" i="16" s="1"/>
  <c r="C76" i="16"/>
  <c r="C194" i="16" s="1"/>
  <c r="C99" i="16"/>
  <c r="C217" i="16" s="1"/>
  <c r="C86" i="16"/>
  <c r="C204" i="16" s="1"/>
  <c r="C90" i="16"/>
  <c r="C208" i="16" s="1"/>
  <c r="C94" i="16"/>
  <c r="C212" i="16" s="1"/>
  <c r="C56" i="16"/>
  <c r="C174" i="16" s="1"/>
  <c r="C60" i="16"/>
  <c r="C178" i="16" s="1"/>
  <c r="C63" i="16"/>
  <c r="C181" i="16" s="1"/>
  <c r="C71" i="16"/>
  <c r="C189" i="16" s="1"/>
  <c r="C72" i="16"/>
  <c r="C190" i="16" s="1"/>
  <c r="C78" i="16"/>
  <c r="C196" i="16" s="1"/>
  <c r="C83" i="16"/>
  <c r="C201" i="16" s="1"/>
  <c r="C62" i="16"/>
  <c r="C180" i="16" s="1"/>
  <c r="C65" i="16"/>
  <c r="C183" i="16" s="1"/>
  <c r="C70" i="16"/>
  <c r="C188" i="16" s="1"/>
  <c r="C74" i="16"/>
  <c r="C192" i="16" s="1"/>
  <c r="C77" i="16"/>
  <c r="C195" i="16" s="1"/>
  <c r="C82" i="16"/>
  <c r="C200" i="16" s="1"/>
  <c r="C69" i="16"/>
  <c r="C187" i="16" s="1"/>
  <c r="C98" i="16"/>
  <c r="C216" i="16" s="1"/>
  <c r="C101" i="16"/>
  <c r="C219" i="16" s="1"/>
  <c r="C88" i="16"/>
  <c r="C206" i="16" s="1"/>
  <c r="C92" i="16"/>
  <c r="C210" i="16" s="1"/>
  <c r="C96" i="16"/>
  <c r="C214" i="16" s="1"/>
  <c r="C58" i="16"/>
  <c r="C176" i="16" s="1"/>
  <c r="C85" i="16"/>
  <c r="C203" i="16" s="1"/>
  <c r="C87" i="16"/>
  <c r="C205" i="16" s="1"/>
  <c r="C89" i="16"/>
  <c r="C207" i="16" s="1"/>
  <c r="C91" i="16"/>
  <c r="C209" i="16" s="1"/>
  <c r="C93" i="16"/>
  <c r="C211" i="16" s="1"/>
  <c r="C95" i="16"/>
  <c r="C213" i="16" s="1"/>
  <c r="C53" i="16"/>
  <c r="C171" i="16" s="1"/>
  <c r="C55" i="16"/>
  <c r="C173" i="16" s="1"/>
  <c r="C57" i="16"/>
  <c r="C175" i="16" s="1"/>
  <c r="C59" i="16"/>
  <c r="C177" i="16" s="1"/>
  <c r="C61" i="16"/>
  <c r="C179" i="16" s="1"/>
  <c r="C64" i="16"/>
  <c r="C182" i="16" s="1"/>
  <c r="C67" i="16"/>
  <c r="C185" i="16" s="1"/>
  <c r="C68" i="16"/>
  <c r="C186" i="16" s="1"/>
  <c r="C73" i="16"/>
  <c r="C191" i="16" s="1"/>
  <c r="C79" i="16"/>
  <c r="C197" i="16" s="1"/>
  <c r="C81" i="16"/>
  <c r="C199" i="16" s="1"/>
  <c r="C97" i="16"/>
  <c r="C215" i="16" s="1"/>
  <c r="R26" i="13"/>
  <c r="R28" i="13" s="1"/>
  <c r="S25" i="13"/>
  <c r="F619" i="2"/>
  <c r="D651" i="12"/>
  <c r="D691" i="12"/>
  <c r="E12" i="12"/>
  <c r="F12" i="12" s="1"/>
  <c r="F609" i="2"/>
  <c r="G631" i="12"/>
  <c r="G619" i="2" s="1"/>
  <c r="D641" i="12"/>
  <c r="F661" i="12"/>
  <c r="G671" i="12"/>
  <c r="G709" i="2" s="1"/>
  <c r="O661" i="2"/>
  <c r="D681" i="12"/>
  <c r="F701" i="12"/>
  <c r="G711" i="12"/>
  <c r="D709" i="2"/>
  <c r="G751" i="12"/>
  <c r="D761" i="12"/>
  <c r="E771" i="12"/>
  <c r="E773" i="12" s="1"/>
  <c r="F781" i="12"/>
  <c r="G791" i="12"/>
  <c r="D801" i="12"/>
  <c r="F821" i="12"/>
  <c r="G831" i="12"/>
  <c r="D841" i="12"/>
  <c r="F861" i="12"/>
  <c r="G871" i="12"/>
  <c r="G859" i="2" s="1"/>
  <c r="D881" i="12"/>
  <c r="F901" i="12"/>
  <c r="G911" i="12"/>
  <c r="D921" i="12"/>
  <c r="G951" i="12"/>
  <c r="D961" i="12"/>
  <c r="E971" i="12"/>
  <c r="G991" i="12"/>
  <c r="D1001" i="12"/>
  <c r="E1011" i="12"/>
  <c r="E1013" i="12" s="1"/>
  <c r="D611" i="12"/>
  <c r="G641" i="12"/>
  <c r="F671" i="12"/>
  <c r="G681" i="12"/>
  <c r="F711" i="12"/>
  <c r="O701" i="2"/>
  <c r="D731" i="12"/>
  <c r="O781" i="2"/>
  <c r="D811" i="12"/>
  <c r="F831" i="12"/>
  <c r="G841" i="12"/>
  <c r="D851" i="12"/>
  <c r="F871" i="12"/>
  <c r="F911" i="12"/>
  <c r="G921" i="12"/>
  <c r="F951" i="12"/>
  <c r="E981" i="12"/>
  <c r="E983" i="12" s="1"/>
  <c r="G1001" i="12"/>
  <c r="F611" i="12"/>
  <c r="G621" i="12"/>
  <c r="G609" i="2" s="1"/>
  <c r="D631" i="12"/>
  <c r="O631" i="12" s="1"/>
  <c r="P631" i="12" s="1"/>
  <c r="P619" i="2" s="1"/>
  <c r="P622" i="2" s="1"/>
  <c r="P624" i="2" s="1"/>
  <c r="P625" i="2" s="1"/>
  <c r="P626" i="2" s="1"/>
  <c r="P627" i="2" s="1"/>
  <c r="E641" i="12"/>
  <c r="F651" i="12"/>
  <c r="G661" i="12"/>
  <c r="D671" i="12"/>
  <c r="F691" i="12"/>
  <c r="G701" i="12"/>
  <c r="D711" i="12"/>
  <c r="F731" i="12"/>
  <c r="G741" i="12"/>
  <c r="D751" i="12"/>
  <c r="E761" i="12"/>
  <c r="F771" i="12"/>
  <c r="D791" i="12"/>
  <c r="F811" i="12"/>
  <c r="G821" i="12"/>
  <c r="D831" i="12"/>
  <c r="F851" i="12"/>
  <c r="G861" i="12"/>
  <c r="D871" i="12"/>
  <c r="F891" i="12"/>
  <c r="G901" i="12"/>
  <c r="G889" i="2" s="1"/>
  <c r="D911" i="12"/>
  <c r="F931" i="12"/>
  <c r="F933" i="12" s="1"/>
  <c r="F935" i="12" s="1"/>
  <c r="G941" i="12"/>
  <c r="D951" i="12"/>
  <c r="E961" i="12"/>
  <c r="G981" i="12"/>
  <c r="G983" i="12" s="1"/>
  <c r="D991" i="12"/>
  <c r="O981" i="2"/>
  <c r="E1001" i="12"/>
  <c r="E1003" i="12" s="1"/>
  <c r="G761" i="12"/>
  <c r="D771" i="12"/>
  <c r="E781" i="12"/>
  <c r="F791" i="12"/>
  <c r="G801" i="12"/>
  <c r="G881" i="12"/>
  <c r="D891" i="12"/>
  <c r="D931" i="12"/>
  <c r="G961" i="12"/>
  <c r="G963" i="12" s="1"/>
  <c r="D971" i="12"/>
  <c r="D1011" i="12"/>
  <c r="O671" i="2"/>
  <c r="G611" i="12"/>
  <c r="D621" i="12"/>
  <c r="F641" i="12"/>
  <c r="G651" i="12"/>
  <c r="D661" i="12"/>
  <c r="O661" i="12" s="1"/>
  <c r="P661" i="12" s="1"/>
  <c r="P649" i="2" s="1"/>
  <c r="F681" i="12"/>
  <c r="G691" i="12"/>
  <c r="D701" i="12"/>
  <c r="O691" i="2"/>
  <c r="G731" i="12"/>
  <c r="D741" i="12"/>
  <c r="F761" i="12"/>
  <c r="D781" i="12"/>
  <c r="O771" i="2"/>
  <c r="F801" i="12"/>
  <c r="G811" i="12"/>
  <c r="D821" i="12"/>
  <c r="F841" i="12"/>
  <c r="G851" i="12"/>
  <c r="D861" i="12"/>
  <c r="F881" i="12"/>
  <c r="G891" i="12"/>
  <c r="D901" i="12"/>
  <c r="F921" i="12"/>
  <c r="G931" i="12"/>
  <c r="D941" i="12"/>
  <c r="O941" i="12" s="1"/>
  <c r="P941" i="12" s="1"/>
  <c r="P929" i="2" s="1"/>
  <c r="E951" i="12"/>
  <c r="F961" i="12"/>
  <c r="G971" i="12"/>
  <c r="O961" i="2"/>
  <c r="D981" i="12"/>
  <c r="E991" i="12"/>
  <c r="G1011" i="12"/>
  <c r="G1013" i="12" s="1"/>
  <c r="H952" i="2"/>
  <c r="H954" i="2" s="1"/>
  <c r="H955" i="2" s="1"/>
  <c r="J952" i="2"/>
  <c r="J954" i="2" s="1"/>
  <c r="J955" i="2" s="1"/>
  <c r="L952" i="2"/>
  <c r="L954" i="2" s="1"/>
  <c r="L955" i="2" s="1"/>
  <c r="N952" i="2"/>
  <c r="N954" i="2" s="1"/>
  <c r="N955" i="2" s="1"/>
  <c r="I962" i="2"/>
  <c r="I964" i="2" s="1"/>
  <c r="I965" i="2" s="1"/>
  <c r="K962" i="2"/>
  <c r="K964" i="2" s="1"/>
  <c r="K965" i="2" s="1"/>
  <c r="M962" i="2"/>
  <c r="M964" i="2" s="1"/>
  <c r="M965" i="2" s="1"/>
  <c r="F972" i="2"/>
  <c r="F974" i="2" s="1"/>
  <c r="F975" i="2" s="1"/>
  <c r="H972" i="2"/>
  <c r="H974" i="2" s="1"/>
  <c r="H975" i="2" s="1"/>
  <c r="J972" i="2"/>
  <c r="J974" i="2" s="1"/>
  <c r="J975" i="2" s="1"/>
  <c r="L972" i="2"/>
  <c r="L974" i="2" s="1"/>
  <c r="L975" i="2" s="1"/>
  <c r="N972" i="2"/>
  <c r="N974" i="2" s="1"/>
  <c r="N975" i="2" s="1"/>
  <c r="I982" i="2"/>
  <c r="I984" i="2" s="1"/>
  <c r="I985" i="2" s="1"/>
  <c r="K982" i="2"/>
  <c r="K984" i="2" s="1"/>
  <c r="K985" i="2" s="1"/>
  <c r="M982" i="2"/>
  <c r="M984" i="2" s="1"/>
  <c r="M985" i="2" s="1"/>
  <c r="F992" i="2"/>
  <c r="F994" i="2" s="1"/>
  <c r="F995" i="2" s="1"/>
  <c r="H992" i="2"/>
  <c r="H994" i="2" s="1"/>
  <c r="H995" i="2" s="1"/>
  <c r="J992" i="2"/>
  <c r="J994" i="2" s="1"/>
  <c r="J995" i="2" s="1"/>
  <c r="L992" i="2"/>
  <c r="L994" i="2" s="1"/>
  <c r="L995" i="2" s="1"/>
  <c r="N992" i="2"/>
  <c r="N994" i="2" s="1"/>
  <c r="N995" i="2" s="1"/>
  <c r="I1002" i="2"/>
  <c r="I1004" i="2" s="1"/>
  <c r="I1005" i="2" s="1"/>
  <c r="K1002" i="2"/>
  <c r="K1004" i="2" s="1"/>
  <c r="K1005" i="2" s="1"/>
  <c r="M1002" i="2"/>
  <c r="M1004" i="2" s="1"/>
  <c r="M1005" i="2" s="1"/>
  <c r="I952" i="2"/>
  <c r="I954" i="2" s="1"/>
  <c r="I955" i="2" s="1"/>
  <c r="K952" i="2"/>
  <c r="K954" i="2" s="1"/>
  <c r="K955" i="2" s="1"/>
  <c r="M952" i="2"/>
  <c r="M954" i="2" s="1"/>
  <c r="M955" i="2" s="1"/>
  <c r="F962" i="2"/>
  <c r="F964" i="2" s="1"/>
  <c r="F965" i="2" s="1"/>
  <c r="H962" i="2"/>
  <c r="H964" i="2" s="1"/>
  <c r="H965" i="2" s="1"/>
  <c r="J962" i="2"/>
  <c r="J964" i="2" s="1"/>
  <c r="J965" i="2" s="1"/>
  <c r="L962" i="2"/>
  <c r="L964" i="2" s="1"/>
  <c r="L965" i="2" s="1"/>
  <c r="N962" i="2"/>
  <c r="N964" i="2" s="1"/>
  <c r="N965" i="2" s="1"/>
  <c r="I972" i="2"/>
  <c r="I974" i="2" s="1"/>
  <c r="I975" i="2" s="1"/>
  <c r="K972" i="2"/>
  <c r="K974" i="2" s="1"/>
  <c r="K975" i="2" s="1"/>
  <c r="M972" i="2"/>
  <c r="M974" i="2" s="1"/>
  <c r="M975" i="2" s="1"/>
  <c r="F982" i="2"/>
  <c r="F984" i="2" s="1"/>
  <c r="F985" i="2" s="1"/>
  <c r="H982" i="2"/>
  <c r="H984" i="2" s="1"/>
  <c r="H985" i="2" s="1"/>
  <c r="J982" i="2"/>
  <c r="J984" i="2" s="1"/>
  <c r="J985" i="2" s="1"/>
  <c r="L982" i="2"/>
  <c r="L984" i="2" s="1"/>
  <c r="L985" i="2" s="1"/>
  <c r="N982" i="2"/>
  <c r="N984" i="2" s="1"/>
  <c r="N985" i="2" s="1"/>
  <c r="I992" i="2"/>
  <c r="I994" i="2" s="1"/>
  <c r="I995" i="2" s="1"/>
  <c r="K992" i="2"/>
  <c r="K994" i="2" s="1"/>
  <c r="K995" i="2" s="1"/>
  <c r="M992" i="2"/>
  <c r="M994" i="2" s="1"/>
  <c r="M995" i="2" s="1"/>
  <c r="F1002" i="2"/>
  <c r="F1004" i="2" s="1"/>
  <c r="F1005" i="2" s="1"/>
  <c r="H1002" i="2"/>
  <c r="H1004" i="2" s="1"/>
  <c r="H1005" i="2" s="1"/>
  <c r="J1002" i="2"/>
  <c r="J1004" i="2" s="1"/>
  <c r="J1005" i="2" s="1"/>
  <c r="L1002" i="2"/>
  <c r="L1004" i="2" s="1"/>
  <c r="L1005" i="2" s="1"/>
  <c r="N1002" i="2"/>
  <c r="N1004" i="2" s="1"/>
  <c r="N1005" i="2" s="1"/>
  <c r="A498" i="2"/>
  <c r="A488" i="2"/>
  <c r="A478" i="2"/>
  <c r="A468" i="2"/>
  <c r="A458" i="2"/>
  <c r="A448" i="2"/>
  <c r="A438" i="2"/>
  <c r="A428" i="2"/>
  <c r="A418" i="2"/>
  <c r="A408" i="2"/>
  <c r="A398" i="2"/>
  <c r="A388" i="2"/>
  <c r="A378" i="2"/>
  <c r="A368" i="2"/>
  <c r="A358" i="2"/>
  <c r="A348" i="2"/>
  <c r="A338" i="2"/>
  <c r="A328" i="2"/>
  <c r="A318" i="2"/>
  <c r="A308" i="2"/>
  <c r="A298" i="2"/>
  <c r="A288" i="2"/>
  <c r="A278" i="2"/>
  <c r="A268" i="2"/>
  <c r="A258" i="2"/>
  <c r="A248" i="2"/>
  <c r="A238" i="2"/>
  <c r="A228" i="2"/>
  <c r="A218" i="2"/>
  <c r="A208" i="2"/>
  <c r="A198" i="2"/>
  <c r="B1017" i="12"/>
  <c r="B1018" i="12" s="1"/>
  <c r="C1013" i="12"/>
  <c r="N1013" i="12"/>
  <c r="M1013" i="12"/>
  <c r="L1013" i="12"/>
  <c r="K1013" i="12"/>
  <c r="K1015" i="12" s="1"/>
  <c r="J1013" i="12"/>
  <c r="I1013" i="12"/>
  <c r="H1013" i="12"/>
  <c r="F1013" i="12"/>
  <c r="C1003" i="12"/>
  <c r="M1003" i="12"/>
  <c r="K1003" i="12"/>
  <c r="K1005" i="12" s="1"/>
  <c r="I1003" i="12"/>
  <c r="K993" i="12"/>
  <c r="C993" i="12"/>
  <c r="N993" i="12"/>
  <c r="J993" i="12"/>
  <c r="F993" i="12"/>
  <c r="C983" i="12"/>
  <c r="N983" i="12"/>
  <c r="N985" i="12" s="1"/>
  <c r="M983" i="12"/>
  <c r="L983" i="12"/>
  <c r="K983" i="12"/>
  <c r="K985" i="12" s="1"/>
  <c r="J983" i="12"/>
  <c r="J985" i="12" s="1"/>
  <c r="I983" i="12"/>
  <c r="H983" i="12"/>
  <c r="F983" i="12"/>
  <c r="F985" i="12" s="1"/>
  <c r="C973" i="12"/>
  <c r="N973" i="12"/>
  <c r="L973" i="12"/>
  <c r="L975" i="12" s="1"/>
  <c r="J973" i="12"/>
  <c r="H973" i="12"/>
  <c r="H975" i="12" s="1"/>
  <c r="F973" i="12"/>
  <c r="C963" i="12"/>
  <c r="I963" i="12"/>
  <c r="E963" i="12"/>
  <c r="M939" i="2"/>
  <c r="L939" i="2"/>
  <c r="J939" i="2"/>
  <c r="I939" i="2"/>
  <c r="H939" i="2"/>
  <c r="N933" i="12"/>
  <c r="N935" i="12" s="1"/>
  <c r="L933" i="12"/>
  <c r="J933" i="12"/>
  <c r="J935" i="12" s="1"/>
  <c r="H933" i="12"/>
  <c r="M899" i="2"/>
  <c r="L899" i="2"/>
  <c r="J899" i="2"/>
  <c r="I899" i="2"/>
  <c r="H899" i="2"/>
  <c r="E899" i="2"/>
  <c r="K889" i="2"/>
  <c r="I889" i="2"/>
  <c r="N879" i="2"/>
  <c r="M879" i="2"/>
  <c r="I879" i="2"/>
  <c r="E879" i="2"/>
  <c r="M859" i="2"/>
  <c r="E859" i="2"/>
  <c r="K859" i="2"/>
  <c r="I859" i="2"/>
  <c r="I862" i="2" s="1"/>
  <c r="K849" i="2"/>
  <c r="I849" i="2"/>
  <c r="M839" i="2"/>
  <c r="L839" i="2"/>
  <c r="J839" i="2"/>
  <c r="I839" i="2"/>
  <c r="H839" i="2"/>
  <c r="E839" i="2"/>
  <c r="K829" i="2"/>
  <c r="I829" i="2"/>
  <c r="G829" i="2"/>
  <c r="M819" i="2"/>
  <c r="E819" i="2"/>
  <c r="N819" i="2"/>
  <c r="N822" i="2" s="1"/>
  <c r="N824" i="2" s="1"/>
  <c r="N825" i="2" s="1"/>
  <c r="I819" i="2"/>
  <c r="I822" i="2" s="1"/>
  <c r="C813" i="12"/>
  <c r="N812" i="2"/>
  <c r="N814" i="2" s="1"/>
  <c r="N815" i="2" s="1"/>
  <c r="M812" i="2"/>
  <c r="M814" i="2" s="1"/>
  <c r="M815" i="2" s="1"/>
  <c r="L812" i="2"/>
  <c r="L814" i="2" s="1"/>
  <c r="L815" i="2" s="1"/>
  <c r="K812" i="2"/>
  <c r="K814" i="2" s="1"/>
  <c r="K815" i="2" s="1"/>
  <c r="J812" i="2"/>
  <c r="J814" i="2" s="1"/>
  <c r="J815" i="2" s="1"/>
  <c r="I812" i="2"/>
  <c r="I814" i="2" s="1"/>
  <c r="I815" i="2" s="1"/>
  <c r="H812" i="2"/>
  <c r="H814" i="2" s="1"/>
  <c r="H815" i="2" s="1"/>
  <c r="E812" i="2"/>
  <c r="E814" i="2" s="1"/>
  <c r="E815" i="2" s="1"/>
  <c r="M773" i="12"/>
  <c r="K773" i="12"/>
  <c r="K775" i="12" s="1"/>
  <c r="I773" i="12"/>
  <c r="H773" i="12"/>
  <c r="G773" i="12"/>
  <c r="G775" i="12" s="1"/>
  <c r="N792" i="2"/>
  <c r="N794" i="2" s="1"/>
  <c r="N795" i="2" s="1"/>
  <c r="L792" i="2"/>
  <c r="L794" i="2" s="1"/>
  <c r="L795" i="2" s="1"/>
  <c r="J792" i="2"/>
  <c r="J794" i="2" s="1"/>
  <c r="J795" i="2" s="1"/>
  <c r="H792" i="2"/>
  <c r="H794" i="2" s="1"/>
  <c r="H795" i="2" s="1"/>
  <c r="I782" i="2"/>
  <c r="N772" i="2"/>
  <c r="N774" i="2" s="1"/>
  <c r="N775" i="2" s="1"/>
  <c r="M772" i="2"/>
  <c r="M774" i="2" s="1"/>
  <c r="M775" i="2" s="1"/>
  <c r="L772" i="2"/>
  <c r="L774" i="2" s="1"/>
  <c r="L775" i="2" s="1"/>
  <c r="J772" i="2"/>
  <c r="J774" i="2" s="1"/>
  <c r="J775" i="2" s="1"/>
  <c r="I772" i="2"/>
  <c r="I774" i="2" s="1"/>
  <c r="I775" i="2" s="1"/>
  <c r="H772" i="2"/>
  <c r="H774" i="2" s="1"/>
  <c r="H775" i="2" s="1"/>
  <c r="M752" i="2"/>
  <c r="M754" i="2" s="1"/>
  <c r="M755" i="2" s="1"/>
  <c r="K752" i="2"/>
  <c r="K754" i="2" s="1"/>
  <c r="K755" i="2" s="1"/>
  <c r="I752" i="2"/>
  <c r="I754" i="2" s="1"/>
  <c r="I755" i="2" s="1"/>
  <c r="M739" i="2"/>
  <c r="M742" i="2" s="1"/>
  <c r="L739" i="2"/>
  <c r="J739" i="2"/>
  <c r="I739" i="2"/>
  <c r="I742" i="2" s="1"/>
  <c r="H739" i="2"/>
  <c r="E739" i="2"/>
  <c r="C683" i="12"/>
  <c r="J709" i="2"/>
  <c r="N709" i="2"/>
  <c r="M709" i="2"/>
  <c r="K709" i="2"/>
  <c r="I709" i="2"/>
  <c r="F709" i="2"/>
  <c r="E709" i="2"/>
  <c r="C663" i="12"/>
  <c r="N682" i="2"/>
  <c r="L682" i="2"/>
  <c r="J682" i="2"/>
  <c r="H682" i="2"/>
  <c r="B627" i="12"/>
  <c r="B628" i="12" s="1"/>
  <c r="M662" i="2"/>
  <c r="I662" i="2"/>
  <c r="B607" i="12"/>
  <c r="B608" i="12" s="1"/>
  <c r="N602" i="12"/>
  <c r="N591" i="2" s="1"/>
  <c r="M602" i="12"/>
  <c r="M591" i="2" s="1"/>
  <c r="L602" i="12"/>
  <c r="L591" i="2" s="1"/>
  <c r="K602" i="12"/>
  <c r="K591" i="2" s="1"/>
  <c r="J602" i="12"/>
  <c r="J591" i="2" s="1"/>
  <c r="I602" i="12"/>
  <c r="I591" i="2" s="1"/>
  <c r="H602" i="12"/>
  <c r="H591" i="2" s="1"/>
  <c r="G602" i="12"/>
  <c r="G591" i="2" s="1"/>
  <c r="F602" i="12"/>
  <c r="F591" i="2" s="1"/>
  <c r="E602" i="12"/>
  <c r="E591" i="2" s="1"/>
  <c r="D602" i="12"/>
  <c r="N600" i="12"/>
  <c r="N601" i="12" s="1"/>
  <c r="M600" i="12"/>
  <c r="M601" i="12" s="1"/>
  <c r="L600" i="12"/>
  <c r="L601" i="12" s="1"/>
  <c r="K600" i="12"/>
  <c r="K601" i="12" s="1"/>
  <c r="J600" i="12"/>
  <c r="J601" i="12" s="1"/>
  <c r="I600" i="12"/>
  <c r="I601" i="12" s="1"/>
  <c r="H600" i="12"/>
  <c r="H601" i="12" s="1"/>
  <c r="G600" i="12"/>
  <c r="F600" i="12"/>
  <c r="E600" i="12"/>
  <c r="E601" i="12" s="1"/>
  <c r="D600" i="12"/>
  <c r="B597" i="12"/>
  <c r="B598" i="12" s="1"/>
  <c r="N592" i="12"/>
  <c r="N581" i="2" s="1"/>
  <c r="M592" i="12"/>
  <c r="M581" i="2" s="1"/>
  <c r="L592" i="12"/>
  <c r="L581" i="2" s="1"/>
  <c r="K592" i="12"/>
  <c r="K581" i="2" s="1"/>
  <c r="J592" i="12"/>
  <c r="J581" i="2" s="1"/>
  <c r="I592" i="12"/>
  <c r="I581" i="2" s="1"/>
  <c r="H592" i="12"/>
  <c r="H581" i="2" s="1"/>
  <c r="G592" i="12"/>
  <c r="G581" i="2" s="1"/>
  <c r="F592" i="12"/>
  <c r="F581" i="2" s="1"/>
  <c r="E592" i="12"/>
  <c r="E581" i="2" s="1"/>
  <c r="D592" i="12"/>
  <c r="D581" i="2" s="1"/>
  <c r="N590" i="12"/>
  <c r="N591" i="12" s="1"/>
  <c r="M590" i="12"/>
  <c r="M591" i="12" s="1"/>
  <c r="L590" i="12"/>
  <c r="L591" i="12" s="1"/>
  <c r="K590" i="12"/>
  <c r="K591" i="12" s="1"/>
  <c r="J590" i="12"/>
  <c r="J591" i="12" s="1"/>
  <c r="I590" i="12"/>
  <c r="I591" i="12" s="1"/>
  <c r="H590" i="12"/>
  <c r="H591" i="12" s="1"/>
  <c r="G590" i="12"/>
  <c r="F590" i="12"/>
  <c r="E590" i="12"/>
  <c r="E591" i="12" s="1"/>
  <c r="D590" i="12"/>
  <c r="B587" i="12"/>
  <c r="B588" i="12" s="1"/>
  <c r="N582" i="12"/>
  <c r="N571" i="2" s="1"/>
  <c r="M582" i="12"/>
  <c r="M571" i="2" s="1"/>
  <c r="L582" i="12"/>
  <c r="L571" i="2" s="1"/>
  <c r="K582" i="12"/>
  <c r="K571" i="2" s="1"/>
  <c r="J582" i="12"/>
  <c r="J571" i="2" s="1"/>
  <c r="I582" i="12"/>
  <c r="I571" i="2" s="1"/>
  <c r="H582" i="12"/>
  <c r="H571" i="2" s="1"/>
  <c r="G582" i="12"/>
  <c r="G571" i="2" s="1"/>
  <c r="F582" i="12"/>
  <c r="F571" i="2" s="1"/>
  <c r="E582" i="12"/>
  <c r="E571" i="2" s="1"/>
  <c r="D582" i="12"/>
  <c r="D571" i="2" s="1"/>
  <c r="N580" i="12"/>
  <c r="N581" i="12" s="1"/>
  <c r="M580" i="12"/>
  <c r="M581" i="12" s="1"/>
  <c r="L580" i="12"/>
  <c r="L581" i="12" s="1"/>
  <c r="K580" i="12"/>
  <c r="K581" i="12" s="1"/>
  <c r="J580" i="12"/>
  <c r="J581" i="12" s="1"/>
  <c r="I580" i="12"/>
  <c r="I581" i="12" s="1"/>
  <c r="H580" i="12"/>
  <c r="H581" i="12" s="1"/>
  <c r="G580" i="12"/>
  <c r="F580" i="12"/>
  <c r="E580" i="12"/>
  <c r="E581" i="12" s="1"/>
  <c r="D580" i="12"/>
  <c r="B577" i="12"/>
  <c r="B578" i="12" s="1"/>
  <c r="N572" i="12"/>
  <c r="N561" i="2" s="1"/>
  <c r="M572" i="12"/>
  <c r="M561" i="2" s="1"/>
  <c r="L572" i="12"/>
  <c r="L561" i="2" s="1"/>
  <c r="K572" i="12"/>
  <c r="K561" i="2" s="1"/>
  <c r="J572" i="12"/>
  <c r="J561" i="2" s="1"/>
  <c r="I572" i="12"/>
  <c r="I561" i="2" s="1"/>
  <c r="H572" i="12"/>
  <c r="H561" i="2" s="1"/>
  <c r="G572" i="12"/>
  <c r="G561" i="2" s="1"/>
  <c r="F572" i="12"/>
  <c r="F561" i="2" s="1"/>
  <c r="E572" i="12"/>
  <c r="E561" i="2" s="1"/>
  <c r="D572" i="12"/>
  <c r="D561" i="2" s="1"/>
  <c r="N570" i="12"/>
  <c r="N571" i="12" s="1"/>
  <c r="M570" i="12"/>
  <c r="M571" i="12" s="1"/>
  <c r="L570" i="12"/>
  <c r="L571" i="12" s="1"/>
  <c r="K570" i="12"/>
  <c r="K571" i="12" s="1"/>
  <c r="J570" i="12"/>
  <c r="J571" i="12" s="1"/>
  <c r="I570" i="12"/>
  <c r="I571" i="12" s="1"/>
  <c r="H570" i="12"/>
  <c r="H571" i="12" s="1"/>
  <c r="G570" i="12"/>
  <c r="F570" i="12"/>
  <c r="E570" i="12"/>
  <c r="E571" i="12" s="1"/>
  <c r="D570" i="12"/>
  <c r="B567" i="12"/>
  <c r="B568" i="12" s="1"/>
  <c r="N562" i="12"/>
  <c r="N551" i="2" s="1"/>
  <c r="M562" i="12"/>
  <c r="M551" i="2" s="1"/>
  <c r="L562" i="12"/>
  <c r="L551" i="2" s="1"/>
  <c r="K562" i="12"/>
  <c r="K551" i="2" s="1"/>
  <c r="J562" i="12"/>
  <c r="J551" i="2" s="1"/>
  <c r="I562" i="12"/>
  <c r="I551" i="2" s="1"/>
  <c r="H562" i="12"/>
  <c r="H551" i="2" s="1"/>
  <c r="G562" i="12"/>
  <c r="G551" i="2" s="1"/>
  <c r="F562" i="12"/>
  <c r="F551" i="2" s="1"/>
  <c r="E562" i="12"/>
  <c r="E551" i="2" s="1"/>
  <c r="D562" i="12"/>
  <c r="N560" i="12"/>
  <c r="N561" i="12" s="1"/>
  <c r="M560" i="12"/>
  <c r="M561" i="12" s="1"/>
  <c r="L560" i="12"/>
  <c r="L561" i="12" s="1"/>
  <c r="K560" i="12"/>
  <c r="K561" i="12" s="1"/>
  <c r="J560" i="12"/>
  <c r="J561" i="12" s="1"/>
  <c r="I560" i="12"/>
  <c r="I561" i="12" s="1"/>
  <c r="H560" i="12"/>
  <c r="H561" i="12" s="1"/>
  <c r="G560" i="12"/>
  <c r="F560" i="12"/>
  <c r="E560" i="12"/>
  <c r="E561" i="12" s="1"/>
  <c r="D560" i="12"/>
  <c r="B557" i="12"/>
  <c r="B558" i="12" s="1"/>
  <c r="N552" i="12"/>
  <c r="N541" i="2" s="1"/>
  <c r="M552" i="12"/>
  <c r="M541" i="2" s="1"/>
  <c r="L552" i="12"/>
  <c r="L541" i="2" s="1"/>
  <c r="K552" i="12"/>
  <c r="K541" i="2" s="1"/>
  <c r="J552" i="12"/>
  <c r="J541" i="2" s="1"/>
  <c r="I552" i="12"/>
  <c r="I541" i="2" s="1"/>
  <c r="H552" i="12"/>
  <c r="H541" i="2" s="1"/>
  <c r="G552" i="12"/>
  <c r="G541" i="2" s="1"/>
  <c r="F552" i="12"/>
  <c r="F541" i="2" s="1"/>
  <c r="E552" i="12"/>
  <c r="E541" i="2" s="1"/>
  <c r="D552" i="12"/>
  <c r="D541" i="2" s="1"/>
  <c r="N550" i="12"/>
  <c r="N551" i="12" s="1"/>
  <c r="M550" i="12"/>
  <c r="M551" i="12" s="1"/>
  <c r="L550" i="12"/>
  <c r="L551" i="12" s="1"/>
  <c r="K550" i="12"/>
  <c r="K551" i="12" s="1"/>
  <c r="J550" i="12"/>
  <c r="J551" i="12" s="1"/>
  <c r="I550" i="12"/>
  <c r="I551" i="12" s="1"/>
  <c r="H550" i="12"/>
  <c r="H551" i="12" s="1"/>
  <c r="G550" i="12"/>
  <c r="F550" i="12"/>
  <c r="E550" i="12"/>
  <c r="E551" i="12" s="1"/>
  <c r="D550" i="12"/>
  <c r="B547" i="12"/>
  <c r="B548" i="12" s="1"/>
  <c r="N542" i="12"/>
  <c r="N531" i="2" s="1"/>
  <c r="M542" i="12"/>
  <c r="M531" i="2" s="1"/>
  <c r="L542" i="12"/>
  <c r="L531" i="2" s="1"/>
  <c r="K542" i="12"/>
  <c r="K531" i="2" s="1"/>
  <c r="J542" i="12"/>
  <c r="J531" i="2" s="1"/>
  <c r="I542" i="12"/>
  <c r="I531" i="2" s="1"/>
  <c r="H542" i="12"/>
  <c r="H531" i="2" s="1"/>
  <c r="G542" i="12"/>
  <c r="G531" i="2" s="1"/>
  <c r="F542" i="12"/>
  <c r="F531" i="2" s="1"/>
  <c r="E542" i="12"/>
  <c r="E531" i="2" s="1"/>
  <c r="D542" i="12"/>
  <c r="D531" i="2" s="1"/>
  <c r="N540" i="12"/>
  <c r="N541" i="12" s="1"/>
  <c r="M540" i="12"/>
  <c r="M541" i="12" s="1"/>
  <c r="M529" i="2" s="1"/>
  <c r="L540" i="12"/>
  <c r="L541" i="12" s="1"/>
  <c r="K540" i="12"/>
  <c r="K541" i="12" s="1"/>
  <c r="K529" i="2" s="1"/>
  <c r="J540" i="12"/>
  <c r="J541" i="12" s="1"/>
  <c r="I540" i="12"/>
  <c r="I541" i="12" s="1"/>
  <c r="I529" i="2" s="1"/>
  <c r="H540" i="12"/>
  <c r="H541" i="12" s="1"/>
  <c r="G540" i="12"/>
  <c r="F540" i="12"/>
  <c r="E540" i="12"/>
  <c r="E541" i="12" s="1"/>
  <c r="E529" i="2" s="1"/>
  <c r="D540" i="12"/>
  <c r="B537" i="12"/>
  <c r="B538" i="12" s="1"/>
  <c r="N532" i="12"/>
  <c r="N521" i="2" s="1"/>
  <c r="M532" i="12"/>
  <c r="M521" i="2" s="1"/>
  <c r="L532" i="12"/>
  <c r="L521" i="2" s="1"/>
  <c r="K532" i="12"/>
  <c r="K521" i="2" s="1"/>
  <c r="J532" i="12"/>
  <c r="J521" i="2" s="1"/>
  <c r="I532" i="12"/>
  <c r="I521" i="2" s="1"/>
  <c r="H532" i="12"/>
  <c r="H521" i="2" s="1"/>
  <c r="G532" i="12"/>
  <c r="G521" i="2" s="1"/>
  <c r="F532" i="12"/>
  <c r="F521" i="2" s="1"/>
  <c r="E532" i="12"/>
  <c r="E521" i="2" s="1"/>
  <c r="D532" i="12"/>
  <c r="D521" i="2" s="1"/>
  <c r="N530" i="12"/>
  <c r="N531" i="12" s="1"/>
  <c r="N519" i="2" s="1"/>
  <c r="M530" i="12"/>
  <c r="M531" i="12" s="1"/>
  <c r="L530" i="12"/>
  <c r="L531" i="12" s="1"/>
  <c r="L519" i="2" s="1"/>
  <c r="K530" i="12"/>
  <c r="K531" i="12" s="1"/>
  <c r="J530" i="12"/>
  <c r="J531" i="12" s="1"/>
  <c r="J519" i="2" s="1"/>
  <c r="I530" i="12"/>
  <c r="I531" i="12" s="1"/>
  <c r="H530" i="12"/>
  <c r="H531" i="12" s="1"/>
  <c r="H519" i="2" s="1"/>
  <c r="G530" i="12"/>
  <c r="F530" i="12"/>
  <c r="E530" i="12"/>
  <c r="E531" i="12" s="1"/>
  <c r="D530" i="12"/>
  <c r="B527" i="12"/>
  <c r="B528" i="12" s="1"/>
  <c r="N522" i="12"/>
  <c r="N511" i="2" s="1"/>
  <c r="M522" i="12"/>
  <c r="M511" i="2" s="1"/>
  <c r="L522" i="12"/>
  <c r="L511" i="2" s="1"/>
  <c r="K522" i="12"/>
  <c r="K511" i="2" s="1"/>
  <c r="J522" i="12"/>
  <c r="J511" i="2" s="1"/>
  <c r="I522" i="12"/>
  <c r="I511" i="2" s="1"/>
  <c r="H522" i="12"/>
  <c r="H511" i="2" s="1"/>
  <c r="G522" i="12"/>
  <c r="G511" i="2" s="1"/>
  <c r="F522" i="12"/>
  <c r="F511" i="2" s="1"/>
  <c r="E522" i="12"/>
  <c r="E511" i="2" s="1"/>
  <c r="D522" i="12"/>
  <c r="N520" i="12"/>
  <c r="N521" i="12" s="1"/>
  <c r="M520" i="12"/>
  <c r="M521" i="12" s="1"/>
  <c r="L520" i="12"/>
  <c r="L521" i="12" s="1"/>
  <c r="K520" i="12"/>
  <c r="K521" i="12" s="1"/>
  <c r="J520" i="12"/>
  <c r="J521" i="12" s="1"/>
  <c r="I520" i="12"/>
  <c r="I521" i="12" s="1"/>
  <c r="H520" i="12"/>
  <c r="H521" i="12" s="1"/>
  <c r="G520" i="12"/>
  <c r="F520" i="12"/>
  <c r="E520" i="12"/>
  <c r="D520" i="12"/>
  <c r="B517" i="12"/>
  <c r="B518" i="12" s="1"/>
  <c r="N512" i="12"/>
  <c r="N501" i="2" s="1"/>
  <c r="M512" i="12"/>
  <c r="M501" i="2" s="1"/>
  <c r="L512" i="12"/>
  <c r="L501" i="2" s="1"/>
  <c r="K512" i="12"/>
  <c r="K501" i="2" s="1"/>
  <c r="J512" i="12"/>
  <c r="J501" i="2" s="1"/>
  <c r="I512" i="12"/>
  <c r="I501" i="2" s="1"/>
  <c r="H512" i="12"/>
  <c r="H501" i="2" s="1"/>
  <c r="G512" i="12"/>
  <c r="G501" i="2" s="1"/>
  <c r="F512" i="12"/>
  <c r="F501" i="2" s="1"/>
  <c r="E512" i="12"/>
  <c r="E501" i="2" s="1"/>
  <c r="D512" i="12"/>
  <c r="N510" i="12"/>
  <c r="N511" i="12" s="1"/>
  <c r="M510" i="12"/>
  <c r="M511" i="12" s="1"/>
  <c r="L510" i="12"/>
  <c r="L511" i="12" s="1"/>
  <c r="K510" i="12"/>
  <c r="K511" i="12" s="1"/>
  <c r="K499" i="2" s="1"/>
  <c r="J510" i="12"/>
  <c r="J511" i="12" s="1"/>
  <c r="I510" i="12"/>
  <c r="I511" i="12" s="1"/>
  <c r="I499" i="2" s="1"/>
  <c r="H510" i="12"/>
  <c r="H511" i="12" s="1"/>
  <c r="G510" i="12"/>
  <c r="F510" i="12"/>
  <c r="E510" i="12"/>
  <c r="D510" i="12"/>
  <c r="B507" i="12"/>
  <c r="B508" i="12" s="1"/>
  <c r="N502" i="12"/>
  <c r="N491" i="2" s="1"/>
  <c r="M502" i="12"/>
  <c r="M491" i="2" s="1"/>
  <c r="L502" i="12"/>
  <c r="L491" i="2" s="1"/>
  <c r="K502" i="12"/>
  <c r="K491" i="2" s="1"/>
  <c r="J502" i="12"/>
  <c r="J491" i="2" s="1"/>
  <c r="I502" i="12"/>
  <c r="I491" i="2" s="1"/>
  <c r="H502" i="12"/>
  <c r="H491" i="2" s="1"/>
  <c r="G502" i="12"/>
  <c r="G491" i="2" s="1"/>
  <c r="F502" i="12"/>
  <c r="F491" i="2" s="1"/>
  <c r="E502" i="12"/>
  <c r="E491" i="2" s="1"/>
  <c r="D502" i="12"/>
  <c r="D491" i="2" s="1"/>
  <c r="N500" i="12"/>
  <c r="N501" i="12" s="1"/>
  <c r="M500" i="12"/>
  <c r="M501" i="12" s="1"/>
  <c r="M489" i="2" s="1"/>
  <c r="L500" i="12"/>
  <c r="L501" i="12" s="1"/>
  <c r="L489" i="2" s="1"/>
  <c r="K500" i="12"/>
  <c r="K501" i="12" s="1"/>
  <c r="J500" i="12"/>
  <c r="J501" i="12" s="1"/>
  <c r="J489" i="2" s="1"/>
  <c r="I500" i="12"/>
  <c r="I501" i="12" s="1"/>
  <c r="I489" i="2" s="1"/>
  <c r="H500" i="12"/>
  <c r="H501" i="12" s="1"/>
  <c r="H489" i="2" s="1"/>
  <c r="G500" i="12"/>
  <c r="F500" i="12"/>
  <c r="E500" i="12"/>
  <c r="D500" i="12"/>
  <c r="B497" i="12"/>
  <c r="B498" i="12" s="1"/>
  <c r="N492" i="12"/>
  <c r="N481" i="2" s="1"/>
  <c r="M492" i="12"/>
  <c r="M481" i="2" s="1"/>
  <c r="L492" i="12"/>
  <c r="L481" i="2" s="1"/>
  <c r="K492" i="12"/>
  <c r="K481" i="2" s="1"/>
  <c r="J492" i="12"/>
  <c r="J481" i="2" s="1"/>
  <c r="I492" i="12"/>
  <c r="I481" i="2" s="1"/>
  <c r="H492" i="12"/>
  <c r="H481" i="2" s="1"/>
  <c r="G492" i="12"/>
  <c r="G481" i="2" s="1"/>
  <c r="F492" i="12"/>
  <c r="F481" i="2" s="1"/>
  <c r="E492" i="12"/>
  <c r="E481" i="2" s="1"/>
  <c r="D492" i="12"/>
  <c r="D481" i="2" s="1"/>
  <c r="N490" i="12"/>
  <c r="N491" i="12" s="1"/>
  <c r="M490" i="12"/>
  <c r="M491" i="12" s="1"/>
  <c r="M493" i="12" s="1"/>
  <c r="L490" i="12"/>
  <c r="L491" i="12" s="1"/>
  <c r="K490" i="12"/>
  <c r="K491" i="12" s="1"/>
  <c r="J490" i="12"/>
  <c r="J491" i="12" s="1"/>
  <c r="I490" i="12"/>
  <c r="I491" i="12" s="1"/>
  <c r="I493" i="12" s="1"/>
  <c r="H490" i="12"/>
  <c r="H491" i="12" s="1"/>
  <c r="G490" i="12"/>
  <c r="F490" i="12"/>
  <c r="E490" i="12"/>
  <c r="D490" i="12"/>
  <c r="B487" i="12"/>
  <c r="B488" i="12" s="1"/>
  <c r="N482" i="12"/>
  <c r="N471" i="2" s="1"/>
  <c r="M482" i="12"/>
  <c r="M471" i="2" s="1"/>
  <c r="L482" i="12"/>
  <c r="L471" i="2" s="1"/>
  <c r="K482" i="12"/>
  <c r="K471" i="2" s="1"/>
  <c r="J482" i="12"/>
  <c r="J471" i="2" s="1"/>
  <c r="I482" i="12"/>
  <c r="I471" i="2" s="1"/>
  <c r="H482" i="12"/>
  <c r="H471" i="2" s="1"/>
  <c r="G482" i="12"/>
  <c r="G471" i="2" s="1"/>
  <c r="F482" i="12"/>
  <c r="F471" i="2" s="1"/>
  <c r="E482" i="12"/>
  <c r="E471" i="2" s="1"/>
  <c r="D482" i="12"/>
  <c r="D471" i="2" s="1"/>
  <c r="N480" i="12"/>
  <c r="N481" i="12" s="1"/>
  <c r="M480" i="12"/>
  <c r="M481" i="12" s="1"/>
  <c r="L480" i="12"/>
  <c r="L481" i="12" s="1"/>
  <c r="K480" i="12"/>
  <c r="K481" i="12" s="1"/>
  <c r="J480" i="12"/>
  <c r="J481" i="12" s="1"/>
  <c r="I480" i="12"/>
  <c r="I481" i="12" s="1"/>
  <c r="H480" i="12"/>
  <c r="H481" i="12" s="1"/>
  <c r="G480" i="12"/>
  <c r="F480" i="12"/>
  <c r="E480" i="12"/>
  <c r="D480" i="12"/>
  <c r="O480" i="12" s="1"/>
  <c r="P480" i="12" s="1"/>
  <c r="Q480" i="12" s="1"/>
  <c r="R480" i="12" s="1"/>
  <c r="S480" i="12" s="1"/>
  <c r="B477" i="12"/>
  <c r="B478" i="12" s="1"/>
  <c r="N472" i="12"/>
  <c r="N461" i="2" s="1"/>
  <c r="M472" i="12"/>
  <c r="M461" i="2" s="1"/>
  <c r="L472" i="12"/>
  <c r="L461" i="2" s="1"/>
  <c r="K472" i="12"/>
  <c r="K461" i="2" s="1"/>
  <c r="J472" i="12"/>
  <c r="J461" i="2" s="1"/>
  <c r="I472" i="12"/>
  <c r="I461" i="2" s="1"/>
  <c r="H472" i="12"/>
  <c r="H461" i="2" s="1"/>
  <c r="G472" i="12"/>
  <c r="G461" i="2" s="1"/>
  <c r="F472" i="12"/>
  <c r="F461" i="2" s="1"/>
  <c r="E472" i="12"/>
  <c r="E461" i="2" s="1"/>
  <c r="D472" i="12"/>
  <c r="N470" i="12"/>
  <c r="N471" i="12" s="1"/>
  <c r="N459" i="2" s="1"/>
  <c r="M470" i="12"/>
  <c r="M471" i="12" s="1"/>
  <c r="M459" i="2" s="1"/>
  <c r="L470" i="12"/>
  <c r="L471" i="12" s="1"/>
  <c r="K470" i="12"/>
  <c r="K471" i="12" s="1"/>
  <c r="K459" i="2" s="1"/>
  <c r="J470" i="12"/>
  <c r="J471" i="12" s="1"/>
  <c r="J459" i="2" s="1"/>
  <c r="I470" i="12"/>
  <c r="I471" i="12" s="1"/>
  <c r="I459" i="2" s="1"/>
  <c r="H470" i="12"/>
  <c r="H471" i="12" s="1"/>
  <c r="G470" i="12"/>
  <c r="F470" i="12"/>
  <c r="E470" i="12"/>
  <c r="D470" i="12"/>
  <c r="B467" i="12"/>
  <c r="B468" i="12" s="1"/>
  <c r="N462" i="12"/>
  <c r="N451" i="2" s="1"/>
  <c r="M462" i="12"/>
  <c r="M451" i="2" s="1"/>
  <c r="L462" i="12"/>
  <c r="L451" i="2" s="1"/>
  <c r="K462" i="12"/>
  <c r="K451" i="2" s="1"/>
  <c r="J462" i="12"/>
  <c r="J451" i="2" s="1"/>
  <c r="I462" i="12"/>
  <c r="I451" i="2" s="1"/>
  <c r="H462" i="12"/>
  <c r="H451" i="2" s="1"/>
  <c r="G462" i="12"/>
  <c r="G451" i="2" s="1"/>
  <c r="F462" i="12"/>
  <c r="F451" i="2" s="1"/>
  <c r="E462" i="12"/>
  <c r="E451" i="2" s="1"/>
  <c r="D462" i="12"/>
  <c r="D451" i="2" s="1"/>
  <c r="N460" i="12"/>
  <c r="N461" i="12" s="1"/>
  <c r="M460" i="12"/>
  <c r="M461" i="12" s="1"/>
  <c r="M449" i="2" s="1"/>
  <c r="L460" i="12"/>
  <c r="L461" i="12" s="1"/>
  <c r="K460" i="12"/>
  <c r="K461" i="12" s="1"/>
  <c r="J460" i="12"/>
  <c r="J461" i="12" s="1"/>
  <c r="I460" i="12"/>
  <c r="I461" i="12" s="1"/>
  <c r="I449" i="2" s="1"/>
  <c r="H460" i="12"/>
  <c r="H461" i="12" s="1"/>
  <c r="G460" i="12"/>
  <c r="F460" i="12"/>
  <c r="E460" i="12"/>
  <c r="D460" i="12"/>
  <c r="B457" i="12"/>
  <c r="B458" i="12" s="1"/>
  <c r="N452" i="12"/>
  <c r="N441" i="2" s="1"/>
  <c r="M452" i="12"/>
  <c r="M441" i="2" s="1"/>
  <c r="L452" i="12"/>
  <c r="L441" i="2" s="1"/>
  <c r="K452" i="12"/>
  <c r="K441" i="2" s="1"/>
  <c r="J452" i="12"/>
  <c r="J441" i="2" s="1"/>
  <c r="I452" i="12"/>
  <c r="I441" i="2" s="1"/>
  <c r="H452" i="12"/>
  <c r="H441" i="2" s="1"/>
  <c r="G452" i="12"/>
  <c r="G441" i="2" s="1"/>
  <c r="F452" i="12"/>
  <c r="F441" i="2" s="1"/>
  <c r="E452" i="12"/>
  <c r="E441" i="2" s="1"/>
  <c r="D452" i="12"/>
  <c r="D441" i="2" s="1"/>
  <c r="N450" i="12"/>
  <c r="N451" i="12" s="1"/>
  <c r="M450" i="12"/>
  <c r="M451" i="12" s="1"/>
  <c r="L450" i="12"/>
  <c r="L451" i="12" s="1"/>
  <c r="K450" i="12"/>
  <c r="K451" i="12" s="1"/>
  <c r="J450" i="12"/>
  <c r="J451" i="12" s="1"/>
  <c r="I450" i="12"/>
  <c r="I451" i="12" s="1"/>
  <c r="H450" i="12"/>
  <c r="H451" i="12" s="1"/>
  <c r="G450" i="12"/>
  <c r="F450" i="12"/>
  <c r="E450" i="12"/>
  <c r="D450" i="12"/>
  <c r="B447" i="12"/>
  <c r="B448" i="12" s="1"/>
  <c r="N442" i="12"/>
  <c r="N431" i="2" s="1"/>
  <c r="M442" i="12"/>
  <c r="M431" i="2" s="1"/>
  <c r="L442" i="12"/>
  <c r="L431" i="2" s="1"/>
  <c r="K442" i="12"/>
  <c r="K431" i="2" s="1"/>
  <c r="J442" i="12"/>
  <c r="J431" i="2" s="1"/>
  <c r="I442" i="12"/>
  <c r="I431" i="2" s="1"/>
  <c r="H442" i="12"/>
  <c r="H431" i="2" s="1"/>
  <c r="G442" i="12"/>
  <c r="G431" i="2" s="1"/>
  <c r="F442" i="12"/>
  <c r="F431" i="2" s="1"/>
  <c r="E442" i="12"/>
  <c r="E431" i="2" s="1"/>
  <c r="D442" i="12"/>
  <c r="D431" i="2" s="1"/>
  <c r="N440" i="12"/>
  <c r="N441" i="12" s="1"/>
  <c r="N429" i="2" s="1"/>
  <c r="M440" i="12"/>
  <c r="M441" i="12" s="1"/>
  <c r="L440" i="12"/>
  <c r="L441" i="12" s="1"/>
  <c r="L429" i="2" s="1"/>
  <c r="K440" i="12"/>
  <c r="K441" i="12" s="1"/>
  <c r="J440" i="12"/>
  <c r="J441" i="12" s="1"/>
  <c r="J429" i="2" s="1"/>
  <c r="I440" i="12"/>
  <c r="I441" i="12" s="1"/>
  <c r="H440" i="12"/>
  <c r="H441" i="12" s="1"/>
  <c r="H429" i="2" s="1"/>
  <c r="G440" i="12"/>
  <c r="F440" i="12"/>
  <c r="E440" i="12"/>
  <c r="D440" i="12"/>
  <c r="B437" i="12"/>
  <c r="B438" i="12" s="1"/>
  <c r="N432" i="12"/>
  <c r="N421" i="2" s="1"/>
  <c r="M432" i="12"/>
  <c r="M421" i="2" s="1"/>
  <c r="L432" i="12"/>
  <c r="L421" i="2" s="1"/>
  <c r="K432" i="12"/>
  <c r="K421" i="2" s="1"/>
  <c r="J432" i="12"/>
  <c r="J421" i="2" s="1"/>
  <c r="I432" i="12"/>
  <c r="I421" i="2" s="1"/>
  <c r="H432" i="12"/>
  <c r="H421" i="2" s="1"/>
  <c r="G432" i="12"/>
  <c r="G421" i="2" s="1"/>
  <c r="F432" i="12"/>
  <c r="F421" i="2" s="1"/>
  <c r="E432" i="12"/>
  <c r="E421" i="2" s="1"/>
  <c r="D432" i="12"/>
  <c r="N430" i="12"/>
  <c r="N431" i="12" s="1"/>
  <c r="M430" i="12"/>
  <c r="M431" i="12" s="1"/>
  <c r="M419" i="2" s="1"/>
  <c r="L430" i="12"/>
  <c r="L431" i="12" s="1"/>
  <c r="K430" i="12"/>
  <c r="K431" i="12" s="1"/>
  <c r="J430" i="12"/>
  <c r="J431" i="12" s="1"/>
  <c r="I430" i="12"/>
  <c r="I431" i="12" s="1"/>
  <c r="I419" i="2" s="1"/>
  <c r="H430" i="12"/>
  <c r="H431" i="12" s="1"/>
  <c r="G430" i="12"/>
  <c r="F430" i="12"/>
  <c r="E430" i="12"/>
  <c r="D430" i="12"/>
  <c r="B427" i="12"/>
  <c r="B428" i="12" s="1"/>
  <c r="N422" i="12"/>
  <c r="N411" i="2" s="1"/>
  <c r="M422" i="12"/>
  <c r="M411" i="2" s="1"/>
  <c r="L422" i="12"/>
  <c r="L411" i="2" s="1"/>
  <c r="K422" i="12"/>
  <c r="K411" i="2" s="1"/>
  <c r="J422" i="12"/>
  <c r="J411" i="2" s="1"/>
  <c r="I422" i="12"/>
  <c r="I411" i="2" s="1"/>
  <c r="H422" i="12"/>
  <c r="H411" i="2" s="1"/>
  <c r="G422" i="12"/>
  <c r="G411" i="2" s="1"/>
  <c r="F422" i="12"/>
  <c r="F411" i="2" s="1"/>
  <c r="E422" i="12"/>
  <c r="E411" i="2" s="1"/>
  <c r="D422" i="12"/>
  <c r="D411" i="2" s="1"/>
  <c r="N420" i="12"/>
  <c r="N421" i="12" s="1"/>
  <c r="N409" i="2" s="1"/>
  <c r="M420" i="12"/>
  <c r="M421" i="12" s="1"/>
  <c r="L420" i="12"/>
  <c r="L421" i="12" s="1"/>
  <c r="L409" i="2" s="1"/>
  <c r="K420" i="12"/>
  <c r="K421" i="12" s="1"/>
  <c r="J420" i="12"/>
  <c r="J421" i="12" s="1"/>
  <c r="J409" i="2" s="1"/>
  <c r="I420" i="12"/>
  <c r="I421" i="12" s="1"/>
  <c r="H420" i="12"/>
  <c r="H421" i="12" s="1"/>
  <c r="H409" i="2" s="1"/>
  <c r="G420" i="12"/>
  <c r="F420" i="12"/>
  <c r="E420" i="12"/>
  <c r="D420" i="12"/>
  <c r="B417" i="12"/>
  <c r="B418" i="12" s="1"/>
  <c r="N412" i="12"/>
  <c r="N401" i="2" s="1"/>
  <c r="M412" i="12"/>
  <c r="M401" i="2" s="1"/>
  <c r="L412" i="12"/>
  <c r="L401" i="2" s="1"/>
  <c r="K412" i="12"/>
  <c r="K401" i="2" s="1"/>
  <c r="J412" i="12"/>
  <c r="J401" i="2" s="1"/>
  <c r="I412" i="12"/>
  <c r="I401" i="2" s="1"/>
  <c r="H412" i="12"/>
  <c r="H401" i="2" s="1"/>
  <c r="G412" i="12"/>
  <c r="G401" i="2" s="1"/>
  <c r="F412" i="12"/>
  <c r="F401" i="2" s="1"/>
  <c r="E412" i="12"/>
  <c r="E401" i="2" s="1"/>
  <c r="D412" i="12"/>
  <c r="D401" i="2" s="1"/>
  <c r="N410" i="12"/>
  <c r="N411" i="12" s="1"/>
  <c r="M410" i="12"/>
  <c r="M411" i="12" s="1"/>
  <c r="M399" i="2" s="1"/>
  <c r="L410" i="12"/>
  <c r="L411" i="12" s="1"/>
  <c r="L399" i="2" s="1"/>
  <c r="K410" i="12"/>
  <c r="K411" i="12" s="1"/>
  <c r="J410" i="12"/>
  <c r="J411" i="12" s="1"/>
  <c r="J399" i="2" s="1"/>
  <c r="I410" i="12"/>
  <c r="I411" i="12" s="1"/>
  <c r="I399" i="2" s="1"/>
  <c r="H410" i="12"/>
  <c r="H411" i="12" s="1"/>
  <c r="H399" i="2" s="1"/>
  <c r="G410" i="12"/>
  <c r="F410" i="12"/>
  <c r="E410" i="12"/>
  <c r="D410" i="12"/>
  <c r="B407" i="12"/>
  <c r="B408" i="12" s="1"/>
  <c r="N402" i="12"/>
  <c r="N391" i="2" s="1"/>
  <c r="M402" i="12"/>
  <c r="M391" i="2" s="1"/>
  <c r="L402" i="12"/>
  <c r="L391" i="2" s="1"/>
  <c r="K402" i="12"/>
  <c r="K391" i="2" s="1"/>
  <c r="J402" i="12"/>
  <c r="J391" i="2" s="1"/>
  <c r="I402" i="12"/>
  <c r="I391" i="2" s="1"/>
  <c r="H402" i="12"/>
  <c r="H391" i="2" s="1"/>
  <c r="G402" i="12"/>
  <c r="G391" i="2" s="1"/>
  <c r="F402" i="12"/>
  <c r="F391" i="2" s="1"/>
  <c r="E402" i="12"/>
  <c r="E391" i="2" s="1"/>
  <c r="D402" i="12"/>
  <c r="D391" i="2" s="1"/>
  <c r="N400" i="12"/>
  <c r="N401" i="12" s="1"/>
  <c r="M400" i="12"/>
  <c r="M401" i="12" s="1"/>
  <c r="M389" i="2" s="1"/>
  <c r="L400" i="12"/>
  <c r="L401" i="12" s="1"/>
  <c r="L389" i="2" s="1"/>
  <c r="K400" i="12"/>
  <c r="K401" i="12" s="1"/>
  <c r="J400" i="12"/>
  <c r="J401" i="12" s="1"/>
  <c r="J389" i="2" s="1"/>
  <c r="I400" i="12"/>
  <c r="I401" i="12" s="1"/>
  <c r="I389" i="2" s="1"/>
  <c r="H400" i="12"/>
  <c r="H401" i="12" s="1"/>
  <c r="H389" i="2" s="1"/>
  <c r="G400" i="12"/>
  <c r="F400" i="12"/>
  <c r="E400" i="12"/>
  <c r="E401" i="12" s="1"/>
  <c r="E389" i="2" s="1"/>
  <c r="D400" i="12"/>
  <c r="O400" i="12" s="1"/>
  <c r="P400" i="12" s="1"/>
  <c r="Q400" i="12" s="1"/>
  <c r="R400" i="12" s="1"/>
  <c r="S400" i="12" s="1"/>
  <c r="B397" i="12"/>
  <c r="B398" i="12" s="1"/>
  <c r="N392" i="12"/>
  <c r="N381" i="2" s="1"/>
  <c r="M392" i="12"/>
  <c r="M381" i="2" s="1"/>
  <c r="L392" i="12"/>
  <c r="L381" i="2" s="1"/>
  <c r="K392" i="12"/>
  <c r="K381" i="2" s="1"/>
  <c r="J392" i="12"/>
  <c r="J381" i="2" s="1"/>
  <c r="I392" i="12"/>
  <c r="I381" i="2" s="1"/>
  <c r="H392" i="12"/>
  <c r="H381" i="2" s="1"/>
  <c r="G392" i="12"/>
  <c r="G381" i="2" s="1"/>
  <c r="F392" i="12"/>
  <c r="F381" i="2" s="1"/>
  <c r="E392" i="12"/>
  <c r="E381" i="2" s="1"/>
  <c r="D392" i="12"/>
  <c r="N390" i="12"/>
  <c r="N391" i="12" s="1"/>
  <c r="N379" i="2" s="1"/>
  <c r="M390" i="12"/>
  <c r="M391" i="12" s="1"/>
  <c r="M379" i="2" s="1"/>
  <c r="L390" i="12"/>
  <c r="L391" i="12" s="1"/>
  <c r="L379" i="2" s="1"/>
  <c r="K390" i="12"/>
  <c r="K391" i="12" s="1"/>
  <c r="K379" i="2" s="1"/>
  <c r="J390" i="12"/>
  <c r="J391" i="12" s="1"/>
  <c r="J379" i="2" s="1"/>
  <c r="I390" i="12"/>
  <c r="I391" i="12" s="1"/>
  <c r="I379" i="2" s="1"/>
  <c r="H390" i="12"/>
  <c r="H391" i="12" s="1"/>
  <c r="H379" i="2" s="1"/>
  <c r="G390" i="12"/>
  <c r="F390" i="12"/>
  <c r="E390" i="12"/>
  <c r="E391" i="12" s="1"/>
  <c r="E379" i="2" s="1"/>
  <c r="D390" i="12"/>
  <c r="B387" i="12"/>
  <c r="B388" i="12" s="1"/>
  <c r="N382" i="12"/>
  <c r="N371" i="2" s="1"/>
  <c r="M382" i="12"/>
  <c r="M371" i="2" s="1"/>
  <c r="L382" i="12"/>
  <c r="L371" i="2" s="1"/>
  <c r="K382" i="12"/>
  <c r="K371" i="2" s="1"/>
  <c r="J382" i="12"/>
  <c r="J371" i="2" s="1"/>
  <c r="I382" i="12"/>
  <c r="I371" i="2" s="1"/>
  <c r="H382" i="12"/>
  <c r="H371" i="2" s="1"/>
  <c r="G382" i="12"/>
  <c r="G371" i="2" s="1"/>
  <c r="F382" i="12"/>
  <c r="F371" i="2" s="1"/>
  <c r="E382" i="12"/>
  <c r="E371" i="2" s="1"/>
  <c r="D382" i="12"/>
  <c r="D371" i="2" s="1"/>
  <c r="N380" i="12"/>
  <c r="N381" i="12" s="1"/>
  <c r="N369" i="2" s="1"/>
  <c r="M380" i="12"/>
  <c r="M381" i="12" s="1"/>
  <c r="M369" i="2" s="1"/>
  <c r="L380" i="12"/>
  <c r="L381" i="12" s="1"/>
  <c r="K380" i="12"/>
  <c r="K381" i="12" s="1"/>
  <c r="K369" i="2" s="1"/>
  <c r="J380" i="12"/>
  <c r="J381" i="12" s="1"/>
  <c r="J369" i="2" s="1"/>
  <c r="I380" i="12"/>
  <c r="I381" i="12" s="1"/>
  <c r="I369" i="2" s="1"/>
  <c r="H380" i="12"/>
  <c r="H381" i="12" s="1"/>
  <c r="G380" i="12"/>
  <c r="F380" i="12"/>
  <c r="E380" i="12"/>
  <c r="E381" i="12" s="1"/>
  <c r="E369" i="2" s="1"/>
  <c r="D380" i="12"/>
  <c r="B377" i="12"/>
  <c r="B378" i="12" s="1"/>
  <c r="N372" i="12"/>
  <c r="N361" i="2" s="1"/>
  <c r="M372" i="12"/>
  <c r="M361" i="2" s="1"/>
  <c r="L372" i="12"/>
  <c r="L361" i="2" s="1"/>
  <c r="K372" i="12"/>
  <c r="K361" i="2" s="1"/>
  <c r="J372" i="12"/>
  <c r="J361" i="2" s="1"/>
  <c r="I372" i="12"/>
  <c r="I361" i="2" s="1"/>
  <c r="H372" i="12"/>
  <c r="H361" i="2" s="1"/>
  <c r="G372" i="12"/>
  <c r="G361" i="2" s="1"/>
  <c r="F372" i="12"/>
  <c r="F361" i="2" s="1"/>
  <c r="E372" i="12"/>
  <c r="E361" i="2" s="1"/>
  <c r="D372" i="12"/>
  <c r="D361" i="2" s="1"/>
  <c r="N370" i="12"/>
  <c r="N371" i="12" s="1"/>
  <c r="M370" i="12"/>
  <c r="M371" i="12" s="1"/>
  <c r="L370" i="12"/>
  <c r="L371" i="12" s="1"/>
  <c r="K370" i="12"/>
  <c r="K371" i="12" s="1"/>
  <c r="J370" i="12"/>
  <c r="J371" i="12" s="1"/>
  <c r="I370" i="12"/>
  <c r="I371" i="12" s="1"/>
  <c r="H370" i="12"/>
  <c r="H371" i="12" s="1"/>
  <c r="G370" i="12"/>
  <c r="F370" i="12"/>
  <c r="E370" i="12"/>
  <c r="E371" i="12" s="1"/>
  <c r="D370" i="12"/>
  <c r="B367" i="12"/>
  <c r="B368" i="12" s="1"/>
  <c r="N362" i="12"/>
  <c r="N351" i="2" s="1"/>
  <c r="M362" i="12"/>
  <c r="M351" i="2" s="1"/>
  <c r="L362" i="12"/>
  <c r="L351" i="2" s="1"/>
  <c r="K362" i="12"/>
  <c r="K351" i="2" s="1"/>
  <c r="J362" i="12"/>
  <c r="J351" i="2" s="1"/>
  <c r="I362" i="12"/>
  <c r="I351" i="2" s="1"/>
  <c r="H362" i="12"/>
  <c r="H351" i="2" s="1"/>
  <c r="G362" i="12"/>
  <c r="G351" i="2" s="1"/>
  <c r="F362" i="12"/>
  <c r="F351" i="2" s="1"/>
  <c r="E362" i="12"/>
  <c r="E351" i="2" s="1"/>
  <c r="D362" i="12"/>
  <c r="D351" i="2" s="1"/>
  <c r="N360" i="12"/>
  <c r="N361" i="12" s="1"/>
  <c r="N349" i="2" s="1"/>
  <c r="M360" i="12"/>
  <c r="M361" i="12" s="1"/>
  <c r="L360" i="12"/>
  <c r="L361" i="12" s="1"/>
  <c r="K360" i="12"/>
  <c r="K361" i="12" s="1"/>
  <c r="J360" i="12"/>
  <c r="J361" i="12" s="1"/>
  <c r="J349" i="2" s="1"/>
  <c r="I360" i="12"/>
  <c r="I361" i="12" s="1"/>
  <c r="H360" i="12"/>
  <c r="H361" i="12" s="1"/>
  <c r="G360" i="12"/>
  <c r="F360" i="12"/>
  <c r="E360" i="12"/>
  <c r="E361" i="12" s="1"/>
  <c r="D360" i="12"/>
  <c r="B357" i="12"/>
  <c r="B358" i="12" s="1"/>
  <c r="N352" i="12"/>
  <c r="N341" i="2" s="1"/>
  <c r="M352" i="12"/>
  <c r="M341" i="2" s="1"/>
  <c r="L352" i="12"/>
  <c r="L341" i="2" s="1"/>
  <c r="K352" i="12"/>
  <c r="K341" i="2" s="1"/>
  <c r="J352" i="12"/>
  <c r="J341" i="2" s="1"/>
  <c r="I352" i="12"/>
  <c r="I341" i="2" s="1"/>
  <c r="H352" i="12"/>
  <c r="H341" i="2" s="1"/>
  <c r="G352" i="12"/>
  <c r="G341" i="2" s="1"/>
  <c r="F352" i="12"/>
  <c r="F341" i="2" s="1"/>
  <c r="E352" i="12"/>
  <c r="E341" i="2" s="1"/>
  <c r="D352" i="12"/>
  <c r="D341" i="2" s="1"/>
  <c r="C351" i="12"/>
  <c r="C339" i="2" s="1"/>
  <c r="C342" i="2" s="1"/>
  <c r="C344" i="2" s="1"/>
  <c r="C345" i="2" s="1"/>
  <c r="N350" i="12"/>
  <c r="N351" i="12" s="1"/>
  <c r="M350" i="12"/>
  <c r="M351" i="12" s="1"/>
  <c r="L350" i="12"/>
  <c r="L351" i="12" s="1"/>
  <c r="K350" i="12"/>
  <c r="K351" i="12" s="1"/>
  <c r="K339" i="2" s="1"/>
  <c r="J350" i="12"/>
  <c r="J351" i="12" s="1"/>
  <c r="I350" i="12"/>
  <c r="I351" i="12" s="1"/>
  <c r="H350" i="12"/>
  <c r="H351" i="12" s="1"/>
  <c r="G350" i="12"/>
  <c r="F350" i="12"/>
  <c r="E350" i="12"/>
  <c r="D350" i="12"/>
  <c r="B347" i="12"/>
  <c r="B348" i="12" s="1"/>
  <c r="N342" i="12"/>
  <c r="N331" i="2" s="1"/>
  <c r="M342" i="12"/>
  <c r="M331" i="2" s="1"/>
  <c r="L342" i="12"/>
  <c r="L331" i="2" s="1"/>
  <c r="K342" i="12"/>
  <c r="K331" i="2" s="1"/>
  <c r="J342" i="12"/>
  <c r="J331" i="2" s="1"/>
  <c r="I342" i="12"/>
  <c r="I331" i="2" s="1"/>
  <c r="H342" i="12"/>
  <c r="H331" i="2" s="1"/>
  <c r="G342" i="12"/>
  <c r="G331" i="2" s="1"/>
  <c r="F342" i="12"/>
  <c r="F331" i="2" s="1"/>
  <c r="E342" i="12"/>
  <c r="E331" i="2" s="1"/>
  <c r="D342" i="12"/>
  <c r="D331" i="2" s="1"/>
  <c r="C341" i="12"/>
  <c r="C329" i="2" s="1"/>
  <c r="C332" i="2" s="1"/>
  <c r="C334" i="2" s="1"/>
  <c r="C335" i="2" s="1"/>
  <c r="N340" i="12"/>
  <c r="N341" i="12" s="1"/>
  <c r="N329" i="2" s="1"/>
  <c r="N332" i="2" s="1"/>
  <c r="M340" i="12"/>
  <c r="M341" i="12" s="1"/>
  <c r="M329" i="2" s="1"/>
  <c r="L340" i="12"/>
  <c r="L341" i="12" s="1"/>
  <c r="L329" i="2" s="1"/>
  <c r="K340" i="12"/>
  <c r="K341" i="12" s="1"/>
  <c r="K329" i="2" s="1"/>
  <c r="K332" i="2" s="1"/>
  <c r="K334" i="2" s="1"/>
  <c r="J340" i="12"/>
  <c r="J341" i="12" s="1"/>
  <c r="J329" i="2" s="1"/>
  <c r="J332" i="2" s="1"/>
  <c r="I340" i="12"/>
  <c r="I341" i="12" s="1"/>
  <c r="I329" i="2" s="1"/>
  <c r="I332" i="2" s="1"/>
  <c r="H340" i="12"/>
  <c r="H341" i="12" s="1"/>
  <c r="H329" i="2" s="1"/>
  <c r="H332" i="2" s="1"/>
  <c r="G340" i="12"/>
  <c r="F340" i="12"/>
  <c r="E340" i="12"/>
  <c r="D340" i="12"/>
  <c r="B337" i="12"/>
  <c r="B338" i="12" s="1"/>
  <c r="N332" i="12"/>
  <c r="N321" i="2" s="1"/>
  <c r="M332" i="12"/>
  <c r="M321" i="2" s="1"/>
  <c r="L332" i="12"/>
  <c r="L321" i="2" s="1"/>
  <c r="K332" i="12"/>
  <c r="K321" i="2" s="1"/>
  <c r="J332" i="12"/>
  <c r="J321" i="2" s="1"/>
  <c r="I332" i="12"/>
  <c r="I321" i="2" s="1"/>
  <c r="H332" i="12"/>
  <c r="H321" i="2" s="1"/>
  <c r="G332" i="12"/>
  <c r="G321" i="2" s="1"/>
  <c r="F332" i="12"/>
  <c r="F321" i="2" s="1"/>
  <c r="E332" i="12"/>
  <c r="E321" i="2" s="1"/>
  <c r="D332" i="12"/>
  <c r="D321" i="2" s="1"/>
  <c r="C331" i="12"/>
  <c r="C319" i="2" s="1"/>
  <c r="C322" i="2" s="1"/>
  <c r="C324" i="2" s="1"/>
  <c r="C325" i="2" s="1"/>
  <c r="N330" i="12"/>
  <c r="N331" i="12" s="1"/>
  <c r="N319" i="2" s="1"/>
  <c r="M330" i="12"/>
  <c r="M331" i="12" s="1"/>
  <c r="L330" i="12"/>
  <c r="L331" i="12" s="1"/>
  <c r="L319" i="2" s="1"/>
  <c r="K330" i="12"/>
  <c r="K331" i="12" s="1"/>
  <c r="J330" i="12"/>
  <c r="J331" i="12" s="1"/>
  <c r="J319" i="2" s="1"/>
  <c r="I330" i="12"/>
  <c r="I331" i="12" s="1"/>
  <c r="H330" i="12"/>
  <c r="H331" i="12" s="1"/>
  <c r="H319" i="2" s="1"/>
  <c r="G330" i="12"/>
  <c r="F330" i="12"/>
  <c r="E330" i="12"/>
  <c r="D330" i="12"/>
  <c r="B327" i="12"/>
  <c r="B328" i="12" s="1"/>
  <c r="N322" i="12"/>
  <c r="N311" i="2" s="1"/>
  <c r="M322" i="12"/>
  <c r="M311" i="2" s="1"/>
  <c r="L322" i="12"/>
  <c r="L311" i="2" s="1"/>
  <c r="K322" i="12"/>
  <c r="K311" i="2" s="1"/>
  <c r="J322" i="12"/>
  <c r="J311" i="2" s="1"/>
  <c r="I322" i="12"/>
  <c r="I311" i="2" s="1"/>
  <c r="H322" i="12"/>
  <c r="H311" i="2" s="1"/>
  <c r="G322" i="12"/>
  <c r="G311" i="2" s="1"/>
  <c r="F322" i="12"/>
  <c r="F311" i="2" s="1"/>
  <c r="E322" i="12"/>
  <c r="E311" i="2" s="1"/>
  <c r="D322" i="12"/>
  <c r="D311" i="2" s="1"/>
  <c r="C321" i="12"/>
  <c r="C309" i="2" s="1"/>
  <c r="C312" i="2" s="1"/>
  <c r="C314" i="2" s="1"/>
  <c r="C315" i="2" s="1"/>
  <c r="N320" i="12"/>
  <c r="N321" i="12" s="1"/>
  <c r="M320" i="12"/>
  <c r="M321" i="12" s="1"/>
  <c r="M309" i="2" s="1"/>
  <c r="L320" i="12"/>
  <c r="L321" i="12" s="1"/>
  <c r="L309" i="2" s="1"/>
  <c r="K320" i="12"/>
  <c r="K321" i="12" s="1"/>
  <c r="K309" i="2" s="1"/>
  <c r="K312" i="2" s="1"/>
  <c r="J320" i="12"/>
  <c r="J321" i="12" s="1"/>
  <c r="J309" i="2" s="1"/>
  <c r="I320" i="12"/>
  <c r="I321" i="12" s="1"/>
  <c r="I309" i="2" s="1"/>
  <c r="I312" i="2" s="1"/>
  <c r="H320" i="12"/>
  <c r="H321" i="12" s="1"/>
  <c r="H309" i="2" s="1"/>
  <c r="G320" i="12"/>
  <c r="F320" i="12"/>
  <c r="E320" i="12"/>
  <c r="D320" i="12"/>
  <c r="B317" i="12"/>
  <c r="B318" i="12" s="1"/>
  <c r="N312" i="12"/>
  <c r="N301" i="2" s="1"/>
  <c r="M312" i="12"/>
  <c r="M301" i="2" s="1"/>
  <c r="L312" i="12"/>
  <c r="L301" i="2" s="1"/>
  <c r="K312" i="12"/>
  <c r="K301" i="2" s="1"/>
  <c r="J312" i="12"/>
  <c r="J301" i="2" s="1"/>
  <c r="I312" i="12"/>
  <c r="I301" i="2" s="1"/>
  <c r="H312" i="12"/>
  <c r="H301" i="2" s="1"/>
  <c r="G312" i="12"/>
  <c r="G301" i="2" s="1"/>
  <c r="F312" i="12"/>
  <c r="F301" i="2" s="1"/>
  <c r="E312" i="12"/>
  <c r="E301" i="2" s="1"/>
  <c r="D312" i="12"/>
  <c r="D301" i="2" s="1"/>
  <c r="C311" i="12"/>
  <c r="C299" i="2" s="1"/>
  <c r="C302" i="2" s="1"/>
  <c r="N310" i="12"/>
  <c r="N311" i="12" s="1"/>
  <c r="N299" i="2" s="1"/>
  <c r="N302" i="2" s="1"/>
  <c r="M310" i="12"/>
  <c r="M311" i="12" s="1"/>
  <c r="L310" i="12"/>
  <c r="L311" i="12" s="1"/>
  <c r="L299" i="2" s="1"/>
  <c r="K310" i="12"/>
  <c r="K311" i="12" s="1"/>
  <c r="K299" i="2" s="1"/>
  <c r="K302" i="2" s="1"/>
  <c r="J310" i="12"/>
  <c r="J311" i="12" s="1"/>
  <c r="J299" i="2" s="1"/>
  <c r="J302" i="2" s="1"/>
  <c r="I310" i="12"/>
  <c r="I311" i="12" s="1"/>
  <c r="I299" i="2" s="1"/>
  <c r="H310" i="12"/>
  <c r="H311" i="12" s="1"/>
  <c r="H299" i="2" s="1"/>
  <c r="H302" i="2" s="1"/>
  <c r="G310" i="12"/>
  <c r="F310" i="12"/>
  <c r="E310" i="12"/>
  <c r="D310" i="12"/>
  <c r="B307" i="12"/>
  <c r="B308" i="12" s="1"/>
  <c r="N302" i="12"/>
  <c r="N291" i="2" s="1"/>
  <c r="M302" i="12"/>
  <c r="M291" i="2" s="1"/>
  <c r="L302" i="12"/>
  <c r="L291" i="2" s="1"/>
  <c r="K302" i="12"/>
  <c r="K291" i="2" s="1"/>
  <c r="J302" i="12"/>
  <c r="J291" i="2" s="1"/>
  <c r="I302" i="12"/>
  <c r="I291" i="2" s="1"/>
  <c r="H302" i="12"/>
  <c r="H291" i="2" s="1"/>
  <c r="G302" i="12"/>
  <c r="G291" i="2" s="1"/>
  <c r="F302" i="12"/>
  <c r="F291" i="2" s="1"/>
  <c r="E302" i="12"/>
  <c r="E291" i="2" s="1"/>
  <c r="D302" i="12"/>
  <c r="D291" i="2" s="1"/>
  <c r="C301" i="12"/>
  <c r="C289" i="2" s="1"/>
  <c r="C292" i="2" s="1"/>
  <c r="N300" i="12"/>
  <c r="N301" i="12" s="1"/>
  <c r="M300" i="12"/>
  <c r="M301" i="12" s="1"/>
  <c r="M289" i="2" s="1"/>
  <c r="L300" i="12"/>
  <c r="L301" i="12" s="1"/>
  <c r="L289" i="2" s="1"/>
  <c r="K300" i="12"/>
  <c r="K301" i="12" s="1"/>
  <c r="J300" i="12"/>
  <c r="J301" i="12" s="1"/>
  <c r="J289" i="2" s="1"/>
  <c r="J292" i="2" s="1"/>
  <c r="I300" i="12"/>
  <c r="I301" i="12" s="1"/>
  <c r="I289" i="2" s="1"/>
  <c r="I292" i="2" s="1"/>
  <c r="H300" i="12"/>
  <c r="H301" i="12" s="1"/>
  <c r="H289" i="2" s="1"/>
  <c r="G300" i="12"/>
  <c r="F300" i="12"/>
  <c r="E300" i="12"/>
  <c r="D300" i="12"/>
  <c r="B297" i="12"/>
  <c r="B298" i="12" s="1"/>
  <c r="N292" i="12"/>
  <c r="N281" i="2" s="1"/>
  <c r="M292" i="12"/>
  <c r="M281" i="2" s="1"/>
  <c r="L292" i="12"/>
  <c r="L281" i="2" s="1"/>
  <c r="K292" i="12"/>
  <c r="K281" i="2" s="1"/>
  <c r="J292" i="12"/>
  <c r="J281" i="2" s="1"/>
  <c r="I292" i="12"/>
  <c r="I281" i="2" s="1"/>
  <c r="H292" i="12"/>
  <c r="H281" i="2" s="1"/>
  <c r="G292" i="12"/>
  <c r="G281" i="2" s="1"/>
  <c r="F292" i="12"/>
  <c r="F281" i="2" s="1"/>
  <c r="E292" i="12"/>
  <c r="E281" i="2" s="1"/>
  <c r="D292" i="12"/>
  <c r="D281" i="2" s="1"/>
  <c r="C291" i="12"/>
  <c r="C279" i="2" s="1"/>
  <c r="C282" i="2" s="1"/>
  <c r="N290" i="12"/>
  <c r="N291" i="12" s="1"/>
  <c r="N279" i="2" s="1"/>
  <c r="M290" i="12"/>
  <c r="M291" i="12" s="1"/>
  <c r="M279" i="2" s="1"/>
  <c r="L290" i="12"/>
  <c r="L291" i="12" s="1"/>
  <c r="L279" i="2" s="1"/>
  <c r="K290" i="12"/>
  <c r="K291" i="12" s="1"/>
  <c r="K279" i="2" s="1"/>
  <c r="K282" i="2" s="1"/>
  <c r="J290" i="12"/>
  <c r="J291" i="12" s="1"/>
  <c r="J279" i="2" s="1"/>
  <c r="I290" i="12"/>
  <c r="I291" i="12" s="1"/>
  <c r="I279" i="2" s="1"/>
  <c r="I282" i="2" s="1"/>
  <c r="H290" i="12"/>
  <c r="H291" i="12" s="1"/>
  <c r="H279" i="2" s="1"/>
  <c r="G290" i="12"/>
  <c r="F290" i="12"/>
  <c r="E290" i="12"/>
  <c r="D290" i="12"/>
  <c r="B287" i="12"/>
  <c r="B288" i="12" s="1"/>
  <c r="N282" i="12"/>
  <c r="N271" i="2" s="1"/>
  <c r="M282" i="12"/>
  <c r="M271" i="2" s="1"/>
  <c r="L282" i="12"/>
  <c r="L271" i="2" s="1"/>
  <c r="K282" i="12"/>
  <c r="K271" i="2" s="1"/>
  <c r="J282" i="12"/>
  <c r="J271" i="2" s="1"/>
  <c r="I282" i="12"/>
  <c r="I271" i="2" s="1"/>
  <c r="H282" i="12"/>
  <c r="H271" i="2" s="1"/>
  <c r="G282" i="12"/>
  <c r="G271" i="2" s="1"/>
  <c r="F282" i="12"/>
  <c r="F271" i="2" s="1"/>
  <c r="E282" i="12"/>
  <c r="E271" i="2" s="1"/>
  <c r="D282" i="12"/>
  <c r="D271" i="2" s="1"/>
  <c r="C281" i="12"/>
  <c r="C269" i="2" s="1"/>
  <c r="C272" i="2" s="1"/>
  <c r="C274" i="2" s="1"/>
  <c r="C275" i="2" s="1"/>
  <c r="N280" i="12"/>
  <c r="N281" i="12" s="1"/>
  <c r="N269" i="2" s="1"/>
  <c r="M280" i="12"/>
  <c r="M281" i="12" s="1"/>
  <c r="M269" i="2" s="1"/>
  <c r="L280" i="12"/>
  <c r="L281" i="12" s="1"/>
  <c r="K280" i="12"/>
  <c r="K281" i="12" s="1"/>
  <c r="K269" i="2" s="1"/>
  <c r="J280" i="12"/>
  <c r="J281" i="12" s="1"/>
  <c r="J269" i="2" s="1"/>
  <c r="J272" i="2" s="1"/>
  <c r="I280" i="12"/>
  <c r="I281" i="12" s="1"/>
  <c r="I269" i="2" s="1"/>
  <c r="I272" i="2" s="1"/>
  <c r="H280" i="12"/>
  <c r="H281" i="12" s="1"/>
  <c r="G280" i="12"/>
  <c r="F280" i="12"/>
  <c r="E280" i="12"/>
  <c r="D280" i="12"/>
  <c r="B277" i="12"/>
  <c r="B278" i="12" s="1"/>
  <c r="N272" i="12"/>
  <c r="N261" i="2" s="1"/>
  <c r="M272" i="12"/>
  <c r="M261" i="2" s="1"/>
  <c r="L272" i="12"/>
  <c r="L261" i="2" s="1"/>
  <c r="K272" i="12"/>
  <c r="K261" i="2" s="1"/>
  <c r="J272" i="12"/>
  <c r="J261" i="2" s="1"/>
  <c r="I272" i="12"/>
  <c r="I261" i="2" s="1"/>
  <c r="H272" i="12"/>
  <c r="H261" i="2" s="1"/>
  <c r="G272" i="12"/>
  <c r="G261" i="2" s="1"/>
  <c r="F272" i="12"/>
  <c r="F261" i="2" s="1"/>
  <c r="E272" i="12"/>
  <c r="E261" i="2" s="1"/>
  <c r="D272" i="12"/>
  <c r="D261" i="2" s="1"/>
  <c r="C271" i="12"/>
  <c r="C259" i="2" s="1"/>
  <c r="C262" i="2" s="1"/>
  <c r="C264" i="2" s="1"/>
  <c r="C265" i="2" s="1"/>
  <c r="N270" i="12"/>
  <c r="N271" i="12" s="1"/>
  <c r="M270" i="12"/>
  <c r="M271" i="12" s="1"/>
  <c r="L270" i="12"/>
  <c r="L271" i="12" s="1"/>
  <c r="K270" i="12"/>
  <c r="K271" i="12" s="1"/>
  <c r="J270" i="12"/>
  <c r="J271" i="12" s="1"/>
  <c r="I270" i="12"/>
  <c r="I271" i="12" s="1"/>
  <c r="H270" i="12"/>
  <c r="H271" i="12" s="1"/>
  <c r="G270" i="12"/>
  <c r="F270" i="12"/>
  <c r="E270" i="12"/>
  <c r="D270" i="12"/>
  <c r="B267" i="12"/>
  <c r="B268" i="12" s="1"/>
  <c r="N262" i="12"/>
  <c r="N251" i="2" s="1"/>
  <c r="M262" i="12"/>
  <c r="M251" i="2" s="1"/>
  <c r="L262" i="12"/>
  <c r="L251" i="2" s="1"/>
  <c r="K262" i="12"/>
  <c r="K251" i="2" s="1"/>
  <c r="J262" i="12"/>
  <c r="J251" i="2" s="1"/>
  <c r="I262" i="12"/>
  <c r="I251" i="2" s="1"/>
  <c r="H262" i="12"/>
  <c r="H251" i="2" s="1"/>
  <c r="G262" i="12"/>
  <c r="G251" i="2" s="1"/>
  <c r="F262" i="12"/>
  <c r="F251" i="2" s="1"/>
  <c r="E262" i="12"/>
  <c r="E251" i="2" s="1"/>
  <c r="D262" i="12"/>
  <c r="D251" i="2" s="1"/>
  <c r="C261" i="12"/>
  <c r="C249" i="2" s="1"/>
  <c r="C252" i="2" s="1"/>
  <c r="C254" i="2" s="1"/>
  <c r="C255" i="2" s="1"/>
  <c r="N260" i="12"/>
  <c r="N261" i="12" s="1"/>
  <c r="N249" i="2" s="1"/>
  <c r="N252" i="2" s="1"/>
  <c r="M260" i="12"/>
  <c r="M261" i="12" s="1"/>
  <c r="L260" i="12"/>
  <c r="L261" i="12" s="1"/>
  <c r="K260" i="12"/>
  <c r="K261" i="12" s="1"/>
  <c r="J260" i="12"/>
  <c r="J261" i="12" s="1"/>
  <c r="J249" i="2" s="1"/>
  <c r="J252" i="2" s="1"/>
  <c r="I260" i="12"/>
  <c r="I261" i="12" s="1"/>
  <c r="H260" i="12"/>
  <c r="H261" i="12" s="1"/>
  <c r="G260" i="12"/>
  <c r="F260" i="12"/>
  <c r="E260" i="12"/>
  <c r="D260" i="12"/>
  <c r="B257" i="12"/>
  <c r="B258" i="12" s="1"/>
  <c r="N252" i="12"/>
  <c r="N241" i="2" s="1"/>
  <c r="M252" i="12"/>
  <c r="M241" i="2" s="1"/>
  <c r="L252" i="12"/>
  <c r="L241" i="2" s="1"/>
  <c r="K252" i="12"/>
  <c r="K241" i="2" s="1"/>
  <c r="J252" i="12"/>
  <c r="J241" i="2" s="1"/>
  <c r="I252" i="12"/>
  <c r="I241" i="2" s="1"/>
  <c r="H252" i="12"/>
  <c r="H241" i="2" s="1"/>
  <c r="G252" i="12"/>
  <c r="G241" i="2" s="1"/>
  <c r="F252" i="12"/>
  <c r="F241" i="2" s="1"/>
  <c r="E252" i="12"/>
  <c r="E241" i="2" s="1"/>
  <c r="D252" i="12"/>
  <c r="D241" i="2" s="1"/>
  <c r="C251" i="12"/>
  <c r="C239" i="2" s="1"/>
  <c r="C242" i="2" s="1"/>
  <c r="C244" i="2" s="1"/>
  <c r="C245" i="2" s="1"/>
  <c r="N250" i="12"/>
  <c r="N251" i="12" s="1"/>
  <c r="N239" i="2" s="1"/>
  <c r="N242" i="2" s="1"/>
  <c r="M250" i="12"/>
  <c r="M251" i="12" s="1"/>
  <c r="L250" i="12"/>
  <c r="L251" i="12" s="1"/>
  <c r="L239" i="2" s="1"/>
  <c r="K250" i="12"/>
  <c r="K251" i="12" s="1"/>
  <c r="J250" i="12"/>
  <c r="J251" i="12" s="1"/>
  <c r="J239" i="2" s="1"/>
  <c r="J242" i="2" s="1"/>
  <c r="I250" i="12"/>
  <c r="I251" i="12" s="1"/>
  <c r="H250" i="12"/>
  <c r="H251" i="12" s="1"/>
  <c r="H239" i="2" s="1"/>
  <c r="G250" i="12"/>
  <c r="G251" i="12" s="1"/>
  <c r="F250" i="12"/>
  <c r="E250" i="12"/>
  <c r="D250" i="12"/>
  <c r="B247" i="12"/>
  <c r="B248" i="12" s="1"/>
  <c r="N242" i="12"/>
  <c r="N231" i="2" s="1"/>
  <c r="M242" i="12"/>
  <c r="M231" i="2" s="1"/>
  <c r="L242" i="12"/>
  <c r="L231" i="2" s="1"/>
  <c r="K242" i="12"/>
  <c r="K231" i="2" s="1"/>
  <c r="J242" i="12"/>
  <c r="J231" i="2" s="1"/>
  <c r="I242" i="12"/>
  <c r="I231" i="2" s="1"/>
  <c r="H242" i="12"/>
  <c r="H231" i="2" s="1"/>
  <c r="G242" i="12"/>
  <c r="G231" i="2" s="1"/>
  <c r="F242" i="12"/>
  <c r="F231" i="2" s="1"/>
  <c r="E242" i="12"/>
  <c r="E231" i="2" s="1"/>
  <c r="D242" i="12"/>
  <c r="D231" i="2" s="1"/>
  <c r="C241" i="12"/>
  <c r="C229" i="2" s="1"/>
  <c r="C232" i="2" s="1"/>
  <c r="C234" i="2" s="1"/>
  <c r="C235" i="2" s="1"/>
  <c r="N240" i="12"/>
  <c r="N241" i="12" s="1"/>
  <c r="M240" i="12"/>
  <c r="M241" i="12" s="1"/>
  <c r="L240" i="12"/>
  <c r="L241" i="12" s="1"/>
  <c r="K240" i="12"/>
  <c r="K241" i="12" s="1"/>
  <c r="K229" i="2" s="1"/>
  <c r="J240" i="12"/>
  <c r="J241" i="12" s="1"/>
  <c r="I240" i="12"/>
  <c r="I241" i="12" s="1"/>
  <c r="H240" i="12"/>
  <c r="H241" i="12" s="1"/>
  <c r="G240" i="12"/>
  <c r="G241" i="12" s="1"/>
  <c r="G229" i="2" s="1"/>
  <c r="G232" i="2" s="1"/>
  <c r="F240" i="12"/>
  <c r="E240" i="12"/>
  <c r="D240" i="12"/>
  <c r="B237" i="12"/>
  <c r="B238" i="12" s="1"/>
  <c r="N232" i="12"/>
  <c r="N221" i="2" s="1"/>
  <c r="M232" i="12"/>
  <c r="M221" i="2" s="1"/>
  <c r="L232" i="12"/>
  <c r="L221" i="2" s="1"/>
  <c r="K232" i="12"/>
  <c r="K221" i="2" s="1"/>
  <c r="J232" i="12"/>
  <c r="J221" i="2" s="1"/>
  <c r="I232" i="12"/>
  <c r="I221" i="2" s="1"/>
  <c r="H232" i="12"/>
  <c r="H221" i="2" s="1"/>
  <c r="G232" i="12"/>
  <c r="G221" i="2" s="1"/>
  <c r="F232" i="12"/>
  <c r="F221" i="2" s="1"/>
  <c r="E232" i="12"/>
  <c r="E221" i="2" s="1"/>
  <c r="D232" i="12"/>
  <c r="D221" i="2" s="1"/>
  <c r="C231" i="12"/>
  <c r="C219" i="2" s="1"/>
  <c r="C222" i="2" s="1"/>
  <c r="C224" i="2" s="1"/>
  <c r="C225" i="2" s="1"/>
  <c r="N230" i="12"/>
  <c r="N231" i="12" s="1"/>
  <c r="N219" i="2" s="1"/>
  <c r="N222" i="2" s="1"/>
  <c r="M230" i="12"/>
  <c r="M231" i="12" s="1"/>
  <c r="L230" i="12"/>
  <c r="L231" i="12" s="1"/>
  <c r="L219" i="2" s="1"/>
  <c r="K230" i="12"/>
  <c r="K231" i="12" s="1"/>
  <c r="J230" i="12"/>
  <c r="J231" i="12" s="1"/>
  <c r="J219" i="2" s="1"/>
  <c r="J222" i="2" s="1"/>
  <c r="I230" i="12"/>
  <c r="I231" i="12" s="1"/>
  <c r="H230" i="12"/>
  <c r="H231" i="12" s="1"/>
  <c r="H219" i="2" s="1"/>
  <c r="H222" i="2" s="1"/>
  <c r="G230" i="12"/>
  <c r="G231" i="12" s="1"/>
  <c r="F230" i="12"/>
  <c r="E230" i="12"/>
  <c r="D230" i="12"/>
  <c r="B227" i="12"/>
  <c r="B228" i="12" s="1"/>
  <c r="N222" i="12"/>
  <c r="N211" i="2" s="1"/>
  <c r="M222" i="12"/>
  <c r="M211" i="2" s="1"/>
  <c r="L222" i="12"/>
  <c r="L211" i="2" s="1"/>
  <c r="K222" i="12"/>
  <c r="K211" i="2" s="1"/>
  <c r="J222" i="12"/>
  <c r="J211" i="2" s="1"/>
  <c r="I222" i="12"/>
  <c r="I211" i="2" s="1"/>
  <c r="H222" i="12"/>
  <c r="H211" i="2" s="1"/>
  <c r="G222" i="12"/>
  <c r="G211" i="2" s="1"/>
  <c r="F222" i="12"/>
  <c r="F211" i="2" s="1"/>
  <c r="E222" i="12"/>
  <c r="E211" i="2" s="1"/>
  <c r="D222" i="12"/>
  <c r="C221" i="12"/>
  <c r="C209" i="2" s="1"/>
  <c r="C212" i="2" s="1"/>
  <c r="N220" i="12"/>
  <c r="N221" i="12" s="1"/>
  <c r="N209" i="2" s="1"/>
  <c r="M220" i="12"/>
  <c r="M221" i="12" s="1"/>
  <c r="L220" i="12"/>
  <c r="L221" i="12" s="1"/>
  <c r="L209" i="2" s="1"/>
  <c r="K220" i="12"/>
  <c r="K221" i="12" s="1"/>
  <c r="J220" i="12"/>
  <c r="J221" i="12" s="1"/>
  <c r="J209" i="2" s="1"/>
  <c r="I220" i="12"/>
  <c r="I221" i="12" s="1"/>
  <c r="H220" i="12"/>
  <c r="H221" i="12" s="1"/>
  <c r="H209" i="2" s="1"/>
  <c r="G220" i="12"/>
  <c r="G221" i="12" s="1"/>
  <c r="F220" i="12"/>
  <c r="E220" i="12"/>
  <c r="D220" i="12"/>
  <c r="B217" i="12"/>
  <c r="B218" i="12" s="1"/>
  <c r="N212" i="12"/>
  <c r="N201" i="2" s="1"/>
  <c r="M212" i="12"/>
  <c r="M201" i="2" s="1"/>
  <c r="L212" i="12"/>
  <c r="L201" i="2" s="1"/>
  <c r="K212" i="12"/>
  <c r="K201" i="2" s="1"/>
  <c r="J212" i="12"/>
  <c r="J201" i="2" s="1"/>
  <c r="I212" i="12"/>
  <c r="I201" i="2" s="1"/>
  <c r="H212" i="12"/>
  <c r="H201" i="2" s="1"/>
  <c r="G212" i="12"/>
  <c r="G201" i="2" s="1"/>
  <c r="F212" i="12"/>
  <c r="F201" i="2" s="1"/>
  <c r="E212" i="12"/>
  <c r="E201" i="2" s="1"/>
  <c r="D212" i="12"/>
  <c r="C211" i="12"/>
  <c r="C199" i="2" s="1"/>
  <c r="C202" i="2" s="1"/>
  <c r="C204" i="2" s="1"/>
  <c r="C205" i="2" s="1"/>
  <c r="N210" i="12"/>
  <c r="N211" i="12" s="1"/>
  <c r="N199" i="2" s="1"/>
  <c r="N202" i="2" s="1"/>
  <c r="M210" i="12"/>
  <c r="M211" i="12" s="1"/>
  <c r="L210" i="12"/>
  <c r="L211" i="12" s="1"/>
  <c r="L199" i="2" s="1"/>
  <c r="K210" i="12"/>
  <c r="K211" i="12" s="1"/>
  <c r="J210" i="12"/>
  <c r="J211" i="12" s="1"/>
  <c r="J199" i="2" s="1"/>
  <c r="J202" i="2" s="1"/>
  <c r="I210" i="12"/>
  <c r="I211" i="12" s="1"/>
  <c r="H210" i="12"/>
  <c r="H211" i="12" s="1"/>
  <c r="H199" i="2" s="1"/>
  <c r="H202" i="2" s="1"/>
  <c r="G210" i="12"/>
  <c r="G211" i="12" s="1"/>
  <c r="F210" i="12"/>
  <c r="E210" i="12"/>
  <c r="D210" i="12"/>
  <c r="N202" i="12"/>
  <c r="N191" i="2" s="1"/>
  <c r="M202" i="12"/>
  <c r="M191" i="2" s="1"/>
  <c r="L202" i="12"/>
  <c r="L191" i="2" s="1"/>
  <c r="K202" i="12"/>
  <c r="K191" i="2" s="1"/>
  <c r="J202" i="12"/>
  <c r="J191" i="2" s="1"/>
  <c r="I202" i="12"/>
  <c r="I191" i="2" s="1"/>
  <c r="H202" i="12"/>
  <c r="H191" i="2" s="1"/>
  <c r="G202" i="12"/>
  <c r="G191" i="2" s="1"/>
  <c r="F202" i="12"/>
  <c r="F191" i="2" s="1"/>
  <c r="E202" i="12"/>
  <c r="E191" i="2" s="1"/>
  <c r="D202" i="12"/>
  <c r="D191" i="2" s="1"/>
  <c r="C201" i="12"/>
  <c r="C189" i="2" s="1"/>
  <c r="C192" i="2" s="1"/>
  <c r="C194" i="2" s="1"/>
  <c r="C195" i="2" s="1"/>
  <c r="N200" i="12"/>
  <c r="N201" i="12" s="1"/>
  <c r="M200" i="12"/>
  <c r="M201" i="12" s="1"/>
  <c r="L200" i="12"/>
  <c r="L201" i="12" s="1"/>
  <c r="K200" i="12"/>
  <c r="K201" i="12" s="1"/>
  <c r="J200" i="12"/>
  <c r="J201" i="12" s="1"/>
  <c r="I200" i="12"/>
  <c r="I201" i="12" s="1"/>
  <c r="H200" i="12"/>
  <c r="H201" i="12" s="1"/>
  <c r="G200" i="12"/>
  <c r="F200" i="12"/>
  <c r="F201" i="12" s="1"/>
  <c r="E200" i="12"/>
  <c r="D200" i="12"/>
  <c r="N192" i="12"/>
  <c r="N181" i="2" s="1"/>
  <c r="M192" i="12"/>
  <c r="M181" i="2" s="1"/>
  <c r="L192" i="12"/>
  <c r="L181" i="2" s="1"/>
  <c r="K192" i="12"/>
  <c r="K181" i="2" s="1"/>
  <c r="J192" i="12"/>
  <c r="J181" i="2" s="1"/>
  <c r="I192" i="12"/>
  <c r="I181" i="2" s="1"/>
  <c r="H192" i="12"/>
  <c r="H181" i="2" s="1"/>
  <c r="G192" i="12"/>
  <c r="G181" i="2" s="1"/>
  <c r="F192" i="12"/>
  <c r="F181" i="2" s="1"/>
  <c r="E192" i="12"/>
  <c r="E181" i="2" s="1"/>
  <c r="D192" i="12"/>
  <c r="D181" i="2" s="1"/>
  <c r="C191" i="12"/>
  <c r="C179" i="2" s="1"/>
  <c r="C182" i="2" s="1"/>
  <c r="N190" i="12"/>
  <c r="N191" i="12" s="1"/>
  <c r="M190" i="12"/>
  <c r="M191" i="12" s="1"/>
  <c r="L190" i="12"/>
  <c r="L191" i="12" s="1"/>
  <c r="K190" i="12"/>
  <c r="K191" i="12" s="1"/>
  <c r="J190" i="12"/>
  <c r="J191" i="12" s="1"/>
  <c r="I190" i="12"/>
  <c r="I191" i="12" s="1"/>
  <c r="H190" i="12"/>
  <c r="H191" i="12" s="1"/>
  <c r="G190" i="12"/>
  <c r="F190" i="12"/>
  <c r="F191" i="12" s="1"/>
  <c r="E190" i="12"/>
  <c r="D190" i="12"/>
  <c r="N182" i="12"/>
  <c r="N171" i="2" s="1"/>
  <c r="M182" i="12"/>
  <c r="M171" i="2" s="1"/>
  <c r="L182" i="12"/>
  <c r="L171" i="2" s="1"/>
  <c r="K182" i="12"/>
  <c r="K171" i="2" s="1"/>
  <c r="J182" i="12"/>
  <c r="J171" i="2" s="1"/>
  <c r="I182" i="12"/>
  <c r="I171" i="2" s="1"/>
  <c r="H182" i="12"/>
  <c r="H171" i="2" s="1"/>
  <c r="G182" i="12"/>
  <c r="G171" i="2" s="1"/>
  <c r="F182" i="12"/>
  <c r="F171" i="2" s="1"/>
  <c r="E182" i="12"/>
  <c r="E171" i="2" s="1"/>
  <c r="D182" i="12"/>
  <c r="D171" i="2" s="1"/>
  <c r="C181" i="12"/>
  <c r="C169" i="2" s="1"/>
  <c r="C172" i="2" s="1"/>
  <c r="C174" i="2" s="1"/>
  <c r="C175" i="2" s="1"/>
  <c r="N180" i="12"/>
  <c r="N181" i="12" s="1"/>
  <c r="M180" i="12"/>
  <c r="M181" i="12" s="1"/>
  <c r="L180" i="12"/>
  <c r="L181" i="12" s="1"/>
  <c r="K180" i="12"/>
  <c r="K181" i="12" s="1"/>
  <c r="J180" i="12"/>
  <c r="J181" i="12" s="1"/>
  <c r="I180" i="12"/>
  <c r="I181" i="12" s="1"/>
  <c r="H180" i="12"/>
  <c r="H181" i="12" s="1"/>
  <c r="G180" i="12"/>
  <c r="F180" i="12"/>
  <c r="F181" i="12" s="1"/>
  <c r="E180" i="12"/>
  <c r="D180" i="12"/>
  <c r="N172" i="12"/>
  <c r="N161" i="2" s="1"/>
  <c r="M172" i="12"/>
  <c r="M161" i="2" s="1"/>
  <c r="L172" i="12"/>
  <c r="L161" i="2" s="1"/>
  <c r="K172" i="12"/>
  <c r="K161" i="2" s="1"/>
  <c r="J172" i="12"/>
  <c r="J161" i="2" s="1"/>
  <c r="I172" i="12"/>
  <c r="I161" i="2" s="1"/>
  <c r="H172" i="12"/>
  <c r="H161" i="2" s="1"/>
  <c r="G172" i="12"/>
  <c r="G161" i="2" s="1"/>
  <c r="F172" i="12"/>
  <c r="F161" i="2" s="1"/>
  <c r="E172" i="12"/>
  <c r="E161" i="2" s="1"/>
  <c r="D172" i="12"/>
  <c r="C171" i="12"/>
  <c r="C159" i="2" s="1"/>
  <c r="C162" i="2" s="1"/>
  <c r="C164" i="2" s="1"/>
  <c r="C165" i="2" s="1"/>
  <c r="N170" i="12"/>
  <c r="N171" i="12" s="1"/>
  <c r="M170" i="12"/>
  <c r="M171" i="12" s="1"/>
  <c r="L170" i="12"/>
  <c r="L171" i="12" s="1"/>
  <c r="K170" i="12"/>
  <c r="K171" i="12" s="1"/>
  <c r="J170" i="12"/>
  <c r="J171" i="12" s="1"/>
  <c r="I170" i="12"/>
  <c r="I171" i="12" s="1"/>
  <c r="H170" i="12"/>
  <c r="H171" i="12" s="1"/>
  <c r="G170" i="12"/>
  <c r="F170" i="12"/>
  <c r="F171" i="12" s="1"/>
  <c r="E170" i="12"/>
  <c r="D170" i="12"/>
  <c r="N162" i="12"/>
  <c r="N151" i="2" s="1"/>
  <c r="M162" i="12"/>
  <c r="M151" i="2" s="1"/>
  <c r="L162" i="12"/>
  <c r="L151" i="2" s="1"/>
  <c r="K162" i="12"/>
  <c r="K151" i="2" s="1"/>
  <c r="J162" i="12"/>
  <c r="J151" i="2" s="1"/>
  <c r="I162" i="12"/>
  <c r="I151" i="2" s="1"/>
  <c r="H162" i="12"/>
  <c r="H151" i="2" s="1"/>
  <c r="G162" i="12"/>
  <c r="G151" i="2" s="1"/>
  <c r="F162" i="12"/>
  <c r="F151" i="2" s="1"/>
  <c r="E162" i="12"/>
  <c r="E151" i="2" s="1"/>
  <c r="D162" i="12"/>
  <c r="D151" i="2" s="1"/>
  <c r="C161" i="12"/>
  <c r="C149" i="2" s="1"/>
  <c r="C152" i="2" s="1"/>
  <c r="N160" i="12"/>
  <c r="N161" i="12" s="1"/>
  <c r="M160" i="12"/>
  <c r="M161" i="12" s="1"/>
  <c r="L160" i="12"/>
  <c r="L161" i="12" s="1"/>
  <c r="K160" i="12"/>
  <c r="K161" i="12" s="1"/>
  <c r="J160" i="12"/>
  <c r="J161" i="12" s="1"/>
  <c r="I160" i="12"/>
  <c r="I161" i="12" s="1"/>
  <c r="H160" i="12"/>
  <c r="H161" i="12" s="1"/>
  <c r="G160" i="12"/>
  <c r="F160" i="12"/>
  <c r="F161" i="12" s="1"/>
  <c r="E160" i="12"/>
  <c r="D160" i="12"/>
  <c r="N152" i="12"/>
  <c r="N141" i="2" s="1"/>
  <c r="M152" i="12"/>
  <c r="M141" i="2" s="1"/>
  <c r="L152" i="12"/>
  <c r="L141" i="2" s="1"/>
  <c r="K152" i="12"/>
  <c r="K141" i="2" s="1"/>
  <c r="J152" i="12"/>
  <c r="J141" i="2" s="1"/>
  <c r="I152" i="12"/>
  <c r="I141" i="2" s="1"/>
  <c r="H152" i="12"/>
  <c r="H141" i="2" s="1"/>
  <c r="G152" i="12"/>
  <c r="G141" i="2" s="1"/>
  <c r="F152" i="12"/>
  <c r="F141" i="2" s="1"/>
  <c r="E152" i="12"/>
  <c r="E141" i="2" s="1"/>
  <c r="D152" i="12"/>
  <c r="D141" i="2" s="1"/>
  <c r="C151" i="12"/>
  <c r="C139" i="2" s="1"/>
  <c r="C142" i="2" s="1"/>
  <c r="C144" i="2" s="1"/>
  <c r="C145" i="2" s="1"/>
  <c r="N150" i="12"/>
  <c r="N151" i="12" s="1"/>
  <c r="M150" i="12"/>
  <c r="M151" i="12" s="1"/>
  <c r="L150" i="12"/>
  <c r="L151" i="12" s="1"/>
  <c r="K150" i="12"/>
  <c r="K151" i="12" s="1"/>
  <c r="J150" i="12"/>
  <c r="J151" i="12" s="1"/>
  <c r="I150" i="12"/>
  <c r="I151" i="12" s="1"/>
  <c r="H150" i="12"/>
  <c r="H151" i="12" s="1"/>
  <c r="G150" i="12"/>
  <c r="F150" i="12"/>
  <c r="E150" i="12"/>
  <c r="D150" i="12"/>
  <c r="N142" i="12"/>
  <c r="N131" i="2" s="1"/>
  <c r="M142" i="12"/>
  <c r="M131" i="2" s="1"/>
  <c r="L142" i="12"/>
  <c r="L131" i="2" s="1"/>
  <c r="K142" i="12"/>
  <c r="K131" i="2" s="1"/>
  <c r="J142" i="12"/>
  <c r="J131" i="2" s="1"/>
  <c r="I142" i="12"/>
  <c r="I131" i="2" s="1"/>
  <c r="H142" i="12"/>
  <c r="H131" i="2" s="1"/>
  <c r="G142" i="12"/>
  <c r="G131" i="2" s="1"/>
  <c r="F142" i="12"/>
  <c r="F131" i="2" s="1"/>
  <c r="E142" i="12"/>
  <c r="E131" i="2" s="1"/>
  <c r="D142" i="12"/>
  <c r="D131" i="2" s="1"/>
  <c r="C141" i="12"/>
  <c r="C129" i="2" s="1"/>
  <c r="C132" i="2" s="1"/>
  <c r="C134" i="2" s="1"/>
  <c r="C135" i="2" s="1"/>
  <c r="N140" i="12"/>
  <c r="N141" i="12" s="1"/>
  <c r="M140" i="12"/>
  <c r="M141" i="12" s="1"/>
  <c r="L140" i="12"/>
  <c r="L141" i="12" s="1"/>
  <c r="K140" i="12"/>
  <c r="K141" i="12" s="1"/>
  <c r="J140" i="12"/>
  <c r="J141" i="12" s="1"/>
  <c r="I140" i="12"/>
  <c r="I141" i="12" s="1"/>
  <c r="H140" i="12"/>
  <c r="H141" i="12" s="1"/>
  <c r="G140" i="12"/>
  <c r="F140" i="12"/>
  <c r="E140" i="12"/>
  <c r="D140" i="12"/>
  <c r="N132" i="12"/>
  <c r="N121" i="2" s="1"/>
  <c r="M132" i="12"/>
  <c r="M121" i="2" s="1"/>
  <c r="L132" i="12"/>
  <c r="L121" i="2" s="1"/>
  <c r="K132" i="12"/>
  <c r="K121" i="2" s="1"/>
  <c r="J132" i="12"/>
  <c r="J121" i="2" s="1"/>
  <c r="I132" i="12"/>
  <c r="I121" i="2" s="1"/>
  <c r="H132" i="12"/>
  <c r="H121" i="2" s="1"/>
  <c r="G132" i="12"/>
  <c r="G121" i="2" s="1"/>
  <c r="F132" i="12"/>
  <c r="F121" i="2" s="1"/>
  <c r="E132" i="12"/>
  <c r="E121" i="2" s="1"/>
  <c r="D132" i="12"/>
  <c r="C131" i="12"/>
  <c r="C119" i="2" s="1"/>
  <c r="C122" i="2" s="1"/>
  <c r="C124" i="2" s="1"/>
  <c r="C125" i="2" s="1"/>
  <c r="N130" i="12"/>
  <c r="N131" i="12" s="1"/>
  <c r="M130" i="12"/>
  <c r="M131" i="12" s="1"/>
  <c r="L130" i="12"/>
  <c r="L131" i="12" s="1"/>
  <c r="K130" i="12"/>
  <c r="K131" i="12" s="1"/>
  <c r="J130" i="12"/>
  <c r="J131" i="12" s="1"/>
  <c r="I130" i="12"/>
  <c r="I131" i="12" s="1"/>
  <c r="H130" i="12"/>
  <c r="H131" i="12" s="1"/>
  <c r="G130" i="12"/>
  <c r="F130" i="12"/>
  <c r="E130" i="12"/>
  <c r="D130" i="12"/>
  <c r="N122" i="12"/>
  <c r="N111" i="2" s="1"/>
  <c r="M122" i="12"/>
  <c r="M111" i="2" s="1"/>
  <c r="L122" i="12"/>
  <c r="L111" i="2" s="1"/>
  <c r="K122" i="12"/>
  <c r="K111" i="2" s="1"/>
  <c r="J122" i="12"/>
  <c r="J111" i="2" s="1"/>
  <c r="I122" i="12"/>
  <c r="I111" i="2" s="1"/>
  <c r="H122" i="12"/>
  <c r="H111" i="2" s="1"/>
  <c r="G122" i="12"/>
  <c r="G111" i="2" s="1"/>
  <c r="F122" i="12"/>
  <c r="F111" i="2" s="1"/>
  <c r="E122" i="12"/>
  <c r="E111" i="2" s="1"/>
  <c r="D122" i="12"/>
  <c r="D111" i="2" s="1"/>
  <c r="C121" i="12"/>
  <c r="C109" i="2" s="1"/>
  <c r="C112" i="2" s="1"/>
  <c r="C114" i="2" s="1"/>
  <c r="C115" i="2" s="1"/>
  <c r="N120" i="12"/>
  <c r="N121" i="12" s="1"/>
  <c r="M120" i="12"/>
  <c r="M121" i="12" s="1"/>
  <c r="L120" i="12"/>
  <c r="L121" i="12" s="1"/>
  <c r="K120" i="12"/>
  <c r="K121" i="12" s="1"/>
  <c r="J120" i="12"/>
  <c r="J121" i="12" s="1"/>
  <c r="I120" i="12"/>
  <c r="I121" i="12" s="1"/>
  <c r="H120" i="12"/>
  <c r="H121" i="12" s="1"/>
  <c r="G120" i="12"/>
  <c r="F120" i="12"/>
  <c r="E120" i="12"/>
  <c r="E121" i="12" s="1"/>
  <c r="D120" i="12"/>
  <c r="N112" i="12"/>
  <c r="N101" i="2" s="1"/>
  <c r="M112" i="12"/>
  <c r="M101" i="2" s="1"/>
  <c r="L112" i="12"/>
  <c r="L101" i="2" s="1"/>
  <c r="K112" i="12"/>
  <c r="K101" i="2" s="1"/>
  <c r="J112" i="12"/>
  <c r="J101" i="2" s="1"/>
  <c r="I112" i="12"/>
  <c r="I101" i="2" s="1"/>
  <c r="H112" i="12"/>
  <c r="H101" i="2" s="1"/>
  <c r="G112" i="12"/>
  <c r="G101" i="2" s="1"/>
  <c r="F112" i="12"/>
  <c r="F101" i="2" s="1"/>
  <c r="E112" i="12"/>
  <c r="E101" i="2" s="1"/>
  <c r="D112" i="12"/>
  <c r="D101" i="2" s="1"/>
  <c r="C111" i="12"/>
  <c r="C99" i="2" s="1"/>
  <c r="C102" i="2" s="1"/>
  <c r="C104" i="2" s="1"/>
  <c r="C105" i="2" s="1"/>
  <c r="N110" i="12"/>
  <c r="N111" i="12" s="1"/>
  <c r="M110" i="12"/>
  <c r="M111" i="12" s="1"/>
  <c r="L110" i="12"/>
  <c r="L111" i="12" s="1"/>
  <c r="K110" i="12"/>
  <c r="K111" i="12" s="1"/>
  <c r="J110" i="12"/>
  <c r="J111" i="12" s="1"/>
  <c r="I110" i="12"/>
  <c r="I111" i="12" s="1"/>
  <c r="H110" i="12"/>
  <c r="H111" i="12" s="1"/>
  <c r="G110" i="12"/>
  <c r="G111" i="12" s="1"/>
  <c r="F110" i="12"/>
  <c r="E110" i="12"/>
  <c r="E111" i="12" s="1"/>
  <c r="D110" i="12"/>
  <c r="N102" i="12"/>
  <c r="N91" i="2" s="1"/>
  <c r="M102" i="12"/>
  <c r="M91" i="2" s="1"/>
  <c r="L102" i="12"/>
  <c r="L91" i="2" s="1"/>
  <c r="K102" i="12"/>
  <c r="K91" i="2" s="1"/>
  <c r="J102" i="12"/>
  <c r="J91" i="2" s="1"/>
  <c r="I102" i="12"/>
  <c r="I91" i="2" s="1"/>
  <c r="H102" i="12"/>
  <c r="H91" i="2" s="1"/>
  <c r="G102" i="12"/>
  <c r="G91" i="2" s="1"/>
  <c r="F102" i="12"/>
  <c r="F91" i="2" s="1"/>
  <c r="E102" i="12"/>
  <c r="E91" i="2" s="1"/>
  <c r="D102" i="12"/>
  <c r="D91" i="2" s="1"/>
  <c r="C101" i="12"/>
  <c r="C89" i="2" s="1"/>
  <c r="C92" i="2" s="1"/>
  <c r="C94" i="2" s="1"/>
  <c r="C95" i="2" s="1"/>
  <c r="N100" i="12"/>
  <c r="N101" i="12" s="1"/>
  <c r="M100" i="12"/>
  <c r="M101" i="12" s="1"/>
  <c r="L100" i="12"/>
  <c r="L101" i="12" s="1"/>
  <c r="K100" i="12"/>
  <c r="K101" i="12" s="1"/>
  <c r="J100" i="12"/>
  <c r="J101" i="12" s="1"/>
  <c r="I100" i="12"/>
  <c r="I101" i="12" s="1"/>
  <c r="H100" i="12"/>
  <c r="H101" i="12" s="1"/>
  <c r="G100" i="12"/>
  <c r="G101" i="12" s="1"/>
  <c r="F100" i="12"/>
  <c r="E100" i="12"/>
  <c r="E101" i="12" s="1"/>
  <c r="D100" i="12"/>
  <c r="N92" i="12"/>
  <c r="N81" i="2" s="1"/>
  <c r="M92" i="12"/>
  <c r="M81" i="2" s="1"/>
  <c r="L92" i="12"/>
  <c r="L81" i="2" s="1"/>
  <c r="K92" i="12"/>
  <c r="K81" i="2" s="1"/>
  <c r="J92" i="12"/>
  <c r="J81" i="2" s="1"/>
  <c r="I92" i="12"/>
  <c r="I81" i="2" s="1"/>
  <c r="H92" i="12"/>
  <c r="H81" i="2" s="1"/>
  <c r="G92" i="12"/>
  <c r="G81" i="2" s="1"/>
  <c r="F92" i="12"/>
  <c r="F81" i="2" s="1"/>
  <c r="E92" i="12"/>
  <c r="E81" i="2" s="1"/>
  <c r="D92" i="12"/>
  <c r="D81" i="2" s="1"/>
  <c r="C91" i="12"/>
  <c r="C79" i="2" s="1"/>
  <c r="C82" i="2" s="1"/>
  <c r="C84" i="2" s="1"/>
  <c r="C85" i="2" s="1"/>
  <c r="N90" i="12"/>
  <c r="N91" i="12" s="1"/>
  <c r="M90" i="12"/>
  <c r="M91" i="12" s="1"/>
  <c r="L90" i="12"/>
  <c r="L91" i="12" s="1"/>
  <c r="K90" i="12"/>
  <c r="K91" i="12" s="1"/>
  <c r="J90" i="12"/>
  <c r="J91" i="12" s="1"/>
  <c r="I90" i="12"/>
  <c r="I91" i="12" s="1"/>
  <c r="H90" i="12"/>
  <c r="H91" i="12" s="1"/>
  <c r="G90" i="12"/>
  <c r="G91" i="12" s="1"/>
  <c r="F90" i="12"/>
  <c r="E90" i="12"/>
  <c r="E91" i="12" s="1"/>
  <c r="D90" i="12"/>
  <c r="N82" i="12"/>
  <c r="N71" i="2" s="1"/>
  <c r="M82" i="12"/>
  <c r="M71" i="2" s="1"/>
  <c r="L82" i="12"/>
  <c r="L71" i="2" s="1"/>
  <c r="K82" i="12"/>
  <c r="K71" i="2" s="1"/>
  <c r="J82" i="12"/>
  <c r="J71" i="2" s="1"/>
  <c r="I82" i="12"/>
  <c r="I71" i="2" s="1"/>
  <c r="H82" i="12"/>
  <c r="H71" i="2" s="1"/>
  <c r="G82" i="12"/>
  <c r="G71" i="2" s="1"/>
  <c r="F82" i="12"/>
  <c r="F71" i="2" s="1"/>
  <c r="E82" i="12"/>
  <c r="E71" i="2" s="1"/>
  <c r="D82" i="12"/>
  <c r="D71" i="2" s="1"/>
  <c r="C81" i="12"/>
  <c r="C69" i="2" s="1"/>
  <c r="C72" i="2" s="1"/>
  <c r="C74" i="2" s="1"/>
  <c r="C75" i="2" s="1"/>
  <c r="N80" i="12"/>
  <c r="N81" i="12" s="1"/>
  <c r="M80" i="12"/>
  <c r="M81" i="12" s="1"/>
  <c r="L80" i="12"/>
  <c r="L81" i="12" s="1"/>
  <c r="K80" i="12"/>
  <c r="K81" i="12" s="1"/>
  <c r="J80" i="12"/>
  <c r="J81" i="12" s="1"/>
  <c r="I80" i="12"/>
  <c r="I81" i="12" s="1"/>
  <c r="H80" i="12"/>
  <c r="H81" i="12" s="1"/>
  <c r="G80" i="12"/>
  <c r="F80" i="12"/>
  <c r="E80" i="12"/>
  <c r="E81" i="12" s="1"/>
  <c r="D80" i="12"/>
  <c r="N72" i="12"/>
  <c r="N61" i="2" s="1"/>
  <c r="M72" i="12"/>
  <c r="M61" i="2" s="1"/>
  <c r="L72" i="12"/>
  <c r="L61" i="2" s="1"/>
  <c r="K72" i="12"/>
  <c r="K61" i="2" s="1"/>
  <c r="J72" i="12"/>
  <c r="J61" i="2" s="1"/>
  <c r="I72" i="12"/>
  <c r="I61" i="2" s="1"/>
  <c r="H72" i="12"/>
  <c r="H61" i="2" s="1"/>
  <c r="G72" i="12"/>
  <c r="G61" i="2" s="1"/>
  <c r="F72" i="12"/>
  <c r="F61" i="2" s="1"/>
  <c r="E72" i="12"/>
  <c r="E61" i="2" s="1"/>
  <c r="D72" i="12"/>
  <c r="D61" i="2" s="1"/>
  <c r="C71" i="12"/>
  <c r="C59" i="2" s="1"/>
  <c r="C62" i="2" s="1"/>
  <c r="C64" i="2" s="1"/>
  <c r="C65" i="2" s="1"/>
  <c r="N70" i="12"/>
  <c r="N71" i="12" s="1"/>
  <c r="M70" i="12"/>
  <c r="M71" i="12" s="1"/>
  <c r="L70" i="12"/>
  <c r="L71" i="12" s="1"/>
  <c r="K70" i="12"/>
  <c r="K71" i="12" s="1"/>
  <c r="J70" i="12"/>
  <c r="J71" i="12" s="1"/>
  <c r="I70" i="12"/>
  <c r="I71" i="12" s="1"/>
  <c r="H70" i="12"/>
  <c r="H71" i="12" s="1"/>
  <c r="G70" i="12"/>
  <c r="F70" i="12"/>
  <c r="E70" i="12"/>
  <c r="D70" i="12"/>
  <c r="N62" i="12"/>
  <c r="N51" i="2" s="1"/>
  <c r="M62" i="12"/>
  <c r="M51" i="2" s="1"/>
  <c r="L62" i="12"/>
  <c r="L51" i="2" s="1"/>
  <c r="K62" i="12"/>
  <c r="K51" i="2" s="1"/>
  <c r="J62" i="12"/>
  <c r="J51" i="2" s="1"/>
  <c r="I62" i="12"/>
  <c r="I51" i="2" s="1"/>
  <c r="H62" i="12"/>
  <c r="H51" i="2" s="1"/>
  <c r="G62" i="12"/>
  <c r="G51" i="2" s="1"/>
  <c r="F62" i="12"/>
  <c r="F51" i="2" s="1"/>
  <c r="E62" i="12"/>
  <c r="E51" i="2" s="1"/>
  <c r="D62" i="12"/>
  <c r="D51" i="2" s="1"/>
  <c r="C61" i="12"/>
  <c r="C49" i="2" s="1"/>
  <c r="C52" i="2" s="1"/>
  <c r="C54" i="2" s="1"/>
  <c r="C55" i="2" s="1"/>
  <c r="N60" i="12"/>
  <c r="N61" i="12" s="1"/>
  <c r="M60" i="12"/>
  <c r="M61" i="12" s="1"/>
  <c r="L60" i="12"/>
  <c r="L61" i="12" s="1"/>
  <c r="K60" i="12"/>
  <c r="K61" i="12" s="1"/>
  <c r="J60" i="12"/>
  <c r="J61" i="12" s="1"/>
  <c r="I60" i="12"/>
  <c r="I61" i="12" s="1"/>
  <c r="H60" i="12"/>
  <c r="H61" i="12" s="1"/>
  <c r="G60" i="12"/>
  <c r="F60" i="12"/>
  <c r="E60" i="12"/>
  <c r="D60" i="12"/>
  <c r="N41" i="2"/>
  <c r="M41" i="2"/>
  <c r="L41" i="2"/>
  <c r="K41" i="2"/>
  <c r="J41" i="2"/>
  <c r="I41" i="2"/>
  <c r="H41" i="2"/>
  <c r="G41" i="2"/>
  <c r="F41" i="2"/>
  <c r="E41" i="2"/>
  <c r="D41" i="2"/>
  <c r="C39" i="2"/>
  <c r="C42" i="2" s="1"/>
  <c r="N31" i="2"/>
  <c r="M31" i="2"/>
  <c r="L31" i="2"/>
  <c r="K31" i="2"/>
  <c r="J31" i="2"/>
  <c r="I31" i="2"/>
  <c r="H31" i="2"/>
  <c r="G31" i="2"/>
  <c r="F31" i="2"/>
  <c r="E31" i="2"/>
  <c r="D31" i="2"/>
  <c r="C29" i="2"/>
  <c r="C32" i="2" s="1"/>
  <c r="C34" i="2" s="1"/>
  <c r="C35" i="2" s="1"/>
  <c r="N21" i="2"/>
  <c r="M21" i="2"/>
  <c r="L21" i="2"/>
  <c r="K21" i="2"/>
  <c r="J21" i="2"/>
  <c r="I21" i="2"/>
  <c r="H21" i="2"/>
  <c r="G21" i="2"/>
  <c r="F21" i="2"/>
  <c r="E21" i="2"/>
  <c r="D21" i="2"/>
  <c r="C19" i="2"/>
  <c r="C22" i="2" s="1"/>
  <c r="C24" i="2" s="1"/>
  <c r="C25" i="2" s="1"/>
  <c r="E11" i="2"/>
  <c r="F11" i="2"/>
  <c r="G11" i="2"/>
  <c r="H11" i="2"/>
  <c r="I11" i="2"/>
  <c r="J11" i="2"/>
  <c r="K11" i="2"/>
  <c r="L11" i="2"/>
  <c r="M11" i="2"/>
  <c r="N11" i="2"/>
  <c r="D11" i="2"/>
  <c r="K232" i="2" l="1"/>
  <c r="O530" i="12"/>
  <c r="P530" i="12" s="1"/>
  <c r="Q530" i="12" s="1"/>
  <c r="R530" i="12" s="1"/>
  <c r="S530" i="12" s="1"/>
  <c r="O701" i="12"/>
  <c r="P701" i="12" s="1"/>
  <c r="P689" i="2" s="1"/>
  <c r="P692" i="2" s="1"/>
  <c r="L222" i="2"/>
  <c r="L242" i="2"/>
  <c r="L302" i="2"/>
  <c r="L332" i="2"/>
  <c r="O440" i="12"/>
  <c r="P440" i="12" s="1"/>
  <c r="Q440" i="12" s="1"/>
  <c r="R440" i="12" s="1"/>
  <c r="S440" i="12" s="1"/>
  <c r="M272" i="2"/>
  <c r="M282" i="2"/>
  <c r="M312" i="2"/>
  <c r="Q822" i="12"/>
  <c r="Q811" i="2" s="1"/>
  <c r="O570" i="12"/>
  <c r="P570" i="12" s="1"/>
  <c r="Q570" i="12" s="1"/>
  <c r="R570" i="12" s="1"/>
  <c r="S570" i="12" s="1"/>
  <c r="O861" i="12"/>
  <c r="P861" i="12" s="1"/>
  <c r="P849" i="2" s="1"/>
  <c r="O741" i="12"/>
  <c r="P741" i="12" s="1"/>
  <c r="P729" i="2" s="1"/>
  <c r="P732" i="2" s="1"/>
  <c r="P734" i="2" s="1"/>
  <c r="P735" i="2" s="1"/>
  <c r="P736" i="2" s="1"/>
  <c r="P737" i="2" s="1"/>
  <c r="O771" i="12"/>
  <c r="P771" i="12" s="1"/>
  <c r="P759" i="2" s="1"/>
  <c r="P762" i="2" s="1"/>
  <c r="P764" i="2" s="1"/>
  <c r="P765" i="2" s="1"/>
  <c r="P766" i="2" s="1"/>
  <c r="P767" i="2" s="1"/>
  <c r="O671" i="12"/>
  <c r="P671" i="12" s="1"/>
  <c r="P659" i="2" s="1"/>
  <c r="P662" i="2" s="1"/>
  <c r="P664" i="2" s="1"/>
  <c r="P665" i="2" s="1"/>
  <c r="P666" i="2" s="1"/>
  <c r="P667" i="2" s="1"/>
  <c r="O821" i="12"/>
  <c r="P821" i="12" s="1"/>
  <c r="P809" i="2" s="1"/>
  <c r="P812" i="2" s="1"/>
  <c r="P814" i="2" s="1"/>
  <c r="P815" i="2" s="1"/>
  <c r="P816" i="2" s="1"/>
  <c r="P817" i="2" s="1"/>
  <c r="O781" i="12"/>
  <c r="P781" i="12" s="1"/>
  <c r="P769" i="2" s="1"/>
  <c r="P772" i="2" s="1"/>
  <c r="P774" i="2" s="1"/>
  <c r="P775" i="2" s="1"/>
  <c r="P776" i="2" s="1"/>
  <c r="P777" i="2" s="1"/>
  <c r="O871" i="12"/>
  <c r="P871" i="12" s="1"/>
  <c r="P859" i="2" s="1"/>
  <c r="O711" i="12"/>
  <c r="P711" i="12" s="1"/>
  <c r="P699" i="2" s="1"/>
  <c r="P702" i="2" s="1"/>
  <c r="P704" i="2" s="1"/>
  <c r="P705" i="2" s="1"/>
  <c r="P706" i="2" s="1"/>
  <c r="P707" i="2" s="1"/>
  <c r="O911" i="12"/>
  <c r="P911" i="12" s="1"/>
  <c r="P899" i="2" s="1"/>
  <c r="P902" i="2" s="1"/>
  <c r="P904" i="2" s="1"/>
  <c r="P905" i="2" s="1"/>
  <c r="P906" i="2" s="1"/>
  <c r="P907" i="2" s="1"/>
  <c r="O751" i="12"/>
  <c r="P751" i="12" s="1"/>
  <c r="P739" i="2" s="1"/>
  <c r="P742" i="2" s="1"/>
  <c r="P744" i="2" s="1"/>
  <c r="P745" i="2" s="1"/>
  <c r="P746" i="2" s="1"/>
  <c r="P747" i="2" s="1"/>
  <c r="O981" i="12"/>
  <c r="P981" i="12" s="1"/>
  <c r="P969" i="2" s="1"/>
  <c r="P972" i="2" s="1"/>
  <c r="P974" i="2" s="1"/>
  <c r="P975" i="2" s="1"/>
  <c r="P976" i="2" s="1"/>
  <c r="P977" i="2" s="1"/>
  <c r="O901" i="12"/>
  <c r="P901" i="12" s="1"/>
  <c r="P889" i="2" s="1"/>
  <c r="P892" i="2" s="1"/>
  <c r="P894" i="2" s="1"/>
  <c r="P895" i="2" s="1"/>
  <c r="P896" i="2" s="1"/>
  <c r="P897" i="2" s="1"/>
  <c r="O621" i="12"/>
  <c r="P621" i="12" s="1"/>
  <c r="P609" i="2" s="1"/>
  <c r="P612" i="2" s="1"/>
  <c r="O831" i="12"/>
  <c r="P831" i="12" s="1"/>
  <c r="P819" i="2" s="1"/>
  <c r="P822" i="2" s="1"/>
  <c r="P824" i="2" s="1"/>
  <c r="P825" i="2" s="1"/>
  <c r="P826" i="2" s="1"/>
  <c r="P827" i="2" s="1"/>
  <c r="P932" i="2"/>
  <c r="Q982" i="12"/>
  <c r="Q971" i="2" s="1"/>
  <c r="P862" i="2"/>
  <c r="P864" i="2" s="1"/>
  <c r="P865" i="2" s="1"/>
  <c r="P866" i="2" s="1"/>
  <c r="P867" i="2" s="1"/>
  <c r="Q622" i="12"/>
  <c r="Q611" i="2" s="1"/>
  <c r="P852" i="2"/>
  <c r="P854" i="2" s="1"/>
  <c r="P855" i="2" s="1"/>
  <c r="P856" i="2" s="1"/>
  <c r="P857" i="2" s="1"/>
  <c r="Q902" i="12"/>
  <c r="Q891" i="2" s="1"/>
  <c r="C406" i="2"/>
  <c r="C376" i="2"/>
  <c r="C76" i="2"/>
  <c r="C116" i="2"/>
  <c r="O130" i="12"/>
  <c r="P130" i="12" s="1"/>
  <c r="Q130" i="12" s="1"/>
  <c r="R130" i="12" s="1"/>
  <c r="S130" i="12" s="1"/>
  <c r="O132" i="12"/>
  <c r="P132" i="12" s="1"/>
  <c r="P121" i="2" s="1"/>
  <c r="D121" i="2"/>
  <c r="C154" i="2"/>
  <c r="C155" i="2" s="1"/>
  <c r="O170" i="12"/>
  <c r="P170" i="12" s="1"/>
  <c r="Q170" i="12" s="1"/>
  <c r="R170" i="12" s="1"/>
  <c r="S170" i="12" s="1"/>
  <c r="O172" i="12"/>
  <c r="P172" i="12" s="1"/>
  <c r="P161" i="2" s="1"/>
  <c r="D161" i="2"/>
  <c r="C196" i="2"/>
  <c r="O210" i="12"/>
  <c r="P210" i="12" s="1"/>
  <c r="Q210" i="12" s="1"/>
  <c r="R210" i="12" s="1"/>
  <c r="S210" i="12" s="1"/>
  <c r="O212" i="12"/>
  <c r="P212" i="12" s="1"/>
  <c r="P201" i="2" s="1"/>
  <c r="D201" i="2"/>
  <c r="O220" i="12"/>
  <c r="P220" i="12" s="1"/>
  <c r="Q220" i="12" s="1"/>
  <c r="R220" i="12" s="1"/>
  <c r="S220" i="12" s="1"/>
  <c r="O222" i="12"/>
  <c r="P222" i="12" s="1"/>
  <c r="P211" i="2" s="1"/>
  <c r="D211" i="2"/>
  <c r="O230" i="12"/>
  <c r="P230" i="12" s="1"/>
  <c r="Q230" i="12" s="1"/>
  <c r="R230" i="12" s="1"/>
  <c r="S230" i="12" s="1"/>
  <c r="O392" i="12"/>
  <c r="P392" i="12" s="1"/>
  <c r="P381" i="2" s="1"/>
  <c r="D381" i="2"/>
  <c r="O432" i="12"/>
  <c r="P432" i="12" s="1"/>
  <c r="P421" i="2" s="1"/>
  <c r="D421" i="2"/>
  <c r="O472" i="12"/>
  <c r="P472" i="12" s="1"/>
  <c r="P461" i="2" s="1"/>
  <c r="D461" i="2"/>
  <c r="O512" i="12"/>
  <c r="P512" i="12" s="1"/>
  <c r="P501" i="2" s="1"/>
  <c r="D501" i="2"/>
  <c r="O522" i="12"/>
  <c r="P522" i="12" s="1"/>
  <c r="P511" i="2" s="1"/>
  <c r="D511" i="2"/>
  <c r="O562" i="12"/>
  <c r="P562" i="12" s="1"/>
  <c r="P551" i="2" s="1"/>
  <c r="D551" i="2"/>
  <c r="O602" i="12"/>
  <c r="P602" i="12" s="1"/>
  <c r="P591" i="2" s="1"/>
  <c r="D591" i="2"/>
  <c r="C66" i="2"/>
  <c r="C106" i="2"/>
  <c r="C146" i="2"/>
  <c r="C184" i="2"/>
  <c r="C185" i="2" s="1"/>
  <c r="Q862" i="12"/>
  <c r="Q851" i="2" s="1"/>
  <c r="C56" i="2"/>
  <c r="C96" i="2"/>
  <c r="C136" i="2"/>
  <c r="C176" i="2"/>
  <c r="C386" i="2"/>
  <c r="C86" i="2"/>
  <c r="C126" i="2"/>
  <c r="C166" i="2"/>
  <c r="C206" i="2"/>
  <c r="C214" i="2"/>
  <c r="C215" i="2" s="1"/>
  <c r="C226" i="2"/>
  <c r="C236" i="2"/>
  <c r="C246" i="2"/>
  <c r="C256" i="2"/>
  <c r="C266" i="2"/>
  <c r="C276" i="2"/>
  <c r="C284" i="2"/>
  <c r="C285" i="2" s="1"/>
  <c r="C294" i="2"/>
  <c r="C295" i="2" s="1"/>
  <c r="C304" i="2"/>
  <c r="C305" i="2" s="1"/>
  <c r="C316" i="2"/>
  <c r="C326" i="2"/>
  <c r="C336" i="2"/>
  <c r="C346" i="2"/>
  <c r="C36" i="2"/>
  <c r="C26" i="2"/>
  <c r="P652" i="2"/>
  <c r="P654" i="2" s="1"/>
  <c r="P655" i="2" s="1"/>
  <c r="P934" i="2"/>
  <c r="P935" i="2" s="1"/>
  <c r="P936" i="2" s="1"/>
  <c r="P937" i="2" s="1"/>
  <c r="P614" i="2"/>
  <c r="P615" i="2" s="1"/>
  <c r="P616" i="2" s="1"/>
  <c r="P617" i="2" s="1"/>
  <c r="P694" i="2"/>
  <c r="P695" i="2" s="1"/>
  <c r="C44" i="2"/>
  <c r="C45" i="2" s="1"/>
  <c r="N272" i="2"/>
  <c r="N274" i="2" s="1"/>
  <c r="N275" i="2" s="1"/>
  <c r="I302" i="2"/>
  <c r="I304" i="2" s="1"/>
  <c r="I305" i="2" s="1"/>
  <c r="L202" i="2"/>
  <c r="L204" i="2" s="1"/>
  <c r="L205" i="2" s="1"/>
  <c r="L292" i="2"/>
  <c r="H292" i="2"/>
  <c r="H294" i="2" s="1"/>
  <c r="H295" i="2" s="1"/>
  <c r="M372" i="2"/>
  <c r="M374" i="2" s="1"/>
  <c r="M375" i="2" s="1"/>
  <c r="E712" i="2"/>
  <c r="E714" i="2" s="1"/>
  <c r="E715" i="2" s="1"/>
  <c r="E716" i="2" s="1"/>
  <c r="O751" i="2"/>
  <c r="J101" i="16"/>
  <c r="E372" i="2"/>
  <c r="E374" i="2" s="1"/>
  <c r="E375" i="2" s="1"/>
  <c r="I372" i="2"/>
  <c r="I374" i="2" s="1"/>
  <c r="I375" i="2" s="1"/>
  <c r="O971" i="2"/>
  <c r="K372" i="2"/>
  <c r="K374" i="2" s="1"/>
  <c r="K375" i="2" s="1"/>
  <c r="J64" i="16"/>
  <c r="O731" i="2"/>
  <c r="J68" i="16"/>
  <c r="J55" i="16"/>
  <c r="H242" i="2"/>
  <c r="H244" i="2" s="1"/>
  <c r="H245" i="2" s="1"/>
  <c r="J95" i="16"/>
  <c r="J78" i="16"/>
  <c r="O30" i="12"/>
  <c r="P30" i="12" s="1"/>
  <c r="Q30" i="12" s="1"/>
  <c r="R30" i="12" s="1"/>
  <c r="S30" i="12" s="1"/>
  <c r="O971" i="12"/>
  <c r="P971" i="12" s="1"/>
  <c r="P959" i="2" s="1"/>
  <c r="P962" i="2" s="1"/>
  <c r="P964" i="2" s="1"/>
  <c r="P965" i="2" s="1"/>
  <c r="P966" i="2" s="1"/>
  <c r="P967" i="2" s="1"/>
  <c r="O891" i="12"/>
  <c r="P891" i="12" s="1"/>
  <c r="P879" i="2" s="1"/>
  <c r="P882" i="2" s="1"/>
  <c r="P884" i="2" s="1"/>
  <c r="P885" i="2" s="1"/>
  <c r="P886" i="2" s="1"/>
  <c r="P887" i="2" s="1"/>
  <c r="O851" i="12"/>
  <c r="P851" i="12" s="1"/>
  <c r="P839" i="2" s="1"/>
  <c r="P842" i="2" s="1"/>
  <c r="P844" i="2" s="1"/>
  <c r="P845" i="2" s="1"/>
  <c r="P846" i="2" s="1"/>
  <c r="P847" i="2" s="1"/>
  <c r="O811" i="12"/>
  <c r="P811" i="12" s="1"/>
  <c r="P799" i="2" s="1"/>
  <c r="P802" i="2" s="1"/>
  <c r="P804" i="2" s="1"/>
  <c r="P805" i="2" s="1"/>
  <c r="P806" i="2" s="1"/>
  <c r="P807" i="2" s="1"/>
  <c r="O1001" i="12"/>
  <c r="P1001" i="12" s="1"/>
  <c r="P989" i="2" s="1"/>
  <c r="P992" i="2" s="1"/>
  <c r="O761" i="12"/>
  <c r="P761" i="12" s="1"/>
  <c r="P749" i="2" s="1"/>
  <c r="P752" i="2" s="1"/>
  <c r="P754" i="2" s="1"/>
  <c r="P755" i="2" s="1"/>
  <c r="P756" i="2" s="1"/>
  <c r="P757" i="2" s="1"/>
  <c r="O641" i="12"/>
  <c r="P641" i="12" s="1"/>
  <c r="P629" i="2" s="1"/>
  <c r="P632" i="2" s="1"/>
  <c r="J197" i="16"/>
  <c r="C315" i="16"/>
  <c r="J179" i="16"/>
  <c r="C297" i="16"/>
  <c r="J211" i="16"/>
  <c r="C329" i="16"/>
  <c r="J203" i="16"/>
  <c r="C321" i="16"/>
  <c r="J210" i="16"/>
  <c r="C328" i="16"/>
  <c r="J216" i="16"/>
  <c r="C334" i="16"/>
  <c r="J195" i="16"/>
  <c r="C313" i="16"/>
  <c r="J180" i="16"/>
  <c r="C298" i="16"/>
  <c r="J190" i="16"/>
  <c r="C308" i="16"/>
  <c r="J174" i="16"/>
  <c r="C292" i="16"/>
  <c r="J204" i="16"/>
  <c r="C322" i="16"/>
  <c r="J220" i="16"/>
  <c r="C338" i="16"/>
  <c r="J172" i="16"/>
  <c r="C290" i="16"/>
  <c r="J184" i="16"/>
  <c r="C302" i="16"/>
  <c r="O62" i="12"/>
  <c r="P62" i="12" s="1"/>
  <c r="P51" i="2" s="1"/>
  <c r="O961" i="12"/>
  <c r="P961" i="12" s="1"/>
  <c r="P949" i="2" s="1"/>
  <c r="P952" i="2" s="1"/>
  <c r="O841" i="12"/>
  <c r="P841" i="12" s="1"/>
  <c r="P829" i="2" s="1"/>
  <c r="P832" i="2" s="1"/>
  <c r="P834" i="2" s="1"/>
  <c r="P835" i="2" s="1"/>
  <c r="P836" i="2" s="1"/>
  <c r="P837" i="2" s="1"/>
  <c r="O691" i="12"/>
  <c r="P691" i="12" s="1"/>
  <c r="P679" i="2" s="1"/>
  <c r="P682" i="2" s="1"/>
  <c r="P684" i="2" s="1"/>
  <c r="P685" i="2" s="1"/>
  <c r="P686" i="2" s="1"/>
  <c r="P687" i="2" s="1"/>
  <c r="J79" i="16"/>
  <c r="J185" i="16"/>
  <c r="C303" i="16"/>
  <c r="J177" i="16"/>
  <c r="C295" i="16"/>
  <c r="J171" i="16"/>
  <c r="C289" i="16"/>
  <c r="J209" i="16"/>
  <c r="C327" i="16"/>
  <c r="J176" i="16"/>
  <c r="C294" i="16"/>
  <c r="J206" i="16"/>
  <c r="C324" i="16"/>
  <c r="J187" i="16"/>
  <c r="C305" i="16"/>
  <c r="J192" i="16"/>
  <c r="C310" i="16"/>
  <c r="J201" i="16"/>
  <c r="C319" i="16"/>
  <c r="J189" i="16"/>
  <c r="C307" i="16"/>
  <c r="J56" i="16"/>
  <c r="J86" i="16"/>
  <c r="J198" i="16"/>
  <c r="C316" i="16"/>
  <c r="J54" i="16"/>
  <c r="O1011" i="12"/>
  <c r="P1011" i="12" s="1"/>
  <c r="P999" i="2" s="1"/>
  <c r="P1002" i="2" s="1"/>
  <c r="P1004" i="2" s="1"/>
  <c r="P1005" i="2" s="1"/>
  <c r="P1006" i="2" s="1"/>
  <c r="P1007" i="2" s="1"/>
  <c r="O991" i="12"/>
  <c r="P991" i="12" s="1"/>
  <c r="P979" i="2" s="1"/>
  <c r="P982" i="2" s="1"/>
  <c r="P984" i="2" s="1"/>
  <c r="P985" i="2" s="1"/>
  <c r="P986" i="2" s="1"/>
  <c r="P987" i="2" s="1"/>
  <c r="O951" i="12"/>
  <c r="P951" i="12" s="1"/>
  <c r="P939" i="2" s="1"/>
  <c r="P942" i="2" s="1"/>
  <c r="P944" i="2" s="1"/>
  <c r="P945" i="2" s="1"/>
  <c r="P946" i="2" s="1"/>
  <c r="P947" i="2" s="1"/>
  <c r="O611" i="12"/>
  <c r="P611" i="12" s="1"/>
  <c r="P599" i="2" s="1"/>
  <c r="P602" i="2" s="1"/>
  <c r="P604" i="2" s="1"/>
  <c r="P605" i="2" s="1"/>
  <c r="P606" i="2" s="1"/>
  <c r="P607" i="2" s="1"/>
  <c r="O881" i="12"/>
  <c r="P881" i="12" s="1"/>
  <c r="P869" i="2" s="1"/>
  <c r="P872" i="2" s="1"/>
  <c r="P874" i="2" s="1"/>
  <c r="P875" i="2" s="1"/>
  <c r="P876" i="2" s="1"/>
  <c r="P877" i="2" s="1"/>
  <c r="O801" i="12"/>
  <c r="P801" i="12" s="1"/>
  <c r="P789" i="2" s="1"/>
  <c r="P792" i="2" s="1"/>
  <c r="P794" i="2" s="1"/>
  <c r="P795" i="2" s="1"/>
  <c r="P796" i="2" s="1"/>
  <c r="P797" i="2" s="1"/>
  <c r="O681" i="12"/>
  <c r="P681" i="12" s="1"/>
  <c r="P669" i="2" s="1"/>
  <c r="P672" i="2" s="1"/>
  <c r="O651" i="12"/>
  <c r="P651" i="12" s="1"/>
  <c r="P639" i="2" s="1"/>
  <c r="P642" i="2" s="1"/>
  <c r="P644" i="2" s="1"/>
  <c r="P645" i="2" s="1"/>
  <c r="P646" i="2" s="1"/>
  <c r="P647" i="2" s="1"/>
  <c r="J215" i="16"/>
  <c r="C333" i="16"/>
  <c r="J191" i="16"/>
  <c r="C309" i="16"/>
  <c r="J182" i="16"/>
  <c r="C300" i="16"/>
  <c r="J175" i="16"/>
  <c r="C293" i="16"/>
  <c r="J213" i="16"/>
  <c r="C331" i="16"/>
  <c r="J207" i="16"/>
  <c r="C325" i="16"/>
  <c r="J58" i="16"/>
  <c r="J219" i="16"/>
  <c r="C337" i="16"/>
  <c r="J69" i="16"/>
  <c r="J188" i="16"/>
  <c r="C306" i="16"/>
  <c r="J196" i="16"/>
  <c r="C314" i="16"/>
  <c r="J181" i="16"/>
  <c r="C299" i="16"/>
  <c r="J212" i="16"/>
  <c r="C330" i="16"/>
  <c r="J217" i="16"/>
  <c r="C335" i="16"/>
  <c r="J80" i="16"/>
  <c r="J202" i="16"/>
  <c r="C320" i="16"/>
  <c r="O80" i="12"/>
  <c r="P80" i="12" s="1"/>
  <c r="Q80" i="12" s="1"/>
  <c r="R80" i="12" s="1"/>
  <c r="S80" i="12" s="1"/>
  <c r="O931" i="12"/>
  <c r="P931" i="12" s="1"/>
  <c r="P919" i="2" s="1"/>
  <c r="P922" i="2" s="1"/>
  <c r="P924" i="2" s="1"/>
  <c r="P925" i="2" s="1"/>
  <c r="P926" i="2" s="1"/>
  <c r="P927" i="2" s="1"/>
  <c r="O791" i="12"/>
  <c r="P791" i="12" s="1"/>
  <c r="P779" i="2" s="1"/>
  <c r="P782" i="2" s="1"/>
  <c r="P784" i="2" s="1"/>
  <c r="P785" i="2" s="1"/>
  <c r="P786" i="2" s="1"/>
  <c r="P787" i="2" s="1"/>
  <c r="O731" i="12"/>
  <c r="P731" i="12" s="1"/>
  <c r="P719" i="2" s="1"/>
  <c r="P722" i="2" s="1"/>
  <c r="P724" i="2" s="1"/>
  <c r="P725" i="2" s="1"/>
  <c r="P726" i="2" s="1"/>
  <c r="P727" i="2" s="1"/>
  <c r="O921" i="12"/>
  <c r="P921" i="12" s="1"/>
  <c r="P909" i="2" s="1"/>
  <c r="P912" i="2" s="1"/>
  <c r="J199" i="16"/>
  <c r="C317" i="16"/>
  <c r="J186" i="16"/>
  <c r="C304" i="16"/>
  <c r="J173" i="16"/>
  <c r="C291" i="16"/>
  <c r="J205" i="16"/>
  <c r="C323" i="16"/>
  <c r="J214" i="16"/>
  <c r="C332" i="16"/>
  <c r="J200" i="16"/>
  <c r="C318" i="16"/>
  <c r="J183" i="16"/>
  <c r="C301" i="16"/>
  <c r="J178" i="16"/>
  <c r="C296" i="16"/>
  <c r="J208" i="16"/>
  <c r="C326" i="16"/>
  <c r="J194" i="16"/>
  <c r="C312" i="16"/>
  <c r="J193" i="16"/>
  <c r="C311" i="16"/>
  <c r="J218" i="16"/>
  <c r="C336" i="16"/>
  <c r="F12" i="18"/>
  <c r="G12" i="18"/>
  <c r="O102" i="12"/>
  <c r="P102" i="12" s="1"/>
  <c r="P91" i="2" s="1"/>
  <c r="O100" i="12"/>
  <c r="P100" i="12" s="1"/>
  <c r="Q100" i="12" s="1"/>
  <c r="R100" i="12" s="1"/>
  <c r="S100" i="12" s="1"/>
  <c r="P943" i="12"/>
  <c r="Q941" i="12"/>
  <c r="Q929" i="2" s="1"/>
  <c r="Q932" i="2" s="1"/>
  <c r="Q934" i="2" s="1"/>
  <c r="Q935" i="2" s="1"/>
  <c r="Q936" i="2" s="1"/>
  <c r="Q937" i="2" s="1"/>
  <c r="Q741" i="12"/>
  <c r="Q729" i="2" s="1"/>
  <c r="Q732" i="2" s="1"/>
  <c r="Q734" i="2" s="1"/>
  <c r="Q735" i="2" s="1"/>
  <c r="Q736" i="2" s="1"/>
  <c r="Q737" i="2" s="1"/>
  <c r="P743" i="12"/>
  <c r="P703" i="12"/>
  <c r="Q701" i="12"/>
  <c r="Q689" i="2" s="1"/>
  <c r="Q661" i="12"/>
  <c r="Q649" i="2" s="1"/>
  <c r="P663" i="12"/>
  <c r="P873" i="12"/>
  <c r="Q871" i="12"/>
  <c r="Q859" i="2" s="1"/>
  <c r="Q631" i="12"/>
  <c r="Q619" i="2" s="1"/>
  <c r="P633" i="12"/>
  <c r="P863" i="12"/>
  <c r="P823" i="12"/>
  <c r="P773" i="12"/>
  <c r="P713" i="12"/>
  <c r="Q711" i="12"/>
  <c r="Q699" i="2" s="1"/>
  <c r="P803" i="12"/>
  <c r="O90" i="12"/>
  <c r="P90" i="12" s="1"/>
  <c r="Q90" i="12" s="1"/>
  <c r="R90" i="12" s="1"/>
  <c r="S90" i="12" s="1"/>
  <c r="O92" i="12"/>
  <c r="P92" i="12" s="1"/>
  <c r="P81" i="2" s="1"/>
  <c r="Q132" i="12"/>
  <c r="Q121" i="2" s="1"/>
  <c r="Q172" i="12"/>
  <c r="Q161" i="2" s="1"/>
  <c r="O232" i="12"/>
  <c r="P232" i="12" s="1"/>
  <c r="P221" i="2" s="1"/>
  <c r="O240" i="12"/>
  <c r="P240" i="12" s="1"/>
  <c r="Q240" i="12" s="1"/>
  <c r="R240" i="12" s="1"/>
  <c r="S240" i="12" s="1"/>
  <c r="O242" i="12"/>
  <c r="P242" i="12" s="1"/>
  <c r="P231" i="2" s="1"/>
  <c r="O250" i="12"/>
  <c r="P250" i="12" s="1"/>
  <c r="Q250" i="12" s="1"/>
  <c r="R250" i="12" s="1"/>
  <c r="S250" i="12" s="1"/>
  <c r="O252" i="12"/>
  <c r="P252" i="12" s="1"/>
  <c r="P241" i="2" s="1"/>
  <c r="O260" i="12"/>
  <c r="P260" i="12" s="1"/>
  <c r="Q260" i="12" s="1"/>
  <c r="R260" i="12" s="1"/>
  <c r="S260" i="12" s="1"/>
  <c r="O262" i="12"/>
  <c r="P262" i="12" s="1"/>
  <c r="P251" i="2" s="1"/>
  <c r="O270" i="12"/>
  <c r="P270" i="12" s="1"/>
  <c r="Q270" i="12" s="1"/>
  <c r="R270" i="12" s="1"/>
  <c r="S270" i="12" s="1"/>
  <c r="O272" i="12"/>
  <c r="P272" i="12" s="1"/>
  <c r="P261" i="2" s="1"/>
  <c r="O280" i="12"/>
  <c r="P280" i="12" s="1"/>
  <c r="Q280" i="12" s="1"/>
  <c r="R280" i="12" s="1"/>
  <c r="S280" i="12" s="1"/>
  <c r="O282" i="12"/>
  <c r="P282" i="12" s="1"/>
  <c r="P271" i="2" s="1"/>
  <c r="O290" i="12"/>
  <c r="P290" i="12" s="1"/>
  <c r="Q290" i="12" s="1"/>
  <c r="R290" i="12" s="1"/>
  <c r="S290" i="12" s="1"/>
  <c r="O292" i="12"/>
  <c r="P292" i="12" s="1"/>
  <c r="P281" i="2" s="1"/>
  <c r="O300" i="12"/>
  <c r="P300" i="12" s="1"/>
  <c r="Q300" i="12" s="1"/>
  <c r="R300" i="12" s="1"/>
  <c r="S300" i="12" s="1"/>
  <c r="O302" i="12"/>
  <c r="P302" i="12" s="1"/>
  <c r="P291" i="2" s="1"/>
  <c r="O310" i="12"/>
  <c r="P310" i="12" s="1"/>
  <c r="Q310" i="12" s="1"/>
  <c r="R310" i="12" s="1"/>
  <c r="S310" i="12" s="1"/>
  <c r="O312" i="12"/>
  <c r="P312" i="12" s="1"/>
  <c r="P301" i="2" s="1"/>
  <c r="O320" i="12"/>
  <c r="P320" i="12" s="1"/>
  <c r="Q320" i="12" s="1"/>
  <c r="R320" i="12" s="1"/>
  <c r="S320" i="12" s="1"/>
  <c r="O322" i="12"/>
  <c r="P322" i="12" s="1"/>
  <c r="P311" i="2" s="1"/>
  <c r="O330" i="12"/>
  <c r="P330" i="12" s="1"/>
  <c r="Q330" i="12" s="1"/>
  <c r="R330" i="12" s="1"/>
  <c r="S330" i="12" s="1"/>
  <c r="O332" i="12"/>
  <c r="P332" i="12" s="1"/>
  <c r="P321" i="2" s="1"/>
  <c r="O340" i="12"/>
  <c r="P340" i="12" s="1"/>
  <c r="Q340" i="12" s="1"/>
  <c r="R340" i="12" s="1"/>
  <c r="S340" i="12" s="1"/>
  <c r="O342" i="12"/>
  <c r="P342" i="12" s="1"/>
  <c r="P331" i="2" s="1"/>
  <c r="O350" i="12"/>
  <c r="P350" i="12" s="1"/>
  <c r="Q350" i="12" s="1"/>
  <c r="R350" i="12" s="1"/>
  <c r="S350" i="12" s="1"/>
  <c r="O352" i="12"/>
  <c r="P352" i="12" s="1"/>
  <c r="P341" i="2" s="1"/>
  <c r="O360" i="12"/>
  <c r="P360" i="12" s="1"/>
  <c r="Q360" i="12" s="1"/>
  <c r="R360" i="12" s="1"/>
  <c r="S360" i="12" s="1"/>
  <c r="O412" i="12"/>
  <c r="P412" i="12" s="1"/>
  <c r="P401" i="2" s="1"/>
  <c r="O420" i="12"/>
  <c r="P420" i="12" s="1"/>
  <c r="Q420" i="12" s="1"/>
  <c r="R420" i="12" s="1"/>
  <c r="S420" i="12" s="1"/>
  <c r="O452" i="12"/>
  <c r="P452" i="12" s="1"/>
  <c r="P441" i="2" s="1"/>
  <c r="O460" i="12"/>
  <c r="P460" i="12" s="1"/>
  <c r="Q460" i="12" s="1"/>
  <c r="R460" i="12" s="1"/>
  <c r="S460" i="12" s="1"/>
  <c r="O492" i="12"/>
  <c r="P492" i="12" s="1"/>
  <c r="P481" i="2" s="1"/>
  <c r="O500" i="12"/>
  <c r="P500" i="12" s="1"/>
  <c r="Q500" i="12" s="1"/>
  <c r="R500" i="12" s="1"/>
  <c r="S500" i="12" s="1"/>
  <c r="O542" i="12"/>
  <c r="P542" i="12" s="1"/>
  <c r="P531" i="2" s="1"/>
  <c r="O550" i="12"/>
  <c r="P550" i="12" s="1"/>
  <c r="Q550" i="12" s="1"/>
  <c r="R550" i="12" s="1"/>
  <c r="S550" i="12" s="1"/>
  <c r="O582" i="12"/>
  <c r="P582" i="12" s="1"/>
  <c r="P571" i="2" s="1"/>
  <c r="O590" i="12"/>
  <c r="P590" i="12" s="1"/>
  <c r="Q590" i="12" s="1"/>
  <c r="R590" i="12" s="1"/>
  <c r="S590" i="12" s="1"/>
  <c r="C1005" i="12"/>
  <c r="Q892" i="12"/>
  <c r="Q881" i="2" s="1"/>
  <c r="Q721" i="12"/>
  <c r="Q709" i="2" s="1"/>
  <c r="P723" i="12"/>
  <c r="R742" i="12"/>
  <c r="R731" i="2" s="1"/>
  <c r="Q702" i="12"/>
  <c r="Q691" i="2" s="1"/>
  <c r="Q952" i="12"/>
  <c r="Q941" i="2" s="1"/>
  <c r="Q1002" i="12"/>
  <c r="Q991" i="2" s="1"/>
  <c r="Q962" i="12"/>
  <c r="Q951" i="2" s="1"/>
  <c r="Q802" i="12"/>
  <c r="Q791" i="2" s="1"/>
  <c r="Q762" i="12"/>
  <c r="Q751" i="2" s="1"/>
  <c r="O82" i="12"/>
  <c r="P82" i="12" s="1"/>
  <c r="P71" i="2" s="1"/>
  <c r="O120" i="12"/>
  <c r="P120" i="12" s="1"/>
  <c r="Q120" i="12" s="1"/>
  <c r="R120" i="12" s="1"/>
  <c r="S120" i="12" s="1"/>
  <c r="O122" i="12"/>
  <c r="P122" i="12" s="1"/>
  <c r="P111" i="2" s="1"/>
  <c r="O160" i="12"/>
  <c r="P160" i="12" s="1"/>
  <c r="Q160" i="12" s="1"/>
  <c r="R160" i="12" s="1"/>
  <c r="S160" i="12" s="1"/>
  <c r="O162" i="12"/>
  <c r="P162" i="12" s="1"/>
  <c r="P151" i="2" s="1"/>
  <c r="O200" i="12"/>
  <c r="P200" i="12" s="1"/>
  <c r="Q200" i="12" s="1"/>
  <c r="R200" i="12" s="1"/>
  <c r="S200" i="12" s="1"/>
  <c r="O202" i="12"/>
  <c r="P202" i="12" s="1"/>
  <c r="P191" i="2" s="1"/>
  <c r="O402" i="12"/>
  <c r="P402" i="12" s="1"/>
  <c r="P391" i="2" s="1"/>
  <c r="O410" i="12"/>
  <c r="P410" i="12" s="1"/>
  <c r="Q410" i="12" s="1"/>
  <c r="R410" i="12" s="1"/>
  <c r="S410" i="12" s="1"/>
  <c r="O442" i="12"/>
  <c r="P442" i="12" s="1"/>
  <c r="P431" i="2" s="1"/>
  <c r="O450" i="12"/>
  <c r="P450" i="12" s="1"/>
  <c r="Q450" i="12" s="1"/>
  <c r="R450" i="12" s="1"/>
  <c r="S450" i="12" s="1"/>
  <c r="O482" i="12"/>
  <c r="P482" i="12" s="1"/>
  <c r="P471" i="2" s="1"/>
  <c r="O490" i="12"/>
  <c r="P490" i="12" s="1"/>
  <c r="Q490" i="12" s="1"/>
  <c r="R490" i="12" s="1"/>
  <c r="S490" i="12" s="1"/>
  <c r="O532" i="12"/>
  <c r="P532" i="12" s="1"/>
  <c r="P521" i="2" s="1"/>
  <c r="O540" i="12"/>
  <c r="P540" i="12" s="1"/>
  <c r="Q540" i="12" s="1"/>
  <c r="R540" i="12" s="1"/>
  <c r="S540" i="12" s="1"/>
  <c r="O572" i="12"/>
  <c r="P572" i="12" s="1"/>
  <c r="P561" i="2" s="1"/>
  <c r="O580" i="12"/>
  <c r="P580" i="12" s="1"/>
  <c r="Q580" i="12" s="1"/>
  <c r="R580" i="12" s="1"/>
  <c r="S580" i="12" s="1"/>
  <c r="O991" i="2"/>
  <c r="Q1012" i="12"/>
  <c r="Q1001" i="2" s="1"/>
  <c r="Q972" i="12"/>
  <c r="Q961" i="2" s="1"/>
  <c r="Q932" i="12"/>
  <c r="Q921" i="2" s="1"/>
  <c r="R782" i="12"/>
  <c r="R771" i="2" s="1"/>
  <c r="Q662" i="12"/>
  <c r="Q651" i="2" s="1"/>
  <c r="Q992" i="12"/>
  <c r="Q981" i="2" s="1"/>
  <c r="Q832" i="12"/>
  <c r="Q821" i="2" s="1"/>
  <c r="Q792" i="12"/>
  <c r="Q781" i="2" s="1"/>
  <c r="Q752" i="12"/>
  <c r="Q741" i="2" s="1"/>
  <c r="Q712" i="12"/>
  <c r="Q701" i="2" s="1"/>
  <c r="Q672" i="12"/>
  <c r="Q661" i="2" s="1"/>
  <c r="Q632" i="12"/>
  <c r="Q621" i="2" s="1"/>
  <c r="R902" i="12"/>
  <c r="R891" i="2" s="1"/>
  <c r="Q842" i="12"/>
  <c r="Q831" i="2" s="1"/>
  <c r="Q642" i="12"/>
  <c r="Q631" i="2" s="1"/>
  <c r="O70" i="12"/>
  <c r="P70" i="12" s="1"/>
  <c r="Q70" i="12" s="1"/>
  <c r="R70" i="12" s="1"/>
  <c r="S70" i="12" s="1"/>
  <c r="O72" i="12"/>
  <c r="P72" i="12" s="1"/>
  <c r="P61" i="2" s="1"/>
  <c r="O110" i="12"/>
  <c r="P110" i="12" s="1"/>
  <c r="Q110" i="12" s="1"/>
  <c r="R110" i="12" s="1"/>
  <c r="S110" i="12" s="1"/>
  <c r="O112" i="12"/>
  <c r="P112" i="12" s="1"/>
  <c r="P101" i="2" s="1"/>
  <c r="O150" i="12"/>
  <c r="P150" i="12" s="1"/>
  <c r="Q150" i="12" s="1"/>
  <c r="R150" i="12" s="1"/>
  <c r="S150" i="12" s="1"/>
  <c r="O152" i="12"/>
  <c r="P152" i="12" s="1"/>
  <c r="P141" i="2" s="1"/>
  <c r="O190" i="12"/>
  <c r="P190" i="12" s="1"/>
  <c r="Q190" i="12" s="1"/>
  <c r="R190" i="12" s="1"/>
  <c r="S190" i="12" s="1"/>
  <c r="O192" i="12"/>
  <c r="P192" i="12" s="1"/>
  <c r="P181" i="2" s="1"/>
  <c r="Q392" i="12"/>
  <c r="Q381" i="2" s="1"/>
  <c r="Q432" i="12"/>
  <c r="Q421" i="2" s="1"/>
  <c r="Q472" i="12"/>
  <c r="Q461" i="2" s="1"/>
  <c r="Q512" i="12"/>
  <c r="Q501" i="2" s="1"/>
  <c r="Q522" i="12"/>
  <c r="Q511" i="2" s="1"/>
  <c r="Q562" i="12"/>
  <c r="Q551" i="2" s="1"/>
  <c r="C1015" i="12"/>
  <c r="C1016" i="12" s="1"/>
  <c r="Q812" i="12"/>
  <c r="Q801" i="2" s="1"/>
  <c r="Q772" i="12"/>
  <c r="Q761" i="2" s="1"/>
  <c r="Q732" i="12"/>
  <c r="Q721" i="2" s="1"/>
  <c r="Q692" i="12"/>
  <c r="Q681" i="2" s="1"/>
  <c r="Q652" i="12"/>
  <c r="Q641" i="2" s="1"/>
  <c r="Q612" i="12"/>
  <c r="Q601" i="2" s="1"/>
  <c r="R942" i="12"/>
  <c r="R931" i="2" s="1"/>
  <c r="R622" i="12"/>
  <c r="R611" i="2" s="1"/>
  <c r="Q872" i="12"/>
  <c r="Q861" i="2" s="1"/>
  <c r="Q882" i="12"/>
  <c r="Q871" i="2" s="1"/>
  <c r="Q682" i="12"/>
  <c r="Q671" i="2" s="1"/>
  <c r="R862" i="12"/>
  <c r="R851" i="2" s="1"/>
  <c r="R822" i="12"/>
  <c r="R811" i="2" s="1"/>
  <c r="O140" i="12"/>
  <c r="P140" i="12" s="1"/>
  <c r="Q140" i="12" s="1"/>
  <c r="R140" i="12" s="1"/>
  <c r="S140" i="12" s="1"/>
  <c r="O142" i="12"/>
  <c r="P142" i="12" s="1"/>
  <c r="P131" i="2" s="1"/>
  <c r="O180" i="12"/>
  <c r="P180" i="12" s="1"/>
  <c r="Q180" i="12" s="1"/>
  <c r="R180" i="12" s="1"/>
  <c r="S180" i="12" s="1"/>
  <c r="O182" i="12"/>
  <c r="P182" i="12" s="1"/>
  <c r="P171" i="2" s="1"/>
  <c r="O362" i="12"/>
  <c r="P362" i="12" s="1"/>
  <c r="P351" i="2" s="1"/>
  <c r="O370" i="12"/>
  <c r="P370" i="12" s="1"/>
  <c r="Q370" i="12" s="1"/>
  <c r="R370" i="12" s="1"/>
  <c r="S370" i="12" s="1"/>
  <c r="O372" i="12"/>
  <c r="P372" i="12" s="1"/>
  <c r="P361" i="2" s="1"/>
  <c r="O380" i="12"/>
  <c r="P380" i="12" s="1"/>
  <c r="Q380" i="12" s="1"/>
  <c r="R380" i="12" s="1"/>
  <c r="S380" i="12" s="1"/>
  <c r="O382" i="12"/>
  <c r="P382" i="12" s="1"/>
  <c r="P371" i="2" s="1"/>
  <c r="O390" i="12"/>
  <c r="P390" i="12" s="1"/>
  <c r="Q390" i="12" s="1"/>
  <c r="R390" i="12" s="1"/>
  <c r="S390" i="12" s="1"/>
  <c r="O422" i="12"/>
  <c r="P422" i="12" s="1"/>
  <c r="P411" i="2" s="1"/>
  <c r="O430" i="12"/>
  <c r="P430" i="12" s="1"/>
  <c r="Q430" i="12" s="1"/>
  <c r="R430" i="12" s="1"/>
  <c r="S430" i="12" s="1"/>
  <c r="O462" i="12"/>
  <c r="P462" i="12" s="1"/>
  <c r="P451" i="2" s="1"/>
  <c r="O470" i="12"/>
  <c r="P470" i="12" s="1"/>
  <c r="Q470" i="12" s="1"/>
  <c r="R470" i="12" s="1"/>
  <c r="S470" i="12" s="1"/>
  <c r="O502" i="12"/>
  <c r="P502" i="12" s="1"/>
  <c r="P491" i="2" s="1"/>
  <c r="O510" i="12"/>
  <c r="P510" i="12" s="1"/>
  <c r="Q510" i="12" s="1"/>
  <c r="R510" i="12" s="1"/>
  <c r="S510" i="12" s="1"/>
  <c r="O520" i="12"/>
  <c r="P520" i="12" s="1"/>
  <c r="Q520" i="12" s="1"/>
  <c r="R520" i="12" s="1"/>
  <c r="S520" i="12" s="1"/>
  <c r="O552" i="12"/>
  <c r="P552" i="12" s="1"/>
  <c r="P541" i="2" s="1"/>
  <c r="O560" i="12"/>
  <c r="P560" i="12" s="1"/>
  <c r="Q560" i="12" s="1"/>
  <c r="R560" i="12" s="1"/>
  <c r="S560" i="12" s="1"/>
  <c r="O592" i="12"/>
  <c r="P592" i="12" s="1"/>
  <c r="P581" i="2" s="1"/>
  <c r="O600" i="12"/>
  <c r="P600" i="12" s="1"/>
  <c r="Q600" i="12" s="1"/>
  <c r="R600" i="12" s="1"/>
  <c r="S600" i="12" s="1"/>
  <c r="C815" i="12"/>
  <c r="C816" i="12" s="1"/>
  <c r="C985" i="12"/>
  <c r="C986" i="12" s="1"/>
  <c r="O811" i="2"/>
  <c r="O761" i="2"/>
  <c r="O1001" i="2"/>
  <c r="O601" i="2"/>
  <c r="O651" i="2"/>
  <c r="O621" i="2"/>
  <c r="J97" i="16"/>
  <c r="J91" i="16"/>
  <c r="J77" i="16"/>
  <c r="J76" i="16"/>
  <c r="Q852" i="12"/>
  <c r="Q841" i="2" s="1"/>
  <c r="R982" i="12"/>
  <c r="R971" i="2" s="1"/>
  <c r="Q912" i="12"/>
  <c r="Q901" i="2" s="1"/>
  <c r="Q922" i="12"/>
  <c r="Q911" i="2" s="1"/>
  <c r="Q722" i="12"/>
  <c r="Q711" i="2" s="1"/>
  <c r="O791" i="2"/>
  <c r="O941" i="2"/>
  <c r="O641" i="2"/>
  <c r="J59" i="16"/>
  <c r="J87" i="16"/>
  <c r="J88" i="16"/>
  <c r="J82" i="16"/>
  <c r="J62" i="16"/>
  <c r="J75" i="16"/>
  <c r="O681" i="2"/>
  <c r="O711" i="2"/>
  <c r="O801" i="2"/>
  <c r="J70" i="16"/>
  <c r="J72" i="16"/>
  <c r="J60" i="16"/>
  <c r="J99" i="16"/>
  <c r="J100" i="16"/>
  <c r="O611" i="2"/>
  <c r="O721" i="2"/>
  <c r="O951" i="2"/>
  <c r="J92" i="16"/>
  <c r="O60" i="12"/>
  <c r="P60" i="12" s="1"/>
  <c r="Q60" i="12" s="1"/>
  <c r="R60" i="12" s="1"/>
  <c r="S60" i="12" s="1"/>
  <c r="O42" i="12"/>
  <c r="P42" i="12" s="1"/>
  <c r="P31" i="2" s="1"/>
  <c r="C47" i="16"/>
  <c r="C165" i="16" s="1"/>
  <c r="C27" i="16"/>
  <c r="C145" i="16" s="1"/>
  <c r="C31" i="16"/>
  <c r="C149" i="16" s="1"/>
  <c r="C35" i="16"/>
  <c r="C153" i="16" s="1"/>
  <c r="C39" i="16"/>
  <c r="C157" i="16" s="1"/>
  <c r="C50" i="16"/>
  <c r="C168" i="16" s="1"/>
  <c r="C46" i="16"/>
  <c r="C164" i="16" s="1"/>
  <c r="C42" i="16"/>
  <c r="C160" i="16" s="1"/>
  <c r="J73" i="16"/>
  <c r="J61" i="16"/>
  <c r="J53" i="16"/>
  <c r="J89" i="16"/>
  <c r="J96" i="16"/>
  <c r="J98" i="16"/>
  <c r="J74" i="16"/>
  <c r="J83" i="16"/>
  <c r="J63" i="16"/>
  <c r="J90" i="16"/>
  <c r="J102" i="16"/>
  <c r="J84" i="16"/>
  <c r="K272" i="2"/>
  <c r="K274" i="2" s="1"/>
  <c r="K275" i="2" s="1"/>
  <c r="C23" i="16"/>
  <c r="C141" i="16" s="1"/>
  <c r="C26" i="16"/>
  <c r="C144" i="16" s="1"/>
  <c r="C34" i="16"/>
  <c r="C152" i="16" s="1"/>
  <c r="C51" i="16"/>
  <c r="C169" i="16" s="1"/>
  <c r="C22" i="16"/>
  <c r="C140" i="16" s="1"/>
  <c r="C24" i="16"/>
  <c r="C142" i="16" s="1"/>
  <c r="C28" i="16"/>
  <c r="C146" i="16" s="1"/>
  <c r="C32" i="16"/>
  <c r="C150" i="16" s="1"/>
  <c r="C36" i="16"/>
  <c r="C154" i="16" s="1"/>
  <c r="C40" i="16"/>
  <c r="C158" i="16" s="1"/>
  <c r="C49" i="16"/>
  <c r="C167" i="16" s="1"/>
  <c r="C45" i="16"/>
  <c r="C163" i="16" s="1"/>
  <c r="C41" i="16"/>
  <c r="C159" i="16" s="1"/>
  <c r="J71" i="16"/>
  <c r="J94" i="16"/>
  <c r="C30" i="16"/>
  <c r="C148" i="16" s="1"/>
  <c r="C38" i="16"/>
  <c r="C156" i="16" s="1"/>
  <c r="C43" i="16"/>
  <c r="C161" i="16" s="1"/>
  <c r="C25" i="16"/>
  <c r="C143" i="16" s="1"/>
  <c r="C29" i="16"/>
  <c r="C147" i="16" s="1"/>
  <c r="C33" i="16"/>
  <c r="C151" i="16" s="1"/>
  <c r="C37" i="16"/>
  <c r="C155" i="16" s="1"/>
  <c r="C52" i="16"/>
  <c r="C170" i="16" s="1"/>
  <c r="C48" i="16"/>
  <c r="C166" i="16" s="1"/>
  <c r="C44" i="16"/>
  <c r="C162" i="16" s="1"/>
  <c r="G712" i="2"/>
  <c r="G714" i="2" s="1"/>
  <c r="G715" i="2" s="1"/>
  <c r="G716" i="2" s="1"/>
  <c r="J81" i="16"/>
  <c r="J67" i="16"/>
  <c r="J57" i="16"/>
  <c r="J93" i="16"/>
  <c r="J85" i="16"/>
  <c r="J65" i="16"/>
  <c r="J66" i="16"/>
  <c r="O52" i="12"/>
  <c r="P52" i="12" s="1"/>
  <c r="P41" i="2" s="1"/>
  <c r="O50" i="12"/>
  <c r="P50" i="12" s="1"/>
  <c r="Q50" i="12" s="1"/>
  <c r="R50" i="12" s="1"/>
  <c r="S50" i="12" s="1"/>
  <c r="O40" i="12"/>
  <c r="P40" i="12" s="1"/>
  <c r="Q40" i="12" s="1"/>
  <c r="R40" i="12" s="1"/>
  <c r="S40" i="12" s="1"/>
  <c r="O32" i="12"/>
  <c r="P32" i="12" s="1"/>
  <c r="P21" i="2" s="1"/>
  <c r="O20" i="12"/>
  <c r="P20" i="12" s="1"/>
  <c r="Q20" i="12" s="1"/>
  <c r="R20" i="12" s="1"/>
  <c r="S20" i="12" s="1"/>
  <c r="O22" i="12"/>
  <c r="P22" i="12" s="1"/>
  <c r="P11" i="2" s="1"/>
  <c r="S26" i="13"/>
  <c r="S28" i="13" s="1"/>
  <c r="S10" i="13"/>
  <c r="R20" i="9" s="1"/>
  <c r="H392" i="2"/>
  <c r="H394" i="2" s="1"/>
  <c r="H395" i="2" s="1"/>
  <c r="M402" i="2"/>
  <c r="M404" i="2" s="1"/>
  <c r="M405" i="2" s="1"/>
  <c r="N412" i="2"/>
  <c r="N414" i="2" s="1"/>
  <c r="N415" i="2" s="1"/>
  <c r="H432" i="2"/>
  <c r="H434" i="2" s="1"/>
  <c r="H435" i="2" s="1"/>
  <c r="M532" i="2"/>
  <c r="M534" i="2" s="1"/>
  <c r="M535" i="2" s="1"/>
  <c r="M536" i="2" s="1"/>
  <c r="E902" i="2"/>
  <c r="E904" i="2" s="1"/>
  <c r="E905" i="2" s="1"/>
  <c r="E906" i="2" s="1"/>
  <c r="K382" i="2"/>
  <c r="K384" i="2" s="1"/>
  <c r="K385" i="2" s="1"/>
  <c r="L392" i="2"/>
  <c r="L394" i="2" s="1"/>
  <c r="L395" i="2" s="1"/>
  <c r="I402" i="2"/>
  <c r="I404" i="2" s="1"/>
  <c r="I405" i="2" s="1"/>
  <c r="J412" i="2"/>
  <c r="J414" i="2" s="1"/>
  <c r="J415" i="2" s="1"/>
  <c r="L432" i="2"/>
  <c r="L434" i="2" s="1"/>
  <c r="L435" i="2" s="1"/>
  <c r="I532" i="2"/>
  <c r="I534" i="2" s="1"/>
  <c r="I535" i="2" s="1"/>
  <c r="I536" i="2" s="1"/>
  <c r="M712" i="2"/>
  <c r="M714" i="2" s="1"/>
  <c r="M715" i="2" s="1"/>
  <c r="M716" i="2" s="1"/>
  <c r="H902" i="2"/>
  <c r="H904" i="2" s="1"/>
  <c r="H905" i="2" s="1"/>
  <c r="H906" i="2" s="1"/>
  <c r="M902" i="2"/>
  <c r="M904" i="2" s="1"/>
  <c r="M905" i="2" s="1"/>
  <c r="M906" i="2" s="1"/>
  <c r="M332" i="2"/>
  <c r="M334" i="2" s="1"/>
  <c r="M335" i="2" s="1"/>
  <c r="G61" i="12"/>
  <c r="D111" i="12"/>
  <c r="E161" i="12"/>
  <c r="F211" i="12"/>
  <c r="F241" i="12"/>
  <c r="F243" i="12" s="1"/>
  <c r="F245" i="12" s="1"/>
  <c r="F251" i="12"/>
  <c r="F253" i="12" s="1"/>
  <c r="F281" i="12"/>
  <c r="F283" i="12" s="1"/>
  <c r="F291" i="12"/>
  <c r="F279" i="2" s="1"/>
  <c r="F282" i="2" s="1"/>
  <c r="F284" i="2" s="1"/>
  <c r="F285" i="2" s="1"/>
  <c r="F301" i="12"/>
  <c r="F303" i="12" s="1"/>
  <c r="E411" i="12"/>
  <c r="E413" i="12" s="1"/>
  <c r="F421" i="12"/>
  <c r="D481" i="12"/>
  <c r="D469" i="2" s="1"/>
  <c r="G511" i="12"/>
  <c r="G513" i="12" s="1"/>
  <c r="F551" i="12"/>
  <c r="F553" i="12" s="1"/>
  <c r="G561" i="12"/>
  <c r="G563" i="12" s="1"/>
  <c r="G565" i="12" s="1"/>
  <c r="D571" i="12"/>
  <c r="G601" i="12"/>
  <c r="G603" i="12" s="1"/>
  <c r="G789" i="2"/>
  <c r="G792" i="2" s="1"/>
  <c r="G794" i="2" s="1"/>
  <c r="G795" i="2" s="1"/>
  <c r="G796" i="2" s="1"/>
  <c r="G749" i="2"/>
  <c r="G752" i="2" s="1"/>
  <c r="G754" i="2" s="1"/>
  <c r="G755" i="2" s="1"/>
  <c r="G756" i="2" s="1"/>
  <c r="D779" i="2"/>
  <c r="D782" i="2" s="1"/>
  <c r="D784" i="2" s="1"/>
  <c r="D785" i="2" s="1"/>
  <c r="D786" i="2" s="1"/>
  <c r="D699" i="2"/>
  <c r="D702" i="2" s="1"/>
  <c r="G689" i="2"/>
  <c r="G692" i="2" s="1"/>
  <c r="D619" i="2"/>
  <c r="O619" i="2" s="1"/>
  <c r="F599" i="2"/>
  <c r="G989" i="2"/>
  <c r="G992" i="2" s="1"/>
  <c r="G994" i="2" s="1"/>
  <c r="G995" i="2" s="1"/>
  <c r="G996" i="2" s="1"/>
  <c r="D719" i="2"/>
  <c r="D722" i="2" s="1"/>
  <c r="D724" i="2" s="1"/>
  <c r="D725" i="2" s="1"/>
  <c r="D726" i="2" s="1"/>
  <c r="G669" i="2"/>
  <c r="G672" i="2" s="1"/>
  <c r="G674" i="2" s="1"/>
  <c r="G675" i="2" s="1"/>
  <c r="G676" i="2" s="1"/>
  <c r="D989" i="2"/>
  <c r="G979" i="2"/>
  <c r="G982" i="2" s="1"/>
  <c r="G984" i="2" s="1"/>
  <c r="G985" i="2" s="1"/>
  <c r="G986" i="2" s="1"/>
  <c r="G141" i="12"/>
  <c r="E201" i="12"/>
  <c r="F231" i="12"/>
  <c r="F261" i="12"/>
  <c r="F263" i="12" s="1"/>
  <c r="F271" i="12"/>
  <c r="F259" i="2" s="1"/>
  <c r="F262" i="2" s="1"/>
  <c r="F264" i="2" s="1"/>
  <c r="F265" i="2" s="1"/>
  <c r="F311" i="12"/>
  <c r="F299" i="2" s="1"/>
  <c r="F302" i="2" s="1"/>
  <c r="F304" i="2" s="1"/>
  <c r="F305" i="2" s="1"/>
  <c r="F341" i="12"/>
  <c r="F351" i="12"/>
  <c r="F353" i="12" s="1"/>
  <c r="G371" i="12"/>
  <c r="G373" i="12" s="1"/>
  <c r="G431" i="12"/>
  <c r="G433" i="12" s="1"/>
  <c r="E451" i="12"/>
  <c r="E439" i="2" s="1"/>
  <c r="F461" i="12"/>
  <c r="F463" i="12" s="1"/>
  <c r="F465" i="12" s="1"/>
  <c r="F591" i="12"/>
  <c r="F593" i="12" s="1"/>
  <c r="F669" i="2"/>
  <c r="F672" i="2" s="1"/>
  <c r="E769" i="2"/>
  <c r="E772" i="2" s="1"/>
  <c r="E774" i="2" s="1"/>
  <c r="E775" i="2" s="1"/>
  <c r="E776" i="2" s="1"/>
  <c r="E71" i="12"/>
  <c r="D101" i="12"/>
  <c r="F121" i="12"/>
  <c r="G131" i="12"/>
  <c r="D141" i="12"/>
  <c r="E151" i="12"/>
  <c r="G171" i="12"/>
  <c r="D181" i="12"/>
  <c r="G271" i="12"/>
  <c r="G273" i="12" s="1"/>
  <c r="G275" i="12" s="1"/>
  <c r="G281" i="12"/>
  <c r="G283" i="12" s="1"/>
  <c r="G331" i="12"/>
  <c r="G333" i="12" s="1"/>
  <c r="G341" i="12"/>
  <c r="D371" i="12"/>
  <c r="F411" i="12"/>
  <c r="F413" i="12" s="1"/>
  <c r="E441" i="12"/>
  <c r="E429" i="2" s="1"/>
  <c r="E432" i="2" s="1"/>
  <c r="E434" i="2" s="1"/>
  <c r="E435" i="2" s="1"/>
  <c r="F451" i="12"/>
  <c r="F453" i="12" s="1"/>
  <c r="G461" i="12"/>
  <c r="G463" i="12" s="1"/>
  <c r="D471" i="12"/>
  <c r="E481" i="12"/>
  <c r="E483" i="12" s="1"/>
  <c r="F491" i="12"/>
  <c r="G501" i="12"/>
  <c r="G503" i="12" s="1"/>
  <c r="F541" i="12"/>
  <c r="F543" i="12" s="1"/>
  <c r="G551" i="12"/>
  <c r="G553" i="12" s="1"/>
  <c r="D561" i="12"/>
  <c r="F581" i="12"/>
  <c r="F583" i="12" s="1"/>
  <c r="G591" i="12"/>
  <c r="G579" i="2" s="1"/>
  <c r="E939" i="2"/>
  <c r="E942" i="2" s="1"/>
  <c r="E944" i="2" s="1"/>
  <c r="E945" i="2" s="1"/>
  <c r="E946" i="2" s="1"/>
  <c r="G993" i="12"/>
  <c r="F949" i="2"/>
  <c r="F952" i="2" s="1"/>
  <c r="F954" i="2" s="1"/>
  <c r="F955" i="2" s="1"/>
  <c r="F956" i="2" s="1"/>
  <c r="D689" i="2"/>
  <c r="D692" i="2" s="1"/>
  <c r="G679" i="2"/>
  <c r="G682" i="2" s="1"/>
  <c r="G684" i="2" s="1"/>
  <c r="G685" i="2" s="1"/>
  <c r="G686" i="2" s="1"/>
  <c r="E949" i="2"/>
  <c r="E952" i="2" s="1"/>
  <c r="E954" i="2" s="1"/>
  <c r="E955" i="2" s="1"/>
  <c r="E956" i="2" s="1"/>
  <c r="F799" i="2"/>
  <c r="F802" i="2" s="1"/>
  <c r="F804" i="2" s="1"/>
  <c r="F805" i="2" s="1"/>
  <c r="F806" i="2" s="1"/>
  <c r="F759" i="2"/>
  <c r="F762" i="2" s="1"/>
  <c r="F764" i="2" s="1"/>
  <c r="F765" i="2" s="1"/>
  <c r="F766" i="2" s="1"/>
  <c r="E749" i="2"/>
  <c r="E752" i="2" s="1"/>
  <c r="E754" i="2" s="1"/>
  <c r="E755" i="2" s="1"/>
  <c r="D739" i="2"/>
  <c r="G729" i="2"/>
  <c r="G732" i="2" s="1"/>
  <c r="G734" i="2" s="1"/>
  <c r="G735" i="2" s="1"/>
  <c r="G736" i="2" s="1"/>
  <c r="F719" i="2"/>
  <c r="F722" i="2" s="1"/>
  <c r="F724" i="2" s="1"/>
  <c r="F725" i="2" s="1"/>
  <c r="F726" i="2" s="1"/>
  <c r="F639" i="2"/>
  <c r="F642" i="2" s="1"/>
  <c r="D799" i="2"/>
  <c r="D802" i="2" s="1"/>
  <c r="D804" i="2" s="1"/>
  <c r="D805" i="2" s="1"/>
  <c r="D806" i="2" s="1"/>
  <c r="F699" i="2"/>
  <c r="F702" i="2" s="1"/>
  <c r="E999" i="2"/>
  <c r="E1002" i="2" s="1"/>
  <c r="E1004" i="2" s="1"/>
  <c r="E1005" i="2" s="1"/>
  <c r="E1006" i="2" s="1"/>
  <c r="F769" i="2"/>
  <c r="F772" i="2" s="1"/>
  <c r="F774" i="2" s="1"/>
  <c r="F775" i="2" s="1"/>
  <c r="F776" i="2" s="1"/>
  <c r="E759" i="2"/>
  <c r="D749" i="2"/>
  <c r="D669" i="2"/>
  <c r="G659" i="2"/>
  <c r="G662" i="2" s="1"/>
  <c r="F649" i="2"/>
  <c r="D629" i="2"/>
  <c r="G12" i="12"/>
  <c r="D639" i="2"/>
  <c r="F91" i="12"/>
  <c r="D191" i="12"/>
  <c r="F361" i="12"/>
  <c r="G391" i="12"/>
  <c r="G393" i="12" s="1"/>
  <c r="D441" i="12"/>
  <c r="D443" i="12" s="1"/>
  <c r="G471" i="12"/>
  <c r="G473" i="12" s="1"/>
  <c r="E491" i="12"/>
  <c r="G521" i="12"/>
  <c r="G523" i="12" s="1"/>
  <c r="G525" i="12" s="1"/>
  <c r="D759" i="2"/>
  <c r="D61" i="12"/>
  <c r="F81" i="12"/>
  <c r="E191" i="12"/>
  <c r="G261" i="12"/>
  <c r="G249" i="2" s="1"/>
  <c r="G291" i="12"/>
  <c r="G293" i="12" s="1"/>
  <c r="G301" i="12"/>
  <c r="G303" i="12" s="1"/>
  <c r="G305" i="12" s="1"/>
  <c r="G311" i="12"/>
  <c r="G313" i="12" s="1"/>
  <c r="G321" i="12"/>
  <c r="G309" i="2" s="1"/>
  <c r="G351" i="12"/>
  <c r="G353" i="12" s="1"/>
  <c r="G361" i="12"/>
  <c r="G363" i="12" s="1"/>
  <c r="D381" i="12"/>
  <c r="D369" i="2" s="1"/>
  <c r="G421" i="12"/>
  <c r="G409" i="2" s="1"/>
  <c r="E61" i="12"/>
  <c r="F71" i="12"/>
  <c r="G81" i="12"/>
  <c r="D91" i="12"/>
  <c r="F111" i="12"/>
  <c r="G121" i="12"/>
  <c r="D131" i="12"/>
  <c r="E141" i="12"/>
  <c r="F151" i="12"/>
  <c r="G161" i="12"/>
  <c r="D171" i="12"/>
  <c r="E181" i="12"/>
  <c r="G201" i="12"/>
  <c r="D211" i="12"/>
  <c r="D213" i="12" s="1"/>
  <c r="D221" i="12"/>
  <c r="D231" i="12"/>
  <c r="D241" i="12"/>
  <c r="D229" i="2" s="1"/>
  <c r="D251" i="12"/>
  <c r="D253" i="12" s="1"/>
  <c r="D261" i="12"/>
  <c r="D263" i="12" s="1"/>
  <c r="D271" i="12"/>
  <c r="D281" i="12"/>
  <c r="D269" i="2" s="1"/>
  <c r="D361" i="12"/>
  <c r="F401" i="12"/>
  <c r="F403" i="12" s="1"/>
  <c r="G411" i="12"/>
  <c r="G413" i="12" s="1"/>
  <c r="E431" i="12"/>
  <c r="E433" i="12" s="1"/>
  <c r="F441" i="12"/>
  <c r="F443" i="12" s="1"/>
  <c r="G451" i="12"/>
  <c r="G453" i="12" s="1"/>
  <c r="D461" i="12"/>
  <c r="E471" i="12"/>
  <c r="E473" i="12" s="1"/>
  <c r="F481" i="12"/>
  <c r="F483" i="12" s="1"/>
  <c r="F485" i="12" s="1"/>
  <c r="G491" i="12"/>
  <c r="E511" i="12"/>
  <c r="E513" i="12" s="1"/>
  <c r="E515" i="12" s="1"/>
  <c r="E521" i="12"/>
  <c r="E523" i="12" s="1"/>
  <c r="F531" i="12"/>
  <c r="F533" i="12" s="1"/>
  <c r="F535" i="12" s="1"/>
  <c r="G541" i="12"/>
  <c r="G543" i="12" s="1"/>
  <c r="F571" i="12"/>
  <c r="G581" i="12"/>
  <c r="G583" i="12" s="1"/>
  <c r="G1015" i="12"/>
  <c r="G1016" i="12" s="1"/>
  <c r="E979" i="2"/>
  <c r="E982" i="2" s="1"/>
  <c r="E984" i="2" s="1"/>
  <c r="E985" i="2" s="1"/>
  <c r="E986" i="2" s="1"/>
  <c r="D969" i="2"/>
  <c r="G959" i="2"/>
  <c r="G962" i="2" s="1"/>
  <c r="G964" i="2" s="1"/>
  <c r="G965" i="2" s="1"/>
  <c r="G966" i="2" s="1"/>
  <c r="D609" i="2"/>
  <c r="D612" i="2" s="1"/>
  <c r="G599" i="2"/>
  <c r="D999" i="2"/>
  <c r="F779" i="2"/>
  <c r="F782" i="2" s="1"/>
  <c r="F784" i="2" s="1"/>
  <c r="F785" i="2" s="1"/>
  <c r="F786" i="2" s="1"/>
  <c r="G809" i="2"/>
  <c r="G812" i="2" s="1"/>
  <c r="G814" i="2" s="1"/>
  <c r="G815" i="2" s="1"/>
  <c r="G816" i="2" s="1"/>
  <c r="D659" i="2"/>
  <c r="G649" i="2"/>
  <c r="E969" i="2"/>
  <c r="E972" i="2" s="1"/>
  <c r="E974" i="2" s="1"/>
  <c r="E975" i="2" s="1"/>
  <c r="E976" i="2" s="1"/>
  <c r="D599" i="2"/>
  <c r="G779" i="2"/>
  <c r="G782" i="2" s="1"/>
  <c r="F689" i="2"/>
  <c r="F692" i="2" s="1"/>
  <c r="D71" i="12"/>
  <c r="F131" i="12"/>
  <c r="D151" i="12"/>
  <c r="G181" i="12"/>
  <c r="F221" i="12"/>
  <c r="F223" i="12" s="1"/>
  <c r="F225" i="12" s="1"/>
  <c r="F321" i="12"/>
  <c r="F323" i="12" s="1"/>
  <c r="F331" i="12"/>
  <c r="G381" i="12"/>
  <c r="F501" i="12"/>
  <c r="F503" i="12" s="1"/>
  <c r="F61" i="12"/>
  <c r="G71" i="12"/>
  <c r="D81" i="12"/>
  <c r="F101" i="12"/>
  <c r="D121" i="12"/>
  <c r="E131" i="12"/>
  <c r="F141" i="12"/>
  <c r="G151" i="12"/>
  <c r="D161" i="12"/>
  <c r="E171" i="12"/>
  <c r="G191" i="12"/>
  <c r="D201" i="12"/>
  <c r="E211" i="12"/>
  <c r="E213" i="12" s="1"/>
  <c r="E221" i="12"/>
  <c r="E209" i="2" s="1"/>
  <c r="E231" i="12"/>
  <c r="E219" i="2" s="1"/>
  <c r="E241" i="12"/>
  <c r="E243" i="12" s="1"/>
  <c r="E245" i="12" s="1"/>
  <c r="E251" i="12"/>
  <c r="E239" i="2" s="1"/>
  <c r="E261" i="12"/>
  <c r="E263" i="12" s="1"/>
  <c r="E271" i="12"/>
  <c r="E273" i="12" s="1"/>
  <c r="E281" i="12"/>
  <c r="E283" i="12" s="1"/>
  <c r="E291" i="12"/>
  <c r="E293" i="12" s="1"/>
  <c r="E301" i="12"/>
  <c r="E303" i="12" s="1"/>
  <c r="E311" i="12"/>
  <c r="E321" i="12"/>
  <c r="E323" i="12" s="1"/>
  <c r="E331" i="12"/>
  <c r="E333" i="12" s="1"/>
  <c r="E335" i="12" s="1"/>
  <c r="E341" i="12"/>
  <c r="E343" i="12" s="1"/>
  <c r="E351" i="12"/>
  <c r="E353" i="12" s="1"/>
  <c r="E355" i="12" s="1"/>
  <c r="E356" i="12" s="1"/>
  <c r="F371" i="12"/>
  <c r="F373" i="12" s="1"/>
  <c r="F381" i="12"/>
  <c r="F383" i="12" s="1"/>
  <c r="F391" i="12"/>
  <c r="F393" i="12" s="1"/>
  <c r="G401" i="12"/>
  <c r="E421" i="12"/>
  <c r="E423" i="12" s="1"/>
  <c r="E425" i="12" s="1"/>
  <c r="F431" i="12"/>
  <c r="F433" i="12" s="1"/>
  <c r="G441" i="12"/>
  <c r="G429" i="2" s="1"/>
  <c r="D451" i="12"/>
  <c r="D453" i="12" s="1"/>
  <c r="E461" i="12"/>
  <c r="E463" i="12" s="1"/>
  <c r="F471" i="12"/>
  <c r="F473" i="12" s="1"/>
  <c r="G481" i="12"/>
  <c r="G469" i="2" s="1"/>
  <c r="E501" i="12"/>
  <c r="F511" i="12"/>
  <c r="F513" i="12" s="1"/>
  <c r="F521" i="12"/>
  <c r="F509" i="2" s="1"/>
  <c r="G531" i="12"/>
  <c r="G533" i="12" s="1"/>
  <c r="F561" i="12"/>
  <c r="G571" i="12"/>
  <c r="G573" i="12" s="1"/>
  <c r="D581" i="12"/>
  <c r="D583" i="12" s="1"/>
  <c r="D585" i="12" s="1"/>
  <c r="F601" i="12"/>
  <c r="F603" i="12" s="1"/>
  <c r="G849" i="2"/>
  <c r="G852" i="2" s="1"/>
  <c r="G854" i="2" s="1"/>
  <c r="G855" i="2" s="1"/>
  <c r="G856" i="2" s="1"/>
  <c r="G985" i="12"/>
  <c r="G986" i="12" s="1"/>
  <c r="G1003" i="12"/>
  <c r="G999" i="2"/>
  <c r="G1002" i="2" s="1"/>
  <c r="G1004" i="2" s="1"/>
  <c r="G1005" i="2" s="1"/>
  <c r="G1006" i="2" s="1"/>
  <c r="D809" i="2"/>
  <c r="G799" i="2"/>
  <c r="G802" i="2" s="1"/>
  <c r="G804" i="2" s="1"/>
  <c r="G805" i="2" s="1"/>
  <c r="G806" i="2" s="1"/>
  <c r="F789" i="2"/>
  <c r="F792" i="2" s="1"/>
  <c r="F794" i="2" s="1"/>
  <c r="F795" i="2" s="1"/>
  <c r="F796" i="2" s="1"/>
  <c r="D769" i="2"/>
  <c r="F749" i="2"/>
  <c r="F752" i="2" s="1"/>
  <c r="F754" i="2" s="1"/>
  <c r="F755" i="2" s="1"/>
  <c r="F756" i="2" s="1"/>
  <c r="D729" i="2"/>
  <c r="G719" i="2"/>
  <c r="G722" i="2" s="1"/>
  <c r="D649" i="2"/>
  <c r="G639" i="2"/>
  <c r="D959" i="2"/>
  <c r="G949" i="2"/>
  <c r="G952" i="2" s="1"/>
  <c r="G954" i="2" s="1"/>
  <c r="G955" i="2" s="1"/>
  <c r="G956" i="2" s="1"/>
  <c r="E989" i="2"/>
  <c r="E992" i="2" s="1"/>
  <c r="E994" i="2" s="1"/>
  <c r="E995" i="2" s="1"/>
  <c r="E996" i="2" s="1"/>
  <c r="D979" i="2"/>
  <c r="G969" i="2"/>
  <c r="G972" i="2" s="1"/>
  <c r="G974" i="2" s="1"/>
  <c r="G975" i="2" s="1"/>
  <c r="G976" i="2" s="1"/>
  <c r="F679" i="2"/>
  <c r="F682" i="2" s="1"/>
  <c r="F684" i="2" s="1"/>
  <c r="F685" i="2" s="1"/>
  <c r="F659" i="2"/>
  <c r="F662" i="2" s="1"/>
  <c r="E959" i="2"/>
  <c r="E962" i="2" s="1"/>
  <c r="E964" i="2" s="1"/>
  <c r="E965" i="2" s="1"/>
  <c r="E966" i="2" s="1"/>
  <c r="D949" i="2"/>
  <c r="F809" i="2"/>
  <c r="F812" i="2" s="1"/>
  <c r="F814" i="2" s="1"/>
  <c r="F815" i="2" s="1"/>
  <c r="F816" i="2" s="1"/>
  <c r="D789" i="2"/>
  <c r="D792" i="2" s="1"/>
  <c r="D794" i="2" s="1"/>
  <c r="D795" i="2" s="1"/>
  <c r="D796" i="2" s="1"/>
  <c r="G699" i="2"/>
  <c r="G702" i="2" s="1"/>
  <c r="G704" i="2" s="1"/>
  <c r="G705" i="2" s="1"/>
  <c r="G706" i="2" s="1"/>
  <c r="D679" i="2"/>
  <c r="D682" i="2" s="1"/>
  <c r="D684" i="2" s="1"/>
  <c r="D685" i="2" s="1"/>
  <c r="L942" i="2"/>
  <c r="L944" i="2" s="1"/>
  <c r="L945" i="2" s="1"/>
  <c r="L946" i="2" s="1"/>
  <c r="I712" i="2"/>
  <c r="I714" i="2" s="1"/>
  <c r="I715" i="2" s="1"/>
  <c r="I716" i="2" s="1"/>
  <c r="I902" i="2"/>
  <c r="I904" i="2" s="1"/>
  <c r="I905" i="2" s="1"/>
  <c r="I906" i="2" s="1"/>
  <c r="H942" i="2"/>
  <c r="H944" i="2" s="1"/>
  <c r="H945" i="2" s="1"/>
  <c r="H946" i="2" s="1"/>
  <c r="I492" i="2"/>
  <c r="I852" i="2"/>
  <c r="I854" i="2" s="1"/>
  <c r="I855" i="2" s="1"/>
  <c r="I856" i="2" s="1"/>
  <c r="I892" i="2"/>
  <c r="I894" i="2" s="1"/>
  <c r="I895" i="2" s="1"/>
  <c r="I896" i="2" s="1"/>
  <c r="J942" i="2"/>
  <c r="J944" i="2" s="1"/>
  <c r="J945" i="2" s="1"/>
  <c r="J946" i="2" s="1"/>
  <c r="E382" i="2"/>
  <c r="E384" i="2" s="1"/>
  <c r="E385" i="2" s="1"/>
  <c r="I382" i="2"/>
  <c r="I384" i="2" s="1"/>
  <c r="M382" i="2"/>
  <c r="M384" i="2" s="1"/>
  <c r="M385" i="2" s="1"/>
  <c r="J392" i="2"/>
  <c r="J394" i="2" s="1"/>
  <c r="J395" i="2" s="1"/>
  <c r="H412" i="2"/>
  <c r="H414" i="2" s="1"/>
  <c r="H415" i="2" s="1"/>
  <c r="L412" i="2"/>
  <c r="L414" i="2" s="1"/>
  <c r="L415" i="2" s="1"/>
  <c r="I422" i="2"/>
  <c r="I424" i="2" s="1"/>
  <c r="I425" i="2" s="1"/>
  <c r="J432" i="2"/>
  <c r="J434" i="2" s="1"/>
  <c r="J435" i="2" s="1"/>
  <c r="N432" i="2"/>
  <c r="N434" i="2" s="1"/>
  <c r="N435" i="2" s="1"/>
  <c r="G493" i="12"/>
  <c r="K493" i="12"/>
  <c r="K495" i="12" s="1"/>
  <c r="K892" i="2"/>
  <c r="K894" i="2" s="1"/>
  <c r="K895" i="2" s="1"/>
  <c r="K896" i="2" s="1"/>
  <c r="I452" i="2"/>
  <c r="I454" i="2" s="1"/>
  <c r="I455" i="2" s="1"/>
  <c r="M452" i="2"/>
  <c r="M454" i="2" s="1"/>
  <c r="M455" i="2" s="1"/>
  <c r="J462" i="2"/>
  <c r="J464" i="2" s="1"/>
  <c r="J465" i="2" s="1"/>
  <c r="N462" i="2"/>
  <c r="N464" i="2" s="1"/>
  <c r="N465" i="2" s="1"/>
  <c r="M942" i="2"/>
  <c r="M944" i="2" s="1"/>
  <c r="M945" i="2" s="1"/>
  <c r="M946" i="2" s="1"/>
  <c r="K712" i="2"/>
  <c r="K714" i="2" s="1"/>
  <c r="K715" i="2" s="1"/>
  <c r="K716" i="2" s="1"/>
  <c r="E742" i="2"/>
  <c r="E744" i="2" s="1"/>
  <c r="E745" i="2" s="1"/>
  <c r="E746" i="2" s="1"/>
  <c r="M822" i="2"/>
  <c r="M824" i="2" s="1"/>
  <c r="M825" i="2" s="1"/>
  <c r="M826" i="2" s="1"/>
  <c r="I832" i="2"/>
  <c r="I834" i="2" s="1"/>
  <c r="I835" i="2" s="1"/>
  <c r="I836" i="2" s="1"/>
  <c r="L842" i="2"/>
  <c r="L844" i="2" s="1"/>
  <c r="L845" i="2" s="1"/>
  <c r="L846" i="2" s="1"/>
  <c r="M882" i="2"/>
  <c r="M884" i="2" s="1"/>
  <c r="M885" i="2" s="1"/>
  <c r="M886" i="2" s="1"/>
  <c r="G892" i="2"/>
  <c r="G894" i="2" s="1"/>
  <c r="G895" i="2" s="1"/>
  <c r="G896" i="2" s="1"/>
  <c r="I942" i="2"/>
  <c r="I944" i="2" s="1"/>
  <c r="I945" i="2" s="1"/>
  <c r="I946" i="2" s="1"/>
  <c r="J352" i="2"/>
  <c r="J354" i="2" s="1"/>
  <c r="J355" i="2" s="1"/>
  <c r="N352" i="2"/>
  <c r="N354" i="2" s="1"/>
  <c r="N355" i="2" s="1"/>
  <c r="G832" i="2"/>
  <c r="G834" i="2" s="1"/>
  <c r="G835" i="2" s="1"/>
  <c r="G836" i="2" s="1"/>
  <c r="L902" i="2"/>
  <c r="L904" i="2" s="1"/>
  <c r="L905" i="2" s="1"/>
  <c r="L906" i="2" s="1"/>
  <c r="K832" i="2"/>
  <c r="K834" i="2" s="1"/>
  <c r="K835" i="2" s="1"/>
  <c r="K836" i="2" s="1"/>
  <c r="M492" i="2"/>
  <c r="H382" i="2"/>
  <c r="H384" i="2" s="1"/>
  <c r="H385" i="2" s="1"/>
  <c r="N382" i="2"/>
  <c r="N384" i="2" s="1"/>
  <c r="N385" i="2" s="1"/>
  <c r="I392" i="2"/>
  <c r="I394" i="2" s="1"/>
  <c r="I395" i="2" s="1"/>
  <c r="H402" i="2"/>
  <c r="H404" i="2" s="1"/>
  <c r="H405" i="2" s="1"/>
  <c r="J402" i="2"/>
  <c r="J404" i="2" s="1"/>
  <c r="J405" i="2" s="1"/>
  <c r="L402" i="2"/>
  <c r="L404" i="2" s="1"/>
  <c r="L405" i="2" s="1"/>
  <c r="M862" i="2"/>
  <c r="M864" i="2" s="1"/>
  <c r="M865" i="2" s="1"/>
  <c r="M866" i="2" s="1"/>
  <c r="I882" i="2"/>
  <c r="I884" i="2" s="1"/>
  <c r="I885" i="2" s="1"/>
  <c r="I886" i="2" s="1"/>
  <c r="H842" i="2"/>
  <c r="H844" i="2" s="1"/>
  <c r="H845" i="2" s="1"/>
  <c r="H846" i="2" s="1"/>
  <c r="J523" i="12"/>
  <c r="J525" i="12" s="1"/>
  <c r="J413" i="12"/>
  <c r="J415" i="12" s="1"/>
  <c r="G319" i="2"/>
  <c r="I333" i="12"/>
  <c r="I335" i="12" s="1"/>
  <c r="I336" i="12" s="1"/>
  <c r="I319" i="2"/>
  <c r="I322" i="2" s="1"/>
  <c r="I324" i="2" s="1"/>
  <c r="I325" i="2" s="1"/>
  <c r="K333" i="12"/>
  <c r="K335" i="12" s="1"/>
  <c r="K319" i="2"/>
  <c r="K322" i="2" s="1"/>
  <c r="M333" i="12"/>
  <c r="M319" i="2"/>
  <c r="M322" i="2" s="1"/>
  <c r="M324" i="2" s="1"/>
  <c r="M325" i="2" s="1"/>
  <c r="H322" i="2"/>
  <c r="H324" i="2" s="1"/>
  <c r="J322" i="2"/>
  <c r="J324" i="2" s="1"/>
  <c r="J325" i="2" s="1"/>
  <c r="K1006" i="2"/>
  <c r="M1006" i="2"/>
  <c r="I1006" i="2"/>
  <c r="N1006" i="2"/>
  <c r="L1006" i="2"/>
  <c r="J1006" i="2"/>
  <c r="H1006" i="2"/>
  <c r="F1006" i="2"/>
  <c r="K996" i="2"/>
  <c r="M996" i="2"/>
  <c r="I996" i="2"/>
  <c r="N996" i="2"/>
  <c r="L996" i="2"/>
  <c r="J996" i="2"/>
  <c r="H996" i="2"/>
  <c r="F996" i="2"/>
  <c r="K986" i="2"/>
  <c r="L986" i="2"/>
  <c r="H986" i="2"/>
  <c r="M986" i="2"/>
  <c r="I986" i="2"/>
  <c r="N986" i="2"/>
  <c r="J986" i="2"/>
  <c r="F986" i="2"/>
  <c r="K976" i="2"/>
  <c r="M976" i="2"/>
  <c r="I976" i="2"/>
  <c r="N976" i="2"/>
  <c r="L976" i="2"/>
  <c r="J976" i="2"/>
  <c r="H976" i="2"/>
  <c r="F976" i="2"/>
  <c r="K966" i="2"/>
  <c r="M966" i="2"/>
  <c r="I966" i="2"/>
  <c r="N966" i="2"/>
  <c r="L966" i="2"/>
  <c r="J966" i="2"/>
  <c r="H966" i="2"/>
  <c r="F966" i="2"/>
  <c r="M956" i="2"/>
  <c r="K956" i="2"/>
  <c r="I956" i="2"/>
  <c r="N956" i="2"/>
  <c r="L956" i="2"/>
  <c r="J956" i="2"/>
  <c r="H956" i="2"/>
  <c r="M422" i="2"/>
  <c r="M424" i="2" s="1"/>
  <c r="M425" i="2" s="1"/>
  <c r="I462" i="2"/>
  <c r="I464" i="2" s="1"/>
  <c r="I465" i="2" s="1"/>
  <c r="K462" i="2"/>
  <c r="K464" i="2" s="1"/>
  <c r="K465" i="2" s="1"/>
  <c r="M462" i="2"/>
  <c r="M464" i="2" s="1"/>
  <c r="M465" i="2" s="1"/>
  <c r="I223" i="12"/>
  <c r="I225" i="12" s="1"/>
  <c r="I226" i="12" s="1"/>
  <c r="I209" i="2"/>
  <c r="I212" i="2" s="1"/>
  <c r="I214" i="2" s="1"/>
  <c r="I215" i="2" s="1"/>
  <c r="M243" i="12"/>
  <c r="M245" i="12" s="1"/>
  <c r="M246" i="12" s="1"/>
  <c r="M229" i="2"/>
  <c r="M232" i="2" s="1"/>
  <c r="M234" i="2" s="1"/>
  <c r="M235" i="2" s="1"/>
  <c r="G323" i="12"/>
  <c r="I553" i="12"/>
  <c r="I555" i="12" s="1"/>
  <c r="I556" i="12" s="1"/>
  <c r="I539" i="2"/>
  <c r="I542" i="2" s="1"/>
  <c r="I544" i="2" s="1"/>
  <c r="I545" i="2" s="1"/>
  <c r="I546" i="2" s="1"/>
  <c r="F683" i="12"/>
  <c r="F685" i="12" s="1"/>
  <c r="I589" i="2"/>
  <c r="F663" i="12"/>
  <c r="E233" i="12"/>
  <c r="G233" i="12"/>
  <c r="G235" i="12" s="1"/>
  <c r="G236" i="12" s="1"/>
  <c r="G219" i="2"/>
  <c r="G222" i="2" s="1"/>
  <c r="G224" i="2" s="1"/>
  <c r="G225" i="2" s="1"/>
  <c r="I233" i="12"/>
  <c r="I235" i="12" s="1"/>
  <c r="I236" i="12" s="1"/>
  <c r="I219" i="2"/>
  <c r="I222" i="2" s="1"/>
  <c r="I224" i="2" s="1"/>
  <c r="I225" i="2" s="1"/>
  <c r="K233" i="12"/>
  <c r="K235" i="12" s="1"/>
  <c r="K236" i="12" s="1"/>
  <c r="K219" i="2"/>
  <c r="K222" i="2" s="1"/>
  <c r="K224" i="2" s="1"/>
  <c r="K225" i="2" s="1"/>
  <c r="M233" i="12"/>
  <c r="M235" i="12" s="1"/>
  <c r="M236" i="12" s="1"/>
  <c r="M219" i="2"/>
  <c r="M222" i="2" s="1"/>
  <c r="M224" i="2" s="1"/>
  <c r="M225" i="2" s="1"/>
  <c r="C233" i="12"/>
  <c r="I243" i="12"/>
  <c r="I245" i="12" s="1"/>
  <c r="I246" i="12" s="1"/>
  <c r="I229" i="2"/>
  <c r="I232" i="2" s="1"/>
  <c r="I234" i="2" s="1"/>
  <c r="I235" i="2" s="1"/>
  <c r="C243" i="12"/>
  <c r="G253" i="12"/>
  <c r="G255" i="12" s="1"/>
  <c r="G239" i="2"/>
  <c r="I253" i="12"/>
  <c r="I255" i="12" s="1"/>
  <c r="I256" i="12" s="1"/>
  <c r="I239" i="2"/>
  <c r="I242" i="2" s="1"/>
  <c r="I244" i="2" s="1"/>
  <c r="I245" i="2" s="1"/>
  <c r="K253" i="12"/>
  <c r="K255" i="12" s="1"/>
  <c r="K256" i="12" s="1"/>
  <c r="K239" i="2"/>
  <c r="K242" i="2" s="1"/>
  <c r="K244" i="2" s="1"/>
  <c r="K245" i="2" s="1"/>
  <c r="M253" i="12"/>
  <c r="M255" i="12" s="1"/>
  <c r="M256" i="12" s="1"/>
  <c r="M239" i="2"/>
  <c r="M242" i="2" s="1"/>
  <c r="M244" i="2" s="1"/>
  <c r="M245" i="2" s="1"/>
  <c r="C253" i="12"/>
  <c r="I263" i="12"/>
  <c r="I265" i="12" s="1"/>
  <c r="I266" i="12" s="1"/>
  <c r="I249" i="2"/>
  <c r="I252" i="2" s="1"/>
  <c r="I254" i="2" s="1"/>
  <c r="I255" i="2" s="1"/>
  <c r="K263" i="12"/>
  <c r="K265" i="12" s="1"/>
  <c r="K266" i="12" s="1"/>
  <c r="K249" i="2"/>
  <c r="K252" i="2" s="1"/>
  <c r="K254" i="2" s="1"/>
  <c r="K255" i="2" s="1"/>
  <c r="M263" i="12"/>
  <c r="M265" i="12" s="1"/>
  <c r="M266" i="12" s="1"/>
  <c r="M249" i="2"/>
  <c r="M252" i="2" s="1"/>
  <c r="M254" i="2" s="1"/>
  <c r="M255" i="2" s="1"/>
  <c r="C263" i="12"/>
  <c r="I273" i="12"/>
  <c r="I275" i="12" s="1"/>
  <c r="I276" i="12" s="1"/>
  <c r="I259" i="2"/>
  <c r="I262" i="2" s="1"/>
  <c r="I264" i="2" s="1"/>
  <c r="I265" i="2" s="1"/>
  <c r="K273" i="12"/>
  <c r="K275" i="12" s="1"/>
  <c r="K259" i="2"/>
  <c r="K262" i="2" s="1"/>
  <c r="K264" i="2" s="1"/>
  <c r="K265" i="2" s="1"/>
  <c r="M273" i="12"/>
  <c r="M275" i="12" s="1"/>
  <c r="M276" i="12" s="1"/>
  <c r="M259" i="2"/>
  <c r="M262" i="2" s="1"/>
  <c r="M264" i="2" s="1"/>
  <c r="M265" i="2" s="1"/>
  <c r="K303" i="12"/>
  <c r="K305" i="12" s="1"/>
  <c r="K306" i="12" s="1"/>
  <c r="K289" i="2"/>
  <c r="K292" i="2" s="1"/>
  <c r="K294" i="2" s="1"/>
  <c r="K295" i="2" s="1"/>
  <c r="N323" i="12"/>
  <c r="N325" i="12" s="1"/>
  <c r="N309" i="2"/>
  <c r="N312" i="2" s="1"/>
  <c r="N314" i="2" s="1"/>
  <c r="N315" i="2" s="1"/>
  <c r="C333" i="12"/>
  <c r="C343" i="12"/>
  <c r="I353" i="12"/>
  <c r="I355" i="12" s="1"/>
  <c r="I356" i="12" s="1"/>
  <c r="I339" i="2"/>
  <c r="I342" i="2" s="1"/>
  <c r="I344" i="2" s="1"/>
  <c r="I345" i="2" s="1"/>
  <c r="C353" i="12"/>
  <c r="C393" i="12"/>
  <c r="I453" i="12"/>
  <c r="I455" i="12" s="1"/>
  <c r="I456" i="12" s="1"/>
  <c r="I439" i="2"/>
  <c r="I442" i="2" s="1"/>
  <c r="I444" i="2" s="1"/>
  <c r="I445" i="2" s="1"/>
  <c r="M453" i="12"/>
  <c r="M439" i="2"/>
  <c r="M442" i="2" s="1"/>
  <c r="M444" i="2" s="1"/>
  <c r="M445" i="2" s="1"/>
  <c r="K463" i="12"/>
  <c r="K465" i="12" s="1"/>
  <c r="K466" i="12" s="1"/>
  <c r="K449" i="2"/>
  <c r="K452" i="2" s="1"/>
  <c r="K454" i="2" s="1"/>
  <c r="K455" i="2" s="1"/>
  <c r="C463" i="12"/>
  <c r="E479" i="2"/>
  <c r="I469" i="2"/>
  <c r="I479" i="2"/>
  <c r="K483" i="12"/>
  <c r="K485" i="12" s="1"/>
  <c r="K469" i="2"/>
  <c r="K479" i="2"/>
  <c r="M469" i="2"/>
  <c r="M479" i="2"/>
  <c r="C483" i="12"/>
  <c r="C485" i="12" s="1"/>
  <c r="K503" i="12"/>
  <c r="K505" i="12" s="1"/>
  <c r="K506" i="12" s="1"/>
  <c r="K489" i="2"/>
  <c r="K492" i="2" s="1"/>
  <c r="C503" i="12"/>
  <c r="M513" i="12"/>
  <c r="M515" i="12" s="1"/>
  <c r="M516" i="12" s="1"/>
  <c r="M499" i="2"/>
  <c r="I502" i="2"/>
  <c r="I504" i="2" s="1"/>
  <c r="I505" i="2" s="1"/>
  <c r="K502" i="2"/>
  <c r="K504" i="2" s="1"/>
  <c r="K505" i="2" s="1"/>
  <c r="E509" i="2"/>
  <c r="G509" i="2"/>
  <c r="I509" i="2"/>
  <c r="K523" i="12"/>
  <c r="K525" i="12" s="1"/>
  <c r="K526" i="12" s="1"/>
  <c r="K509" i="2"/>
  <c r="M509" i="2"/>
  <c r="C523" i="12"/>
  <c r="C525" i="12" s="1"/>
  <c r="E532" i="2"/>
  <c r="E534" i="2" s="1"/>
  <c r="E535" i="2" s="1"/>
  <c r="E536" i="2" s="1"/>
  <c r="E553" i="12"/>
  <c r="E555" i="12" s="1"/>
  <c r="E556" i="12" s="1"/>
  <c r="E539" i="2"/>
  <c r="K553" i="12"/>
  <c r="K555" i="12" s="1"/>
  <c r="K539" i="2"/>
  <c r="K542" i="2" s="1"/>
  <c r="K544" i="2" s="1"/>
  <c r="K545" i="2" s="1"/>
  <c r="K546" i="2" s="1"/>
  <c r="M553" i="12"/>
  <c r="M555" i="12" s="1"/>
  <c r="M556" i="12" s="1"/>
  <c r="M539" i="2"/>
  <c r="M542" i="2" s="1"/>
  <c r="M544" i="2" s="1"/>
  <c r="M545" i="2" s="1"/>
  <c r="M546" i="2" s="1"/>
  <c r="C553" i="12"/>
  <c r="N569" i="2"/>
  <c r="E593" i="12"/>
  <c r="E595" i="12" s="1"/>
  <c r="E596" i="12" s="1"/>
  <c r="E579" i="2"/>
  <c r="E629" i="2"/>
  <c r="I593" i="12"/>
  <c r="I595" i="12" s="1"/>
  <c r="I596" i="12" s="1"/>
  <c r="I579" i="2"/>
  <c r="I629" i="2"/>
  <c r="K593" i="12"/>
  <c r="K595" i="12" s="1"/>
  <c r="K579" i="2"/>
  <c r="K629" i="2"/>
  <c r="M593" i="12"/>
  <c r="M595" i="12" s="1"/>
  <c r="M596" i="12" s="1"/>
  <c r="M579" i="2"/>
  <c r="M629" i="2"/>
  <c r="C593" i="12"/>
  <c r="E589" i="2"/>
  <c r="K603" i="12"/>
  <c r="K589" i="2"/>
  <c r="M589" i="2"/>
  <c r="C603" i="12"/>
  <c r="F623" i="12"/>
  <c r="F625" i="12" s="1"/>
  <c r="H623" i="12"/>
  <c r="H625" i="12" s="1"/>
  <c r="H626" i="12" s="1"/>
  <c r="H662" i="2"/>
  <c r="J623" i="12"/>
  <c r="J625" i="12" s="1"/>
  <c r="J662" i="2"/>
  <c r="L623" i="12"/>
  <c r="L625" i="12" s="1"/>
  <c r="L626" i="12" s="1"/>
  <c r="L662" i="2"/>
  <c r="N623" i="12"/>
  <c r="N625" i="12" s="1"/>
  <c r="N662" i="2"/>
  <c r="E643" i="12"/>
  <c r="E682" i="2"/>
  <c r="E684" i="2" s="1"/>
  <c r="E685" i="2" s="1"/>
  <c r="E686" i="2" s="1"/>
  <c r="G643" i="12"/>
  <c r="I643" i="12"/>
  <c r="I645" i="12" s="1"/>
  <c r="I646" i="12" s="1"/>
  <c r="I682" i="2"/>
  <c r="I684" i="2" s="1"/>
  <c r="I685" i="2" s="1"/>
  <c r="I686" i="2" s="1"/>
  <c r="K643" i="12"/>
  <c r="K645" i="12" s="1"/>
  <c r="K646" i="12" s="1"/>
  <c r="K682" i="2"/>
  <c r="K684" i="2" s="1"/>
  <c r="K685" i="2" s="1"/>
  <c r="K686" i="2" s="1"/>
  <c r="M643" i="12"/>
  <c r="M645" i="12" s="1"/>
  <c r="M646" i="12" s="1"/>
  <c r="M682" i="2"/>
  <c r="M684" i="2" s="1"/>
  <c r="M685" i="2" s="1"/>
  <c r="M686" i="2" s="1"/>
  <c r="C643" i="12"/>
  <c r="D653" i="12"/>
  <c r="D655" i="12" s="1"/>
  <c r="F653" i="12"/>
  <c r="H653" i="12"/>
  <c r="H655" i="12" s="1"/>
  <c r="H656" i="12" s="1"/>
  <c r="H692" i="2"/>
  <c r="J653" i="12"/>
  <c r="J655" i="12" s="1"/>
  <c r="J656" i="12" s="1"/>
  <c r="J692" i="2"/>
  <c r="L653" i="12"/>
  <c r="L692" i="2"/>
  <c r="N653" i="12"/>
  <c r="N655" i="12" s="1"/>
  <c r="N656" i="12" s="1"/>
  <c r="N692" i="2"/>
  <c r="E653" i="12"/>
  <c r="E655" i="12" s="1"/>
  <c r="E656" i="12" s="1"/>
  <c r="N663" i="12"/>
  <c r="N665" i="12" s="1"/>
  <c r="N666" i="12" s="1"/>
  <c r="N702" i="2"/>
  <c r="C673" i="12"/>
  <c r="N683" i="12"/>
  <c r="N722" i="2"/>
  <c r="N724" i="2" s="1"/>
  <c r="N725" i="2" s="1"/>
  <c r="N726" i="2" s="1"/>
  <c r="E693" i="12"/>
  <c r="E695" i="12" s="1"/>
  <c r="E696" i="12" s="1"/>
  <c r="E732" i="2"/>
  <c r="E734" i="2" s="1"/>
  <c r="E735" i="2" s="1"/>
  <c r="E736" i="2" s="1"/>
  <c r="G693" i="12"/>
  <c r="H763" i="12"/>
  <c r="H765" i="12" s="1"/>
  <c r="H766" i="12" s="1"/>
  <c r="H802" i="2"/>
  <c r="H804" i="2" s="1"/>
  <c r="H805" i="2" s="1"/>
  <c r="H806" i="2" s="1"/>
  <c r="H783" i="12"/>
  <c r="E793" i="12"/>
  <c r="E795" i="12" s="1"/>
  <c r="E796" i="12" s="1"/>
  <c r="I793" i="12"/>
  <c r="I795" i="12" s="1"/>
  <c r="I796" i="12" s="1"/>
  <c r="M793" i="12"/>
  <c r="M795" i="12" s="1"/>
  <c r="M796" i="12" s="1"/>
  <c r="E843" i="12"/>
  <c r="E829" i="2"/>
  <c r="M843" i="12"/>
  <c r="M845" i="12" s="1"/>
  <c r="M846" i="12" s="1"/>
  <c r="M829" i="2"/>
  <c r="M832" i="2" s="1"/>
  <c r="M834" i="2" s="1"/>
  <c r="M835" i="2" s="1"/>
  <c r="M836" i="2" s="1"/>
  <c r="I864" i="2"/>
  <c r="I865" i="2" s="1"/>
  <c r="G913" i="12"/>
  <c r="G899" i="2"/>
  <c r="G902" i="2" s="1"/>
  <c r="G904" i="2" s="1"/>
  <c r="G905" i="2" s="1"/>
  <c r="G906" i="2" s="1"/>
  <c r="H212" i="2"/>
  <c r="H214" i="2" s="1"/>
  <c r="H215" i="2" s="1"/>
  <c r="J212" i="2"/>
  <c r="J214" i="2" s="1"/>
  <c r="J215" i="2" s="1"/>
  <c r="L212" i="2"/>
  <c r="L214" i="2" s="1"/>
  <c r="L215" i="2" s="1"/>
  <c r="N212" i="2"/>
  <c r="N214" i="2" s="1"/>
  <c r="N215" i="2" s="1"/>
  <c r="C283" i="12"/>
  <c r="H282" i="2"/>
  <c r="H284" i="2" s="1"/>
  <c r="H285" i="2" s="1"/>
  <c r="J282" i="2"/>
  <c r="J284" i="2" s="1"/>
  <c r="J285" i="2" s="1"/>
  <c r="L282" i="2"/>
  <c r="L284" i="2" s="1"/>
  <c r="L285" i="2" s="1"/>
  <c r="N282" i="2"/>
  <c r="N284" i="2" s="1"/>
  <c r="N285" i="2" s="1"/>
  <c r="M292" i="2"/>
  <c r="M294" i="2" s="1"/>
  <c r="M295" i="2" s="1"/>
  <c r="H312" i="2"/>
  <c r="H314" i="2" s="1"/>
  <c r="H315" i="2" s="1"/>
  <c r="J312" i="2"/>
  <c r="J314" i="2" s="1"/>
  <c r="J315" i="2" s="1"/>
  <c r="L312" i="2"/>
  <c r="L314" i="2" s="1"/>
  <c r="L315" i="2" s="1"/>
  <c r="K342" i="2"/>
  <c r="K344" i="2" s="1"/>
  <c r="K345" i="2" s="1"/>
  <c r="G213" i="12"/>
  <c r="G215" i="12" s="1"/>
  <c r="G216" i="12" s="1"/>
  <c r="G199" i="2"/>
  <c r="G202" i="2" s="1"/>
  <c r="G204" i="2" s="1"/>
  <c r="G205" i="2" s="1"/>
  <c r="I213" i="12"/>
  <c r="I215" i="12" s="1"/>
  <c r="I216" i="12" s="1"/>
  <c r="I199" i="2"/>
  <c r="I202" i="2" s="1"/>
  <c r="I204" i="2" s="1"/>
  <c r="I205" i="2" s="1"/>
  <c r="K213" i="12"/>
  <c r="K215" i="12" s="1"/>
  <c r="K216" i="12" s="1"/>
  <c r="K199" i="2"/>
  <c r="K202" i="2" s="1"/>
  <c r="K204" i="2" s="1"/>
  <c r="K205" i="2" s="1"/>
  <c r="M213" i="12"/>
  <c r="M215" i="12" s="1"/>
  <c r="M216" i="12" s="1"/>
  <c r="M199" i="2"/>
  <c r="M202" i="2" s="1"/>
  <c r="M204" i="2" s="1"/>
  <c r="M205" i="2" s="1"/>
  <c r="C213" i="12"/>
  <c r="G223" i="12"/>
  <c r="G225" i="12" s="1"/>
  <c r="G226" i="12" s="1"/>
  <c r="G209" i="2"/>
  <c r="G212" i="2" s="1"/>
  <c r="G214" i="2" s="1"/>
  <c r="G215" i="2" s="1"/>
  <c r="K223" i="12"/>
  <c r="K225" i="12" s="1"/>
  <c r="K226" i="12" s="1"/>
  <c r="K209" i="2"/>
  <c r="K212" i="2" s="1"/>
  <c r="K214" i="2" s="1"/>
  <c r="K215" i="2" s="1"/>
  <c r="M223" i="12"/>
  <c r="M225" i="12" s="1"/>
  <c r="M226" i="12" s="1"/>
  <c r="M209" i="2"/>
  <c r="M212" i="2" s="1"/>
  <c r="M214" i="2" s="1"/>
  <c r="M215" i="2" s="1"/>
  <c r="C223" i="12"/>
  <c r="H243" i="12"/>
  <c r="H245" i="12" s="1"/>
  <c r="H246" i="12" s="1"/>
  <c r="H229" i="2"/>
  <c r="H232" i="2" s="1"/>
  <c r="H234" i="2" s="1"/>
  <c r="H235" i="2" s="1"/>
  <c r="J243" i="12"/>
  <c r="J245" i="12" s="1"/>
  <c r="J246" i="12" s="1"/>
  <c r="J229" i="2"/>
  <c r="J232" i="2" s="1"/>
  <c r="J234" i="2" s="1"/>
  <c r="J235" i="2" s="1"/>
  <c r="L243" i="12"/>
  <c r="L245" i="12" s="1"/>
  <c r="L246" i="12" s="1"/>
  <c r="L229" i="2"/>
  <c r="L232" i="2" s="1"/>
  <c r="L234" i="2" s="1"/>
  <c r="L235" i="2" s="1"/>
  <c r="N243" i="12"/>
  <c r="N245" i="12" s="1"/>
  <c r="N246" i="12" s="1"/>
  <c r="N229" i="2"/>
  <c r="N232" i="2" s="1"/>
  <c r="N234" i="2" s="1"/>
  <c r="N235" i="2" s="1"/>
  <c r="H263" i="12"/>
  <c r="H265" i="12" s="1"/>
  <c r="H266" i="12" s="1"/>
  <c r="H249" i="2"/>
  <c r="H252" i="2" s="1"/>
  <c r="H254" i="2" s="1"/>
  <c r="H255" i="2" s="1"/>
  <c r="L263" i="12"/>
  <c r="L265" i="12" s="1"/>
  <c r="L266" i="12" s="1"/>
  <c r="L249" i="2"/>
  <c r="L252" i="2" s="1"/>
  <c r="L254" i="2" s="1"/>
  <c r="L255" i="2" s="1"/>
  <c r="D273" i="12"/>
  <c r="D259" i="2"/>
  <c r="H273" i="12"/>
  <c r="H275" i="12" s="1"/>
  <c r="H276" i="12" s="1"/>
  <c r="H259" i="2"/>
  <c r="H262" i="2" s="1"/>
  <c r="H264" i="2" s="1"/>
  <c r="H265" i="2" s="1"/>
  <c r="J273" i="12"/>
  <c r="J275" i="12" s="1"/>
  <c r="J276" i="12" s="1"/>
  <c r="J259" i="2"/>
  <c r="J262" i="2" s="1"/>
  <c r="J264" i="2" s="1"/>
  <c r="J265" i="2" s="1"/>
  <c r="L273" i="12"/>
  <c r="L275" i="12" s="1"/>
  <c r="L276" i="12" s="1"/>
  <c r="L259" i="2"/>
  <c r="L262" i="2" s="1"/>
  <c r="L264" i="2" s="1"/>
  <c r="L265" i="2" s="1"/>
  <c r="N273" i="12"/>
  <c r="N275" i="12" s="1"/>
  <c r="N276" i="12" s="1"/>
  <c r="N259" i="2"/>
  <c r="N262" i="2" s="1"/>
  <c r="N264" i="2" s="1"/>
  <c r="N265" i="2" s="1"/>
  <c r="H283" i="12"/>
  <c r="H269" i="2"/>
  <c r="H272" i="2" s="1"/>
  <c r="H274" i="2" s="1"/>
  <c r="H275" i="2" s="1"/>
  <c r="L283" i="12"/>
  <c r="L285" i="12" s="1"/>
  <c r="L286" i="12" s="1"/>
  <c r="L269" i="2"/>
  <c r="L272" i="2" s="1"/>
  <c r="L274" i="2" s="1"/>
  <c r="L275" i="2" s="1"/>
  <c r="C293" i="12"/>
  <c r="N303" i="12"/>
  <c r="N305" i="12" s="1"/>
  <c r="N289" i="2"/>
  <c r="N292" i="2" s="1"/>
  <c r="N294" i="2" s="1"/>
  <c r="N295" i="2" s="1"/>
  <c r="E313" i="12"/>
  <c r="E299" i="2"/>
  <c r="M313" i="12"/>
  <c r="M315" i="12" s="1"/>
  <c r="M316" i="12" s="1"/>
  <c r="M299" i="2"/>
  <c r="M302" i="2" s="1"/>
  <c r="M304" i="2" s="1"/>
  <c r="M305" i="2" s="1"/>
  <c r="C313" i="12"/>
  <c r="C323" i="12"/>
  <c r="H353" i="12"/>
  <c r="H355" i="12" s="1"/>
  <c r="H356" i="12" s="1"/>
  <c r="H339" i="2"/>
  <c r="H342" i="2" s="1"/>
  <c r="M353" i="12"/>
  <c r="M355" i="12" s="1"/>
  <c r="M356" i="12" s="1"/>
  <c r="M339" i="2"/>
  <c r="M342" i="2" s="1"/>
  <c r="M344" i="2" s="1"/>
  <c r="M345" i="2" s="1"/>
  <c r="H363" i="12"/>
  <c r="H365" i="12" s="1"/>
  <c r="H366" i="12" s="1"/>
  <c r="H349" i="2"/>
  <c r="H352" i="2" s="1"/>
  <c r="H354" i="2" s="1"/>
  <c r="H355" i="2" s="1"/>
  <c r="L363" i="12"/>
  <c r="L365" i="12" s="1"/>
  <c r="L366" i="12" s="1"/>
  <c r="L349" i="2"/>
  <c r="L352" i="2" s="1"/>
  <c r="L354" i="2" s="1"/>
  <c r="L355" i="2" s="1"/>
  <c r="H373" i="12"/>
  <c r="H375" i="12" s="1"/>
  <c r="H376" i="12" s="1"/>
  <c r="H359" i="2"/>
  <c r="H362" i="2" s="1"/>
  <c r="H364" i="2" s="1"/>
  <c r="H365" i="2" s="1"/>
  <c r="J373" i="12"/>
  <c r="J375" i="12" s="1"/>
  <c r="J376" i="12" s="1"/>
  <c r="J359" i="2"/>
  <c r="J362" i="2" s="1"/>
  <c r="J364" i="2" s="1"/>
  <c r="J365" i="2" s="1"/>
  <c r="L373" i="12"/>
  <c r="L375" i="12" s="1"/>
  <c r="L376" i="12" s="1"/>
  <c r="L359" i="2"/>
  <c r="L362" i="2" s="1"/>
  <c r="L364" i="2" s="1"/>
  <c r="L365" i="2" s="1"/>
  <c r="N373" i="12"/>
  <c r="N375" i="12" s="1"/>
  <c r="N376" i="12" s="1"/>
  <c r="N359" i="2"/>
  <c r="N362" i="2" s="1"/>
  <c r="N364" i="2" s="1"/>
  <c r="N365" i="2" s="1"/>
  <c r="D383" i="12"/>
  <c r="H383" i="12"/>
  <c r="H385" i="12" s="1"/>
  <c r="H386" i="12" s="1"/>
  <c r="H369" i="2"/>
  <c r="H372" i="2" s="1"/>
  <c r="L383" i="12"/>
  <c r="L385" i="12" s="1"/>
  <c r="L386" i="12" s="1"/>
  <c r="L369" i="2"/>
  <c r="L372" i="2" s="1"/>
  <c r="N403" i="12"/>
  <c r="N405" i="12" s="1"/>
  <c r="N406" i="12" s="1"/>
  <c r="N389" i="2"/>
  <c r="N392" i="2" s="1"/>
  <c r="N394" i="2" s="1"/>
  <c r="N395" i="2" s="1"/>
  <c r="K413" i="12"/>
  <c r="K415" i="12" s="1"/>
  <c r="K416" i="12" s="1"/>
  <c r="K399" i="2"/>
  <c r="K402" i="2" s="1"/>
  <c r="K404" i="2" s="1"/>
  <c r="K405" i="2" s="1"/>
  <c r="C413" i="12"/>
  <c r="G423" i="12"/>
  <c r="K433" i="12"/>
  <c r="K435" i="12" s="1"/>
  <c r="K436" i="12" s="1"/>
  <c r="K419" i="2"/>
  <c r="K422" i="2" s="1"/>
  <c r="K424" i="2" s="1"/>
  <c r="K425" i="2" s="1"/>
  <c r="C433" i="12"/>
  <c r="H453" i="12"/>
  <c r="H455" i="12" s="1"/>
  <c r="H456" i="12" s="1"/>
  <c r="H439" i="2"/>
  <c r="H442" i="2" s="1"/>
  <c r="H444" i="2" s="1"/>
  <c r="H445" i="2" s="1"/>
  <c r="J453" i="12"/>
  <c r="J455" i="12" s="1"/>
  <c r="J456" i="12" s="1"/>
  <c r="J439" i="2"/>
  <c r="J442" i="2" s="1"/>
  <c r="J444" i="2" s="1"/>
  <c r="J445" i="2" s="1"/>
  <c r="L453" i="12"/>
  <c r="L455" i="12" s="1"/>
  <c r="L456" i="12" s="1"/>
  <c r="L439" i="2"/>
  <c r="L442" i="2" s="1"/>
  <c r="L444" i="2" s="1"/>
  <c r="L445" i="2" s="1"/>
  <c r="N453" i="12"/>
  <c r="N455" i="12" s="1"/>
  <c r="N456" i="12" s="1"/>
  <c r="N439" i="2"/>
  <c r="N442" i="2" s="1"/>
  <c r="N444" i="2" s="1"/>
  <c r="N445" i="2" s="1"/>
  <c r="E453" i="12"/>
  <c r="N463" i="12"/>
  <c r="N465" i="12" s="1"/>
  <c r="N466" i="12" s="1"/>
  <c r="N449" i="2"/>
  <c r="N452" i="2" s="1"/>
  <c r="N454" i="2" s="1"/>
  <c r="N455" i="2" s="1"/>
  <c r="J463" i="12"/>
  <c r="J465" i="12" s="1"/>
  <c r="J449" i="2"/>
  <c r="J452" i="2" s="1"/>
  <c r="J454" i="2" s="1"/>
  <c r="J455" i="2" s="1"/>
  <c r="C473" i="12"/>
  <c r="C475" i="12" s="1"/>
  <c r="N483" i="12"/>
  <c r="N485" i="12" s="1"/>
  <c r="N486" i="12" s="1"/>
  <c r="N479" i="2"/>
  <c r="N469" i="2"/>
  <c r="J483" i="12"/>
  <c r="J485" i="12" s="1"/>
  <c r="J479" i="2"/>
  <c r="J469" i="2"/>
  <c r="C493" i="12"/>
  <c r="J503" i="12"/>
  <c r="J505" i="12" s="1"/>
  <c r="J506" i="12" s="1"/>
  <c r="H513" i="12"/>
  <c r="H515" i="12" s="1"/>
  <c r="H516" i="12" s="1"/>
  <c r="H499" i="2"/>
  <c r="J513" i="12"/>
  <c r="J515" i="12" s="1"/>
  <c r="J516" i="12" s="1"/>
  <c r="J499" i="2"/>
  <c r="L513" i="12"/>
  <c r="L515" i="12" s="1"/>
  <c r="L516" i="12" s="1"/>
  <c r="L499" i="2"/>
  <c r="N513" i="12"/>
  <c r="N515" i="12" s="1"/>
  <c r="N516" i="12" s="1"/>
  <c r="N499" i="2"/>
  <c r="H543" i="12"/>
  <c r="H545" i="12" s="1"/>
  <c r="H546" i="12" s="1"/>
  <c r="H529" i="2"/>
  <c r="H532" i="2" s="1"/>
  <c r="J543" i="12"/>
  <c r="J545" i="12" s="1"/>
  <c r="J529" i="2"/>
  <c r="J532" i="2" s="1"/>
  <c r="L543" i="12"/>
  <c r="L545" i="12" s="1"/>
  <c r="L546" i="12" s="1"/>
  <c r="L529" i="2"/>
  <c r="L532" i="2" s="1"/>
  <c r="N543" i="12"/>
  <c r="N545" i="12" s="1"/>
  <c r="N529" i="2"/>
  <c r="N532" i="2" s="1"/>
  <c r="E563" i="12"/>
  <c r="E565" i="12" s="1"/>
  <c r="E566" i="12" s="1"/>
  <c r="E549" i="2"/>
  <c r="G549" i="2"/>
  <c r="I563" i="12"/>
  <c r="I565" i="12" s="1"/>
  <c r="I566" i="12" s="1"/>
  <c r="I549" i="2"/>
  <c r="K563" i="12"/>
  <c r="K565" i="12" s="1"/>
  <c r="K566" i="12" s="1"/>
  <c r="K549" i="2"/>
  <c r="M563" i="12"/>
  <c r="M565" i="12" s="1"/>
  <c r="M566" i="12" s="1"/>
  <c r="M549" i="2"/>
  <c r="C563" i="12"/>
  <c r="C565" i="12" s="1"/>
  <c r="E573" i="12"/>
  <c r="E575" i="12" s="1"/>
  <c r="E576" i="12" s="1"/>
  <c r="E559" i="2"/>
  <c r="I573" i="12"/>
  <c r="I575" i="12" s="1"/>
  <c r="I576" i="12" s="1"/>
  <c r="I559" i="2"/>
  <c r="K573" i="12"/>
  <c r="K575" i="12" s="1"/>
  <c r="K559" i="2"/>
  <c r="M573" i="12"/>
  <c r="M575" i="12" s="1"/>
  <c r="M576" i="12" s="1"/>
  <c r="M559" i="2"/>
  <c r="H583" i="12"/>
  <c r="H585" i="12" s="1"/>
  <c r="H586" i="12" s="1"/>
  <c r="H569" i="2"/>
  <c r="J569" i="2"/>
  <c r="L583" i="12"/>
  <c r="L585" i="12" s="1"/>
  <c r="L586" i="12" s="1"/>
  <c r="L569" i="2"/>
  <c r="I664" i="2"/>
  <c r="I665" i="2" s="1"/>
  <c r="I666" i="2" s="1"/>
  <c r="M664" i="2"/>
  <c r="M665" i="2" s="1"/>
  <c r="M666" i="2" s="1"/>
  <c r="E662" i="2"/>
  <c r="E633" i="12"/>
  <c r="E635" i="12" s="1"/>
  <c r="E636" i="12" s="1"/>
  <c r="E672" i="2"/>
  <c r="E674" i="2" s="1"/>
  <c r="E675" i="2" s="1"/>
  <c r="E676" i="2" s="1"/>
  <c r="G633" i="12"/>
  <c r="I633" i="12"/>
  <c r="I635" i="12" s="1"/>
  <c r="I636" i="12" s="1"/>
  <c r="I672" i="2"/>
  <c r="I674" i="2" s="1"/>
  <c r="I675" i="2" s="1"/>
  <c r="I676" i="2" s="1"/>
  <c r="K633" i="12"/>
  <c r="K635" i="12" s="1"/>
  <c r="K672" i="2"/>
  <c r="K674" i="2" s="1"/>
  <c r="K675" i="2" s="1"/>
  <c r="K676" i="2" s="1"/>
  <c r="M633" i="12"/>
  <c r="M635" i="12" s="1"/>
  <c r="M636" i="12" s="1"/>
  <c r="M672" i="2"/>
  <c r="M674" i="2" s="1"/>
  <c r="M675" i="2" s="1"/>
  <c r="M676" i="2" s="1"/>
  <c r="C633" i="12"/>
  <c r="I653" i="12"/>
  <c r="I655" i="12" s="1"/>
  <c r="I656" i="12" s="1"/>
  <c r="I692" i="2"/>
  <c r="M653" i="12"/>
  <c r="M655" i="12" s="1"/>
  <c r="M656" i="12" s="1"/>
  <c r="M692" i="2"/>
  <c r="D663" i="12"/>
  <c r="H663" i="12"/>
  <c r="H665" i="12" s="1"/>
  <c r="H666" i="12" s="1"/>
  <c r="H702" i="2"/>
  <c r="J663" i="12"/>
  <c r="J665" i="12" s="1"/>
  <c r="J702" i="2"/>
  <c r="L663" i="12"/>
  <c r="L665" i="12" s="1"/>
  <c r="L666" i="12" s="1"/>
  <c r="L702" i="2"/>
  <c r="D683" i="12"/>
  <c r="H683" i="12"/>
  <c r="H722" i="2"/>
  <c r="H724" i="2" s="1"/>
  <c r="H725" i="2" s="1"/>
  <c r="H726" i="2" s="1"/>
  <c r="J683" i="12"/>
  <c r="J685" i="12" s="1"/>
  <c r="J722" i="2"/>
  <c r="J724" i="2" s="1"/>
  <c r="J725" i="2" s="1"/>
  <c r="J726" i="2" s="1"/>
  <c r="L683" i="12"/>
  <c r="L685" i="12" s="1"/>
  <c r="L686" i="12" s="1"/>
  <c r="L722" i="2"/>
  <c r="L724" i="2" s="1"/>
  <c r="L725" i="2" s="1"/>
  <c r="L726" i="2" s="1"/>
  <c r="G703" i="12"/>
  <c r="G739" i="2"/>
  <c r="G742" i="2" s="1"/>
  <c r="E723" i="12"/>
  <c r="E725" i="12" s="1"/>
  <c r="E726" i="12" s="1"/>
  <c r="I723" i="12"/>
  <c r="I725" i="12" s="1"/>
  <c r="I726" i="12" s="1"/>
  <c r="I762" i="2"/>
  <c r="M723" i="12"/>
  <c r="M725" i="12" s="1"/>
  <c r="M726" i="12" s="1"/>
  <c r="M762" i="2"/>
  <c r="I784" i="2"/>
  <c r="I785" i="2" s="1"/>
  <c r="F813" i="12"/>
  <c r="J813" i="12"/>
  <c r="J815" i="12" s="1"/>
  <c r="J816" i="12" s="1"/>
  <c r="N813" i="12"/>
  <c r="N815" i="12" s="1"/>
  <c r="N816" i="12" s="1"/>
  <c r="I824" i="2"/>
  <c r="I825" i="2" s="1"/>
  <c r="E943" i="12"/>
  <c r="E945" i="12" s="1"/>
  <c r="E946" i="12" s="1"/>
  <c r="E929" i="2"/>
  <c r="I943" i="12"/>
  <c r="I945" i="12" s="1"/>
  <c r="I946" i="12" s="1"/>
  <c r="I929" i="2"/>
  <c r="I932" i="2" s="1"/>
  <c r="M943" i="12"/>
  <c r="M945" i="12" s="1"/>
  <c r="M946" i="12" s="1"/>
  <c r="M929" i="2"/>
  <c r="M932" i="2" s="1"/>
  <c r="F712" i="2"/>
  <c r="F714" i="2" s="1"/>
  <c r="F715" i="2" s="1"/>
  <c r="F716" i="2" s="1"/>
  <c r="N712" i="2"/>
  <c r="N714" i="2" s="1"/>
  <c r="N715" i="2" s="1"/>
  <c r="N716" i="2" s="1"/>
  <c r="J712" i="2"/>
  <c r="J714" i="2" s="1"/>
  <c r="J715" i="2" s="1"/>
  <c r="J716" i="2" s="1"/>
  <c r="I693" i="12"/>
  <c r="I695" i="12" s="1"/>
  <c r="I696" i="12" s="1"/>
  <c r="I732" i="2"/>
  <c r="I734" i="2" s="1"/>
  <c r="I735" i="2" s="1"/>
  <c r="I736" i="2" s="1"/>
  <c r="K693" i="12"/>
  <c r="K695" i="12" s="1"/>
  <c r="K732" i="2"/>
  <c r="K734" i="2" s="1"/>
  <c r="K735" i="2" s="1"/>
  <c r="K736" i="2" s="1"/>
  <c r="M693" i="12"/>
  <c r="M695" i="12" s="1"/>
  <c r="M696" i="12" s="1"/>
  <c r="M732" i="2"/>
  <c r="M734" i="2" s="1"/>
  <c r="M735" i="2" s="1"/>
  <c r="M736" i="2" s="1"/>
  <c r="C693" i="12"/>
  <c r="I744" i="2"/>
  <c r="I745" i="2" s="1"/>
  <c r="I746" i="2" s="1"/>
  <c r="K703" i="12"/>
  <c r="K705" i="12" s="1"/>
  <c r="K706" i="12" s="1"/>
  <c r="K739" i="2"/>
  <c r="K742" i="2" s="1"/>
  <c r="M744" i="2"/>
  <c r="M745" i="2" s="1"/>
  <c r="M746" i="2" s="1"/>
  <c r="C703" i="12"/>
  <c r="J703" i="12"/>
  <c r="J705" i="12" s="1"/>
  <c r="J706" i="12" s="1"/>
  <c r="O741" i="2"/>
  <c r="C713" i="12"/>
  <c r="G723" i="12"/>
  <c r="G762" i="2"/>
  <c r="K723" i="12"/>
  <c r="K725" i="12" s="1"/>
  <c r="K762" i="2"/>
  <c r="C723" i="12"/>
  <c r="F733" i="12"/>
  <c r="D743" i="12"/>
  <c r="F743" i="12"/>
  <c r="F745" i="12" s="1"/>
  <c r="F746" i="12" s="1"/>
  <c r="H743" i="12"/>
  <c r="H745" i="12" s="1"/>
  <c r="H746" i="12" s="1"/>
  <c r="H782" i="2"/>
  <c r="H784" i="2" s="1"/>
  <c r="H785" i="2" s="1"/>
  <c r="H786" i="2" s="1"/>
  <c r="J743" i="12"/>
  <c r="J745" i="12" s="1"/>
  <c r="J746" i="12" s="1"/>
  <c r="J782" i="2"/>
  <c r="J784" i="2" s="1"/>
  <c r="J785" i="2" s="1"/>
  <c r="J786" i="2" s="1"/>
  <c r="L743" i="12"/>
  <c r="L745" i="12" s="1"/>
  <c r="L746" i="12" s="1"/>
  <c r="L782" i="2"/>
  <c r="L784" i="2" s="1"/>
  <c r="L785" i="2" s="1"/>
  <c r="L786" i="2" s="1"/>
  <c r="N743" i="12"/>
  <c r="N745" i="12" s="1"/>
  <c r="N746" i="12" s="1"/>
  <c r="N782" i="2"/>
  <c r="N784" i="2" s="1"/>
  <c r="N785" i="2" s="1"/>
  <c r="N786" i="2" s="1"/>
  <c r="E743" i="12"/>
  <c r="E745" i="12" s="1"/>
  <c r="E746" i="12" s="1"/>
  <c r="M743" i="12"/>
  <c r="M745" i="12" s="1"/>
  <c r="M746" i="12" s="1"/>
  <c r="M782" i="2"/>
  <c r="E763" i="12"/>
  <c r="E802" i="2"/>
  <c r="I763" i="12"/>
  <c r="I765" i="12" s="1"/>
  <c r="I802" i="2"/>
  <c r="K763" i="12"/>
  <c r="K765" i="12" s="1"/>
  <c r="K766" i="12" s="1"/>
  <c r="K802" i="2"/>
  <c r="M763" i="12"/>
  <c r="M802" i="2"/>
  <c r="C773" i="12"/>
  <c r="E783" i="12"/>
  <c r="E785" i="12" s="1"/>
  <c r="I783" i="12"/>
  <c r="I785" i="12" s="1"/>
  <c r="K783" i="12"/>
  <c r="K785" i="12" s="1"/>
  <c r="K786" i="12" s="1"/>
  <c r="M783" i="12"/>
  <c r="G793" i="12"/>
  <c r="K793" i="12"/>
  <c r="K795" i="12" s="1"/>
  <c r="C793" i="12"/>
  <c r="G803" i="12"/>
  <c r="K803" i="12"/>
  <c r="K805" i="12" s="1"/>
  <c r="K806" i="12" s="1"/>
  <c r="C803" i="12"/>
  <c r="D813" i="12"/>
  <c r="H813" i="12"/>
  <c r="H815" i="12" s="1"/>
  <c r="H816" i="12" s="1"/>
  <c r="L813" i="12"/>
  <c r="L815" i="12" s="1"/>
  <c r="L816" i="12" s="1"/>
  <c r="E823" i="12"/>
  <c r="E825" i="12" s="1"/>
  <c r="E826" i="12" s="1"/>
  <c r="G823" i="12"/>
  <c r="G825" i="12" s="1"/>
  <c r="I823" i="12"/>
  <c r="I825" i="12" s="1"/>
  <c r="I826" i="12" s="1"/>
  <c r="K823" i="12"/>
  <c r="K825" i="12" s="1"/>
  <c r="K826" i="12" s="1"/>
  <c r="M823" i="12"/>
  <c r="M825" i="12" s="1"/>
  <c r="M826" i="12" s="1"/>
  <c r="C823" i="12"/>
  <c r="F833" i="12"/>
  <c r="F819" i="2"/>
  <c r="F822" i="2" s="1"/>
  <c r="F824" i="2" s="1"/>
  <c r="F825" i="2" s="1"/>
  <c r="F826" i="2" s="1"/>
  <c r="H833" i="12"/>
  <c r="H835" i="12" s="1"/>
  <c r="H836" i="12" s="1"/>
  <c r="H819" i="2"/>
  <c r="H822" i="2" s="1"/>
  <c r="H824" i="2" s="1"/>
  <c r="H825" i="2" s="1"/>
  <c r="H826" i="2" s="1"/>
  <c r="J833" i="12"/>
  <c r="J835" i="12" s="1"/>
  <c r="J819" i="2"/>
  <c r="J822" i="2" s="1"/>
  <c r="J824" i="2" s="1"/>
  <c r="J825" i="2" s="1"/>
  <c r="J826" i="2" s="1"/>
  <c r="L833" i="12"/>
  <c r="L835" i="12" s="1"/>
  <c r="L836" i="12" s="1"/>
  <c r="L819" i="2"/>
  <c r="L822" i="2" s="1"/>
  <c r="L824" i="2" s="1"/>
  <c r="L825" i="2" s="1"/>
  <c r="L826" i="2" s="1"/>
  <c r="E822" i="2"/>
  <c r="C843" i="12"/>
  <c r="F853" i="12"/>
  <c r="F839" i="2"/>
  <c r="F842" i="2" s="1"/>
  <c r="F844" i="2" s="1"/>
  <c r="F845" i="2" s="1"/>
  <c r="F846" i="2" s="1"/>
  <c r="N853" i="12"/>
  <c r="N855" i="12" s="1"/>
  <c r="N856" i="12" s="1"/>
  <c r="N839" i="2"/>
  <c r="N842" i="2" s="1"/>
  <c r="N844" i="2" s="1"/>
  <c r="N845" i="2" s="1"/>
  <c r="N846" i="2" s="1"/>
  <c r="G853" i="12"/>
  <c r="G839" i="2"/>
  <c r="G842" i="2" s="1"/>
  <c r="F863" i="12"/>
  <c r="F849" i="2"/>
  <c r="F852" i="2" s="1"/>
  <c r="F854" i="2" s="1"/>
  <c r="F855" i="2" s="1"/>
  <c r="F856" i="2" s="1"/>
  <c r="H863" i="12"/>
  <c r="H865" i="12" s="1"/>
  <c r="H866" i="12" s="1"/>
  <c r="H849" i="2"/>
  <c r="H852" i="2" s="1"/>
  <c r="H854" i="2" s="1"/>
  <c r="H855" i="2" s="1"/>
  <c r="H856" i="2" s="1"/>
  <c r="J863" i="12"/>
  <c r="J865" i="12" s="1"/>
  <c r="J866" i="12" s="1"/>
  <c r="J849" i="2"/>
  <c r="J852" i="2" s="1"/>
  <c r="J854" i="2" s="1"/>
  <c r="J855" i="2" s="1"/>
  <c r="J856" i="2" s="1"/>
  <c r="L863" i="12"/>
  <c r="L849" i="2"/>
  <c r="L852" i="2" s="1"/>
  <c r="L854" i="2" s="1"/>
  <c r="L855" i="2" s="1"/>
  <c r="L856" i="2" s="1"/>
  <c r="N863" i="12"/>
  <c r="N865" i="12" s="1"/>
  <c r="N866" i="12" s="1"/>
  <c r="N849" i="2"/>
  <c r="N852" i="2" s="1"/>
  <c r="N854" i="2" s="1"/>
  <c r="N855" i="2" s="1"/>
  <c r="N856" i="2" s="1"/>
  <c r="E863" i="12"/>
  <c r="E865" i="12" s="1"/>
  <c r="E866" i="12" s="1"/>
  <c r="E849" i="2"/>
  <c r="M863" i="12"/>
  <c r="M865" i="12" s="1"/>
  <c r="M866" i="12" s="1"/>
  <c r="M849" i="2"/>
  <c r="M852" i="2" s="1"/>
  <c r="M854" i="2" s="1"/>
  <c r="M855" i="2" s="1"/>
  <c r="M856" i="2" s="1"/>
  <c r="O851" i="2"/>
  <c r="F873" i="12"/>
  <c r="F859" i="2"/>
  <c r="F862" i="2" s="1"/>
  <c r="F864" i="2" s="1"/>
  <c r="F865" i="2" s="1"/>
  <c r="F866" i="2" s="1"/>
  <c r="H873" i="12"/>
  <c r="H875" i="12" s="1"/>
  <c r="H876" i="12" s="1"/>
  <c r="H859" i="2"/>
  <c r="H862" i="2" s="1"/>
  <c r="H864" i="2" s="1"/>
  <c r="H865" i="2" s="1"/>
  <c r="H866" i="2" s="1"/>
  <c r="J873" i="12"/>
  <c r="J875" i="12" s="1"/>
  <c r="J876" i="12" s="1"/>
  <c r="J859" i="2"/>
  <c r="J862" i="2" s="1"/>
  <c r="J864" i="2" s="1"/>
  <c r="J865" i="2" s="1"/>
  <c r="J866" i="2" s="1"/>
  <c r="L873" i="12"/>
  <c r="L875" i="12" s="1"/>
  <c r="L859" i="2"/>
  <c r="L862" i="2" s="1"/>
  <c r="L864" i="2" s="1"/>
  <c r="L865" i="2" s="1"/>
  <c r="L866" i="2" s="1"/>
  <c r="N873" i="12"/>
  <c r="N875" i="12" s="1"/>
  <c r="N876" i="12" s="1"/>
  <c r="N859" i="2"/>
  <c r="N862" i="2" s="1"/>
  <c r="N864" i="2" s="1"/>
  <c r="N865" i="2" s="1"/>
  <c r="N866" i="2" s="1"/>
  <c r="E862" i="2"/>
  <c r="F883" i="12"/>
  <c r="F869" i="2"/>
  <c r="F872" i="2" s="1"/>
  <c r="F874" i="2" s="1"/>
  <c r="F875" i="2" s="1"/>
  <c r="F876" i="2" s="1"/>
  <c r="H883" i="12"/>
  <c r="H885" i="12" s="1"/>
  <c r="H886" i="12" s="1"/>
  <c r="H869" i="2"/>
  <c r="H872" i="2" s="1"/>
  <c r="H874" i="2" s="1"/>
  <c r="H875" i="2" s="1"/>
  <c r="H876" i="2" s="1"/>
  <c r="J883" i="12"/>
  <c r="J885" i="12" s="1"/>
  <c r="J869" i="2"/>
  <c r="J872" i="2" s="1"/>
  <c r="J874" i="2" s="1"/>
  <c r="J875" i="2" s="1"/>
  <c r="J876" i="2" s="1"/>
  <c r="L883" i="12"/>
  <c r="L885" i="12" s="1"/>
  <c r="L886" i="12" s="1"/>
  <c r="L869" i="2"/>
  <c r="L872" i="2" s="1"/>
  <c r="L874" i="2" s="1"/>
  <c r="L875" i="2" s="1"/>
  <c r="L876" i="2" s="1"/>
  <c r="N883" i="12"/>
  <c r="N885" i="12" s="1"/>
  <c r="N886" i="12" s="1"/>
  <c r="N869" i="2"/>
  <c r="N872" i="2" s="1"/>
  <c r="N874" i="2" s="1"/>
  <c r="N875" i="2" s="1"/>
  <c r="N876" i="2" s="1"/>
  <c r="G893" i="12"/>
  <c r="G879" i="2"/>
  <c r="G882" i="2" s="1"/>
  <c r="G884" i="2" s="1"/>
  <c r="G885" i="2" s="1"/>
  <c r="G886" i="2" s="1"/>
  <c r="K893" i="12"/>
  <c r="K879" i="2"/>
  <c r="K882" i="2" s="1"/>
  <c r="K884" i="2" s="1"/>
  <c r="K885" i="2" s="1"/>
  <c r="K886" i="2" s="1"/>
  <c r="C893" i="12"/>
  <c r="F903" i="12"/>
  <c r="F889" i="2"/>
  <c r="F892" i="2" s="1"/>
  <c r="F894" i="2" s="1"/>
  <c r="F895" i="2" s="1"/>
  <c r="F896" i="2" s="1"/>
  <c r="H903" i="12"/>
  <c r="H905" i="12" s="1"/>
  <c r="H906" i="12" s="1"/>
  <c r="H889" i="2"/>
  <c r="H892" i="2" s="1"/>
  <c r="H894" i="2" s="1"/>
  <c r="H895" i="2" s="1"/>
  <c r="H896" i="2" s="1"/>
  <c r="J903" i="12"/>
  <c r="J905" i="12" s="1"/>
  <c r="J889" i="2"/>
  <c r="J892" i="2" s="1"/>
  <c r="J894" i="2" s="1"/>
  <c r="J895" i="2" s="1"/>
  <c r="J896" i="2" s="1"/>
  <c r="L903" i="12"/>
  <c r="L905" i="12" s="1"/>
  <c r="L906" i="12" s="1"/>
  <c r="L889" i="2"/>
  <c r="L892" i="2" s="1"/>
  <c r="L894" i="2" s="1"/>
  <c r="L895" i="2" s="1"/>
  <c r="L896" i="2" s="1"/>
  <c r="N903" i="12"/>
  <c r="N905" i="12" s="1"/>
  <c r="N906" i="12" s="1"/>
  <c r="N889" i="2"/>
  <c r="N892" i="2" s="1"/>
  <c r="N894" i="2" s="1"/>
  <c r="N895" i="2" s="1"/>
  <c r="N896" i="2" s="1"/>
  <c r="E903" i="12"/>
  <c r="E905" i="12" s="1"/>
  <c r="E906" i="12" s="1"/>
  <c r="E889" i="2"/>
  <c r="M903" i="12"/>
  <c r="M905" i="12" s="1"/>
  <c r="M906" i="12" s="1"/>
  <c r="M889" i="2"/>
  <c r="M892" i="2" s="1"/>
  <c r="O891" i="2"/>
  <c r="K913" i="12"/>
  <c r="K915" i="12" s="1"/>
  <c r="K916" i="12" s="1"/>
  <c r="K899" i="2"/>
  <c r="K902" i="2" s="1"/>
  <c r="K904" i="2" s="1"/>
  <c r="K905" i="2" s="1"/>
  <c r="K906" i="2" s="1"/>
  <c r="C913" i="12"/>
  <c r="J913" i="12"/>
  <c r="J902" i="2"/>
  <c r="J904" i="2" s="1"/>
  <c r="J905" i="2" s="1"/>
  <c r="J906" i="2" s="1"/>
  <c r="E923" i="12"/>
  <c r="E925" i="12" s="1"/>
  <c r="E926" i="12" s="1"/>
  <c r="E919" i="2"/>
  <c r="E909" i="2"/>
  <c r="G923" i="12"/>
  <c r="G919" i="2"/>
  <c r="G909" i="2"/>
  <c r="I923" i="12"/>
  <c r="I925" i="12" s="1"/>
  <c r="I926" i="12" s="1"/>
  <c r="I909" i="2"/>
  <c r="I919" i="2"/>
  <c r="K923" i="12"/>
  <c r="K925" i="12" s="1"/>
  <c r="K919" i="2"/>
  <c r="K909" i="2"/>
  <c r="M923" i="12"/>
  <c r="M925" i="12" s="1"/>
  <c r="M926" i="12" s="1"/>
  <c r="M919" i="2"/>
  <c r="M909" i="2"/>
  <c r="C923" i="12"/>
  <c r="F943" i="12"/>
  <c r="F945" i="12" s="1"/>
  <c r="F946" i="12" s="1"/>
  <c r="F929" i="2"/>
  <c r="F932" i="2" s="1"/>
  <c r="F934" i="2" s="1"/>
  <c r="F935" i="2" s="1"/>
  <c r="F936" i="2" s="1"/>
  <c r="H943" i="12"/>
  <c r="H945" i="12" s="1"/>
  <c r="H946" i="12" s="1"/>
  <c r="H929" i="2"/>
  <c r="H932" i="2" s="1"/>
  <c r="H934" i="2" s="1"/>
  <c r="H935" i="2" s="1"/>
  <c r="H936" i="2" s="1"/>
  <c r="J943" i="12"/>
  <c r="J945" i="12" s="1"/>
  <c r="J946" i="12" s="1"/>
  <c r="J929" i="2"/>
  <c r="J932" i="2" s="1"/>
  <c r="J934" i="2" s="1"/>
  <c r="J935" i="2" s="1"/>
  <c r="J936" i="2" s="1"/>
  <c r="L943" i="12"/>
  <c r="L945" i="12" s="1"/>
  <c r="L946" i="12" s="1"/>
  <c r="L929" i="2"/>
  <c r="L932" i="2" s="1"/>
  <c r="L934" i="2" s="1"/>
  <c r="L935" i="2" s="1"/>
  <c r="L936" i="2" s="1"/>
  <c r="N943" i="12"/>
  <c r="N945" i="12" s="1"/>
  <c r="N946" i="12" s="1"/>
  <c r="N929" i="2"/>
  <c r="N932" i="2" s="1"/>
  <c r="N934" i="2" s="1"/>
  <c r="N935" i="2" s="1"/>
  <c r="N936" i="2" s="1"/>
  <c r="O931" i="2"/>
  <c r="G953" i="12"/>
  <c r="G939" i="2"/>
  <c r="G942" i="2" s="1"/>
  <c r="G944" i="2" s="1"/>
  <c r="G945" i="2" s="1"/>
  <c r="G946" i="2" s="1"/>
  <c r="K953" i="12"/>
  <c r="K955" i="12" s="1"/>
  <c r="K956" i="12" s="1"/>
  <c r="K939" i="2"/>
  <c r="K942" i="2" s="1"/>
  <c r="K944" i="2" s="1"/>
  <c r="K945" i="2" s="1"/>
  <c r="K946" i="2" s="1"/>
  <c r="C953" i="12"/>
  <c r="N833" i="12"/>
  <c r="N835" i="12" s="1"/>
  <c r="J953" i="12"/>
  <c r="J955" i="12" s="1"/>
  <c r="K963" i="12"/>
  <c r="K965" i="12" s="1"/>
  <c r="K966" i="12" s="1"/>
  <c r="M963" i="12"/>
  <c r="M965" i="12" s="1"/>
  <c r="M966" i="12" s="1"/>
  <c r="J353" i="12"/>
  <c r="J355" i="12" s="1"/>
  <c r="J356" i="12" s="1"/>
  <c r="J339" i="2"/>
  <c r="J342" i="2" s="1"/>
  <c r="L353" i="12"/>
  <c r="L339" i="2"/>
  <c r="L342" i="2" s="1"/>
  <c r="N353" i="12"/>
  <c r="N355" i="12" s="1"/>
  <c r="N356" i="12" s="1"/>
  <c r="N339" i="2"/>
  <c r="N342" i="2" s="1"/>
  <c r="E363" i="12"/>
  <c r="E365" i="12" s="1"/>
  <c r="E366" i="12" s="1"/>
  <c r="E349" i="2"/>
  <c r="E352" i="2" s="1"/>
  <c r="E354" i="2" s="1"/>
  <c r="E355" i="2" s="1"/>
  <c r="I363" i="12"/>
  <c r="I365" i="12" s="1"/>
  <c r="I366" i="12" s="1"/>
  <c r="I349" i="2"/>
  <c r="I352" i="2" s="1"/>
  <c r="I354" i="2" s="1"/>
  <c r="I355" i="2" s="1"/>
  <c r="K363" i="12"/>
  <c r="K365" i="12" s="1"/>
  <c r="K366" i="12" s="1"/>
  <c r="K349" i="2"/>
  <c r="K352" i="2" s="1"/>
  <c r="K354" i="2" s="1"/>
  <c r="K355" i="2" s="1"/>
  <c r="M363" i="12"/>
  <c r="M365" i="12" s="1"/>
  <c r="M366" i="12" s="1"/>
  <c r="M349" i="2"/>
  <c r="M352" i="2" s="1"/>
  <c r="M354" i="2" s="1"/>
  <c r="M355" i="2" s="1"/>
  <c r="C363" i="12"/>
  <c r="E373" i="12"/>
  <c r="E375" i="12" s="1"/>
  <c r="E376" i="12" s="1"/>
  <c r="E359" i="2"/>
  <c r="E362" i="2" s="1"/>
  <c r="E364" i="2" s="1"/>
  <c r="E365" i="2" s="1"/>
  <c r="I373" i="12"/>
  <c r="I375" i="12" s="1"/>
  <c r="I376" i="12" s="1"/>
  <c r="I359" i="2"/>
  <c r="I362" i="2" s="1"/>
  <c r="I364" i="2" s="1"/>
  <c r="K373" i="12"/>
  <c r="K375" i="12" s="1"/>
  <c r="K359" i="2"/>
  <c r="K362" i="2" s="1"/>
  <c r="K364" i="2" s="1"/>
  <c r="K365" i="2" s="1"/>
  <c r="M373" i="12"/>
  <c r="M375" i="12" s="1"/>
  <c r="M376" i="12" s="1"/>
  <c r="M359" i="2"/>
  <c r="M362" i="2" s="1"/>
  <c r="M364" i="2" s="1"/>
  <c r="M365" i="2" s="1"/>
  <c r="G403" i="12"/>
  <c r="G389" i="2"/>
  <c r="K403" i="12"/>
  <c r="K405" i="12" s="1"/>
  <c r="K406" i="12" s="1"/>
  <c r="K389" i="2"/>
  <c r="K392" i="2" s="1"/>
  <c r="K394" i="2" s="1"/>
  <c r="K395" i="2" s="1"/>
  <c r="C403" i="12"/>
  <c r="N413" i="12"/>
  <c r="N415" i="12" s="1"/>
  <c r="N399" i="2"/>
  <c r="N402" i="2" s="1"/>
  <c r="N404" i="2" s="1"/>
  <c r="N405" i="2" s="1"/>
  <c r="I423" i="12"/>
  <c r="I425" i="12" s="1"/>
  <c r="I426" i="12" s="1"/>
  <c r="I409" i="2"/>
  <c r="I412" i="2" s="1"/>
  <c r="I414" i="2" s="1"/>
  <c r="I415" i="2" s="1"/>
  <c r="K423" i="12"/>
  <c r="K425" i="12" s="1"/>
  <c r="K409" i="2"/>
  <c r="K412" i="2" s="1"/>
  <c r="K414" i="2" s="1"/>
  <c r="K415" i="2" s="1"/>
  <c r="M423" i="12"/>
  <c r="M425" i="12" s="1"/>
  <c r="M426" i="12" s="1"/>
  <c r="M409" i="2"/>
  <c r="M412" i="2" s="1"/>
  <c r="M414" i="2" s="1"/>
  <c r="M415" i="2" s="1"/>
  <c r="C423" i="12"/>
  <c r="H433" i="12"/>
  <c r="H435" i="12" s="1"/>
  <c r="H436" i="12" s="1"/>
  <c r="H419" i="2"/>
  <c r="H422" i="2" s="1"/>
  <c r="H424" i="2" s="1"/>
  <c r="H425" i="2" s="1"/>
  <c r="J433" i="12"/>
  <c r="J435" i="12" s="1"/>
  <c r="J436" i="12" s="1"/>
  <c r="J419" i="2"/>
  <c r="J422" i="2" s="1"/>
  <c r="J424" i="2" s="1"/>
  <c r="J425" i="2" s="1"/>
  <c r="L433" i="12"/>
  <c r="L435" i="12" s="1"/>
  <c r="L436" i="12" s="1"/>
  <c r="L419" i="2"/>
  <c r="L422" i="2" s="1"/>
  <c r="L424" i="2" s="1"/>
  <c r="L425" i="2" s="1"/>
  <c r="N433" i="12"/>
  <c r="N435" i="12" s="1"/>
  <c r="N436" i="12" s="1"/>
  <c r="N419" i="2"/>
  <c r="N422" i="2" s="1"/>
  <c r="N424" i="2" s="1"/>
  <c r="N425" i="2" s="1"/>
  <c r="E443" i="12"/>
  <c r="E445" i="12" s="1"/>
  <c r="I443" i="12"/>
  <c r="I445" i="12" s="1"/>
  <c r="I446" i="12" s="1"/>
  <c r="I429" i="2"/>
  <c r="I432" i="2" s="1"/>
  <c r="I434" i="2" s="1"/>
  <c r="I435" i="2" s="1"/>
  <c r="K443" i="12"/>
  <c r="K445" i="12" s="1"/>
  <c r="K446" i="12" s="1"/>
  <c r="K429" i="2"/>
  <c r="K432" i="2" s="1"/>
  <c r="K434" i="2" s="1"/>
  <c r="K435" i="2" s="1"/>
  <c r="M443" i="12"/>
  <c r="M445" i="12" s="1"/>
  <c r="M446" i="12" s="1"/>
  <c r="M429" i="2"/>
  <c r="M432" i="2" s="1"/>
  <c r="M434" i="2" s="1"/>
  <c r="M435" i="2" s="1"/>
  <c r="C443" i="12"/>
  <c r="C445" i="12" s="1"/>
  <c r="K453" i="12"/>
  <c r="K455" i="12" s="1"/>
  <c r="K456" i="12" s="1"/>
  <c r="K439" i="2"/>
  <c r="K442" i="2" s="1"/>
  <c r="K444" i="2" s="1"/>
  <c r="K445" i="2" s="1"/>
  <c r="C453" i="12"/>
  <c r="D463" i="12"/>
  <c r="D465" i="12" s="1"/>
  <c r="D449" i="2"/>
  <c r="H463" i="12"/>
  <c r="H465" i="12" s="1"/>
  <c r="H466" i="12" s="1"/>
  <c r="H449" i="2"/>
  <c r="H452" i="2" s="1"/>
  <c r="H454" i="2" s="1"/>
  <c r="H455" i="2" s="1"/>
  <c r="L463" i="12"/>
  <c r="L465" i="12" s="1"/>
  <c r="L466" i="12" s="1"/>
  <c r="L449" i="2"/>
  <c r="L452" i="2" s="1"/>
  <c r="L454" i="2" s="1"/>
  <c r="L455" i="2" s="1"/>
  <c r="H473" i="12"/>
  <c r="H475" i="12" s="1"/>
  <c r="H476" i="12" s="1"/>
  <c r="H459" i="2"/>
  <c r="H462" i="2" s="1"/>
  <c r="H464" i="2" s="1"/>
  <c r="H465" i="2" s="1"/>
  <c r="L473" i="12"/>
  <c r="L475" i="12" s="1"/>
  <c r="L476" i="12" s="1"/>
  <c r="L459" i="2"/>
  <c r="L462" i="2" s="1"/>
  <c r="L464" i="2" s="1"/>
  <c r="L465" i="2" s="1"/>
  <c r="D483" i="12"/>
  <c r="D485" i="12" s="1"/>
  <c r="H483" i="12"/>
  <c r="H485" i="12" s="1"/>
  <c r="H486" i="12" s="1"/>
  <c r="H479" i="2"/>
  <c r="H469" i="2"/>
  <c r="L483" i="12"/>
  <c r="L485" i="12" s="1"/>
  <c r="L486" i="12" s="1"/>
  <c r="L479" i="2"/>
  <c r="L469" i="2"/>
  <c r="N503" i="12"/>
  <c r="N505" i="12" s="1"/>
  <c r="N506" i="12" s="1"/>
  <c r="N489" i="2"/>
  <c r="N492" i="2" s="1"/>
  <c r="C513" i="12"/>
  <c r="H522" i="2"/>
  <c r="J522" i="2"/>
  <c r="J524" i="2" s="1"/>
  <c r="J525" i="2" s="1"/>
  <c r="L522" i="2"/>
  <c r="N522" i="2"/>
  <c r="N524" i="2" s="1"/>
  <c r="N525" i="2" s="1"/>
  <c r="H509" i="2"/>
  <c r="J509" i="2"/>
  <c r="L509" i="2"/>
  <c r="N523" i="12"/>
  <c r="N525" i="12" s="1"/>
  <c r="N509" i="2"/>
  <c r="E533" i="12"/>
  <c r="E535" i="12" s="1"/>
  <c r="E536" i="12" s="1"/>
  <c r="E519" i="2"/>
  <c r="I533" i="12"/>
  <c r="I535" i="12" s="1"/>
  <c r="I536" i="12" s="1"/>
  <c r="I519" i="2"/>
  <c r="K533" i="12"/>
  <c r="K535" i="12" s="1"/>
  <c r="K519" i="2"/>
  <c r="M533" i="12"/>
  <c r="M535" i="12" s="1"/>
  <c r="M536" i="12" s="1"/>
  <c r="M519" i="2"/>
  <c r="C533" i="12"/>
  <c r="C543" i="12"/>
  <c r="H553" i="12"/>
  <c r="H555" i="12" s="1"/>
  <c r="H556" i="12" s="1"/>
  <c r="H539" i="2"/>
  <c r="H542" i="2" s="1"/>
  <c r="J553" i="12"/>
  <c r="J555" i="12" s="1"/>
  <c r="J556" i="12" s="1"/>
  <c r="J539" i="2"/>
  <c r="J542" i="2" s="1"/>
  <c r="L553" i="12"/>
  <c r="L555" i="12" s="1"/>
  <c r="L556" i="12" s="1"/>
  <c r="L539" i="2"/>
  <c r="L542" i="2" s="1"/>
  <c r="N553" i="12"/>
  <c r="N555" i="12" s="1"/>
  <c r="N556" i="12" s="1"/>
  <c r="N539" i="2"/>
  <c r="N542" i="2" s="1"/>
  <c r="D563" i="12"/>
  <c r="D549" i="2"/>
  <c r="F549" i="2"/>
  <c r="H563" i="12"/>
  <c r="H565" i="12" s="1"/>
  <c r="H566" i="12" s="1"/>
  <c r="H549" i="2"/>
  <c r="J549" i="2"/>
  <c r="J602" i="2"/>
  <c r="L563" i="12"/>
  <c r="L565" i="12" s="1"/>
  <c r="L566" i="12" s="1"/>
  <c r="L549" i="2"/>
  <c r="N549" i="2"/>
  <c r="D573" i="12"/>
  <c r="D559" i="2"/>
  <c r="F573" i="12"/>
  <c r="F559" i="2"/>
  <c r="F612" i="2"/>
  <c r="H573" i="12"/>
  <c r="H575" i="12" s="1"/>
  <c r="H576" i="12" s="1"/>
  <c r="H559" i="2"/>
  <c r="J573" i="12"/>
  <c r="J575" i="12" s="1"/>
  <c r="J576" i="12" s="1"/>
  <c r="J559" i="2"/>
  <c r="J612" i="2"/>
  <c r="L573" i="12"/>
  <c r="L575" i="12" s="1"/>
  <c r="L576" i="12" s="1"/>
  <c r="L559" i="2"/>
  <c r="N573" i="12"/>
  <c r="N575" i="12" s="1"/>
  <c r="N576" i="12" s="1"/>
  <c r="N559" i="2"/>
  <c r="N612" i="2"/>
  <c r="E583" i="12"/>
  <c r="E585" i="12" s="1"/>
  <c r="E586" i="12" s="1"/>
  <c r="E569" i="2"/>
  <c r="E622" i="2"/>
  <c r="G569" i="2"/>
  <c r="G622" i="2"/>
  <c r="I583" i="12"/>
  <c r="I569" i="2"/>
  <c r="I622" i="2"/>
  <c r="K583" i="12"/>
  <c r="K585" i="12" s="1"/>
  <c r="K586" i="12" s="1"/>
  <c r="K569" i="2"/>
  <c r="K622" i="2"/>
  <c r="M583" i="12"/>
  <c r="M585" i="12" s="1"/>
  <c r="M586" i="12" s="1"/>
  <c r="M569" i="2"/>
  <c r="M622" i="2"/>
  <c r="C583" i="12"/>
  <c r="H579" i="2"/>
  <c r="H629" i="2"/>
  <c r="J579" i="2"/>
  <c r="J629" i="2"/>
  <c r="L579" i="2"/>
  <c r="L629" i="2"/>
  <c r="N579" i="2"/>
  <c r="N629" i="2"/>
  <c r="F589" i="2"/>
  <c r="H603" i="12"/>
  <c r="H605" i="12" s="1"/>
  <c r="H642" i="2"/>
  <c r="H589" i="2"/>
  <c r="J603" i="12"/>
  <c r="J605" i="12" s="1"/>
  <c r="J606" i="12" s="1"/>
  <c r="J589" i="2"/>
  <c r="J642" i="2"/>
  <c r="L603" i="12"/>
  <c r="L605" i="12" s="1"/>
  <c r="L642" i="2"/>
  <c r="L589" i="2"/>
  <c r="N603" i="12"/>
  <c r="N605" i="12" s="1"/>
  <c r="N606" i="12" s="1"/>
  <c r="N589" i="2"/>
  <c r="N642" i="2"/>
  <c r="G623" i="12"/>
  <c r="G625" i="12" s="1"/>
  <c r="K623" i="12"/>
  <c r="K625" i="12" s="1"/>
  <c r="K626" i="12" s="1"/>
  <c r="K662" i="2"/>
  <c r="C623" i="12"/>
  <c r="F633" i="12"/>
  <c r="F635" i="12" s="1"/>
  <c r="F636" i="12" s="1"/>
  <c r="H633" i="12"/>
  <c r="H635" i="12" s="1"/>
  <c r="H636" i="12" s="1"/>
  <c r="H672" i="2"/>
  <c r="J633" i="12"/>
  <c r="J635" i="12" s="1"/>
  <c r="J636" i="12" s="1"/>
  <c r="J672" i="2"/>
  <c r="L633" i="12"/>
  <c r="L635" i="12" s="1"/>
  <c r="L636" i="12" s="1"/>
  <c r="L672" i="2"/>
  <c r="N633" i="12"/>
  <c r="N635" i="12" s="1"/>
  <c r="N636" i="12" s="1"/>
  <c r="N672" i="2"/>
  <c r="H684" i="2"/>
  <c r="H685" i="2" s="1"/>
  <c r="J684" i="2"/>
  <c r="J685" i="2" s="1"/>
  <c r="L684" i="2"/>
  <c r="L685" i="2" s="1"/>
  <c r="N684" i="2"/>
  <c r="N685" i="2" s="1"/>
  <c r="G653" i="12"/>
  <c r="G655" i="12" s="1"/>
  <c r="K653" i="12"/>
  <c r="K655" i="12" s="1"/>
  <c r="K656" i="12" s="1"/>
  <c r="K692" i="2"/>
  <c r="C653" i="12"/>
  <c r="K663" i="12"/>
  <c r="K665" i="12" s="1"/>
  <c r="K666" i="12" s="1"/>
  <c r="K702" i="2"/>
  <c r="K704" i="2" s="1"/>
  <c r="K705" i="2" s="1"/>
  <c r="K706" i="2" s="1"/>
  <c r="D673" i="12"/>
  <c r="D712" i="2"/>
  <c r="D714" i="2" s="1"/>
  <c r="D715" i="2" s="1"/>
  <c r="D716" i="2" s="1"/>
  <c r="H673" i="12"/>
  <c r="H675" i="12" s="1"/>
  <c r="H676" i="12" s="1"/>
  <c r="H709" i="2"/>
  <c r="H712" i="2" s="1"/>
  <c r="H714" i="2" s="1"/>
  <c r="H715" i="2" s="1"/>
  <c r="H716" i="2" s="1"/>
  <c r="L673" i="12"/>
  <c r="L675" i="12" s="1"/>
  <c r="L676" i="12" s="1"/>
  <c r="L709" i="2"/>
  <c r="L712" i="2" s="1"/>
  <c r="L714" i="2" s="1"/>
  <c r="L715" i="2" s="1"/>
  <c r="L716" i="2" s="1"/>
  <c r="K683" i="12"/>
  <c r="K685" i="12" s="1"/>
  <c r="K686" i="12" s="1"/>
  <c r="K722" i="2"/>
  <c r="H693" i="12"/>
  <c r="H695" i="12" s="1"/>
  <c r="H696" i="12" s="1"/>
  <c r="H732" i="2"/>
  <c r="H734" i="2" s="1"/>
  <c r="H735" i="2" s="1"/>
  <c r="H736" i="2" s="1"/>
  <c r="F703" i="12"/>
  <c r="F739" i="2"/>
  <c r="F742" i="2" s="1"/>
  <c r="F744" i="2" s="1"/>
  <c r="F745" i="2" s="1"/>
  <c r="F746" i="2" s="1"/>
  <c r="N703" i="12"/>
  <c r="N705" i="12" s="1"/>
  <c r="N706" i="12" s="1"/>
  <c r="N739" i="2"/>
  <c r="N742" i="2" s="1"/>
  <c r="N744" i="2" s="1"/>
  <c r="N745" i="2" s="1"/>
  <c r="N746" i="2" s="1"/>
  <c r="F713" i="12"/>
  <c r="H713" i="12"/>
  <c r="H715" i="12" s="1"/>
  <c r="H716" i="12" s="1"/>
  <c r="H752" i="2"/>
  <c r="H754" i="2" s="1"/>
  <c r="H755" i="2" s="1"/>
  <c r="H756" i="2" s="1"/>
  <c r="J713" i="12"/>
  <c r="J715" i="12" s="1"/>
  <c r="J752" i="2"/>
  <c r="J754" i="2" s="1"/>
  <c r="J755" i="2" s="1"/>
  <c r="J756" i="2" s="1"/>
  <c r="L713" i="12"/>
  <c r="L715" i="12" s="1"/>
  <c r="L716" i="12" s="1"/>
  <c r="L752" i="2"/>
  <c r="L754" i="2" s="1"/>
  <c r="L755" i="2" s="1"/>
  <c r="L756" i="2" s="1"/>
  <c r="N713" i="12"/>
  <c r="N715" i="12" s="1"/>
  <c r="N752" i="2"/>
  <c r="N754" i="2" s="1"/>
  <c r="N755" i="2" s="1"/>
  <c r="N756" i="2" s="1"/>
  <c r="F723" i="12"/>
  <c r="H723" i="12"/>
  <c r="H725" i="12" s="1"/>
  <c r="H726" i="12" s="1"/>
  <c r="H762" i="2"/>
  <c r="H764" i="2" s="1"/>
  <c r="H765" i="2" s="1"/>
  <c r="H766" i="2" s="1"/>
  <c r="J723" i="12"/>
  <c r="J725" i="12" s="1"/>
  <c r="J726" i="12" s="1"/>
  <c r="J762" i="2"/>
  <c r="J764" i="2" s="1"/>
  <c r="J765" i="2" s="1"/>
  <c r="J766" i="2" s="1"/>
  <c r="L723" i="12"/>
  <c r="L725" i="12" s="1"/>
  <c r="L726" i="12" s="1"/>
  <c r="L762" i="2"/>
  <c r="L764" i="2" s="1"/>
  <c r="L765" i="2" s="1"/>
  <c r="L766" i="2" s="1"/>
  <c r="N723" i="12"/>
  <c r="N725" i="12" s="1"/>
  <c r="N726" i="12" s="1"/>
  <c r="N762" i="2"/>
  <c r="N764" i="2" s="1"/>
  <c r="N765" i="2" s="1"/>
  <c r="N766" i="2" s="1"/>
  <c r="G733" i="12"/>
  <c r="G735" i="12" s="1"/>
  <c r="G772" i="2"/>
  <c r="G774" i="2" s="1"/>
  <c r="G775" i="2" s="1"/>
  <c r="G776" i="2" s="1"/>
  <c r="K733" i="12"/>
  <c r="K772" i="2"/>
  <c r="K774" i="2" s="1"/>
  <c r="K775" i="2" s="1"/>
  <c r="K776" i="2" s="1"/>
  <c r="C733" i="12"/>
  <c r="C735" i="12" s="1"/>
  <c r="C743" i="12"/>
  <c r="E753" i="12"/>
  <c r="E755" i="12" s="1"/>
  <c r="E756" i="12" s="1"/>
  <c r="E792" i="2"/>
  <c r="E794" i="2" s="1"/>
  <c r="E795" i="2" s="1"/>
  <c r="E796" i="2" s="1"/>
  <c r="G753" i="12"/>
  <c r="I753" i="12"/>
  <c r="I755" i="12" s="1"/>
  <c r="I756" i="12" s="1"/>
  <c r="I792" i="2"/>
  <c r="I794" i="2" s="1"/>
  <c r="I795" i="2" s="1"/>
  <c r="I796" i="2" s="1"/>
  <c r="K753" i="12"/>
  <c r="K755" i="12" s="1"/>
  <c r="K756" i="12" s="1"/>
  <c r="K792" i="2"/>
  <c r="K794" i="2" s="1"/>
  <c r="K795" i="2" s="1"/>
  <c r="K796" i="2" s="1"/>
  <c r="M753" i="12"/>
  <c r="M755" i="12" s="1"/>
  <c r="M756" i="12" s="1"/>
  <c r="M792" i="2"/>
  <c r="M794" i="2" s="1"/>
  <c r="M795" i="2" s="1"/>
  <c r="M796" i="2" s="1"/>
  <c r="C753" i="12"/>
  <c r="D763" i="12"/>
  <c r="L763" i="12"/>
  <c r="L765" i="12" s="1"/>
  <c r="L766" i="12" s="1"/>
  <c r="L802" i="2"/>
  <c r="L804" i="2" s="1"/>
  <c r="L805" i="2" s="1"/>
  <c r="L806" i="2" s="1"/>
  <c r="D783" i="12"/>
  <c r="L783" i="12"/>
  <c r="L785" i="12" s="1"/>
  <c r="L786" i="12" s="1"/>
  <c r="F793" i="12"/>
  <c r="H793" i="12"/>
  <c r="H795" i="12" s="1"/>
  <c r="H796" i="12" s="1"/>
  <c r="J793" i="12"/>
  <c r="J795" i="12" s="1"/>
  <c r="L793" i="12"/>
  <c r="L795" i="12" s="1"/>
  <c r="L796" i="12" s="1"/>
  <c r="N793" i="12"/>
  <c r="N795" i="12" s="1"/>
  <c r="N796" i="12" s="1"/>
  <c r="F803" i="12"/>
  <c r="H803" i="12"/>
  <c r="H805" i="12" s="1"/>
  <c r="H806" i="12" s="1"/>
  <c r="J803" i="12"/>
  <c r="J805" i="12" s="1"/>
  <c r="J806" i="12" s="1"/>
  <c r="L803" i="12"/>
  <c r="L805" i="12" s="1"/>
  <c r="D823" i="12"/>
  <c r="D825" i="12" s="1"/>
  <c r="F823" i="12"/>
  <c r="F825" i="12" s="1"/>
  <c r="H823" i="12"/>
  <c r="H825" i="12" s="1"/>
  <c r="H826" i="12" s="1"/>
  <c r="J823" i="12"/>
  <c r="J825" i="12" s="1"/>
  <c r="J826" i="12" s="1"/>
  <c r="L823" i="12"/>
  <c r="L825" i="12" s="1"/>
  <c r="L826" i="12" s="1"/>
  <c r="N823" i="12"/>
  <c r="N825" i="12" s="1"/>
  <c r="N826" i="12" s="1"/>
  <c r="G833" i="12"/>
  <c r="G819" i="2"/>
  <c r="G822" i="2" s="1"/>
  <c r="K833" i="12"/>
  <c r="K835" i="12" s="1"/>
  <c r="K836" i="12" s="1"/>
  <c r="K819" i="2"/>
  <c r="K822" i="2" s="1"/>
  <c r="C833" i="12"/>
  <c r="F843" i="12"/>
  <c r="F829" i="2"/>
  <c r="F832" i="2" s="1"/>
  <c r="F834" i="2" s="1"/>
  <c r="F835" i="2" s="1"/>
  <c r="F836" i="2" s="1"/>
  <c r="H843" i="12"/>
  <c r="H845" i="12" s="1"/>
  <c r="H846" i="12" s="1"/>
  <c r="H829" i="2"/>
  <c r="H832" i="2" s="1"/>
  <c r="H834" i="2" s="1"/>
  <c r="H835" i="2" s="1"/>
  <c r="H836" i="2" s="1"/>
  <c r="J843" i="12"/>
  <c r="J845" i="12" s="1"/>
  <c r="J846" i="12" s="1"/>
  <c r="J829" i="2"/>
  <c r="J832" i="2" s="1"/>
  <c r="J834" i="2" s="1"/>
  <c r="J835" i="2" s="1"/>
  <c r="J836" i="2" s="1"/>
  <c r="L843" i="12"/>
  <c r="L845" i="12" s="1"/>
  <c r="L846" i="12" s="1"/>
  <c r="L829" i="2"/>
  <c r="L832" i="2" s="1"/>
  <c r="L834" i="2" s="1"/>
  <c r="L835" i="2" s="1"/>
  <c r="L836" i="2" s="1"/>
  <c r="N843" i="12"/>
  <c r="N845" i="12" s="1"/>
  <c r="N846" i="12" s="1"/>
  <c r="N829" i="2"/>
  <c r="N832" i="2" s="1"/>
  <c r="N834" i="2" s="1"/>
  <c r="N835" i="2" s="1"/>
  <c r="N836" i="2" s="1"/>
  <c r="O831" i="2"/>
  <c r="K853" i="12"/>
  <c r="K855" i="12" s="1"/>
  <c r="K856" i="12" s="1"/>
  <c r="K839" i="2"/>
  <c r="K842" i="2" s="1"/>
  <c r="C853" i="12"/>
  <c r="J853" i="12"/>
  <c r="J855" i="12" s="1"/>
  <c r="J856" i="12" s="1"/>
  <c r="J842" i="2"/>
  <c r="J844" i="2" s="1"/>
  <c r="J845" i="2" s="1"/>
  <c r="C863" i="12"/>
  <c r="C873" i="12"/>
  <c r="E883" i="12"/>
  <c r="E885" i="12" s="1"/>
  <c r="E886" i="12" s="1"/>
  <c r="E869" i="2"/>
  <c r="G883" i="12"/>
  <c r="G869" i="2"/>
  <c r="G872" i="2" s="1"/>
  <c r="G874" i="2" s="1"/>
  <c r="G875" i="2" s="1"/>
  <c r="G876" i="2" s="1"/>
  <c r="I883" i="12"/>
  <c r="I885" i="12" s="1"/>
  <c r="I886" i="12" s="1"/>
  <c r="I869" i="2"/>
  <c r="I872" i="2" s="1"/>
  <c r="I874" i="2" s="1"/>
  <c r="I875" i="2" s="1"/>
  <c r="I876" i="2" s="1"/>
  <c r="K883" i="12"/>
  <c r="K885" i="12" s="1"/>
  <c r="K869" i="2"/>
  <c r="K872" i="2" s="1"/>
  <c r="K874" i="2" s="1"/>
  <c r="K875" i="2" s="1"/>
  <c r="K876" i="2" s="1"/>
  <c r="M883" i="12"/>
  <c r="M885" i="12" s="1"/>
  <c r="M886" i="12" s="1"/>
  <c r="M869" i="2"/>
  <c r="M872" i="2" s="1"/>
  <c r="M874" i="2" s="1"/>
  <c r="M875" i="2" s="1"/>
  <c r="M876" i="2" s="1"/>
  <c r="C883" i="12"/>
  <c r="O871" i="2"/>
  <c r="F893" i="12"/>
  <c r="F895" i="12" s="1"/>
  <c r="F879" i="2"/>
  <c r="F882" i="2" s="1"/>
  <c r="F884" i="2" s="1"/>
  <c r="F885" i="2" s="1"/>
  <c r="F886" i="2" s="1"/>
  <c r="H893" i="12"/>
  <c r="H895" i="12" s="1"/>
  <c r="H896" i="12" s="1"/>
  <c r="H879" i="2"/>
  <c r="H882" i="2" s="1"/>
  <c r="H884" i="2" s="1"/>
  <c r="H885" i="2" s="1"/>
  <c r="H886" i="2" s="1"/>
  <c r="J893" i="12"/>
  <c r="J895" i="12" s="1"/>
  <c r="J896" i="12" s="1"/>
  <c r="J879" i="2"/>
  <c r="J882" i="2" s="1"/>
  <c r="J884" i="2" s="1"/>
  <c r="J885" i="2" s="1"/>
  <c r="J886" i="2" s="1"/>
  <c r="L893" i="12"/>
  <c r="L895" i="12" s="1"/>
  <c r="L896" i="12" s="1"/>
  <c r="L879" i="2"/>
  <c r="L882" i="2" s="1"/>
  <c r="L884" i="2" s="1"/>
  <c r="L885" i="2" s="1"/>
  <c r="L886" i="2" s="1"/>
  <c r="C903" i="12"/>
  <c r="F913" i="12"/>
  <c r="F899" i="2"/>
  <c r="F902" i="2" s="1"/>
  <c r="F904" i="2" s="1"/>
  <c r="F905" i="2" s="1"/>
  <c r="F906" i="2" s="1"/>
  <c r="N913" i="12"/>
  <c r="N915" i="12" s="1"/>
  <c r="N916" i="12" s="1"/>
  <c r="N899" i="2"/>
  <c r="N902" i="2" s="1"/>
  <c r="N904" i="2" s="1"/>
  <c r="N905" i="2" s="1"/>
  <c r="N906" i="2" s="1"/>
  <c r="F919" i="2"/>
  <c r="F909" i="2"/>
  <c r="H919" i="2"/>
  <c r="H909" i="2"/>
  <c r="J919" i="2"/>
  <c r="J909" i="2"/>
  <c r="L919" i="2"/>
  <c r="L909" i="2"/>
  <c r="N919" i="2"/>
  <c r="N909" i="2"/>
  <c r="C933" i="12"/>
  <c r="G943" i="12"/>
  <c r="G929" i="2"/>
  <c r="G932" i="2" s="1"/>
  <c r="K943" i="12"/>
  <c r="K945" i="12" s="1"/>
  <c r="K929" i="2"/>
  <c r="K932" i="2" s="1"/>
  <c r="C943" i="12"/>
  <c r="F953" i="12"/>
  <c r="F939" i="2"/>
  <c r="F942" i="2" s="1"/>
  <c r="F944" i="2" s="1"/>
  <c r="F945" i="2" s="1"/>
  <c r="F946" i="2" s="1"/>
  <c r="N953" i="12"/>
  <c r="N955" i="12" s="1"/>
  <c r="N956" i="12" s="1"/>
  <c r="N939" i="2"/>
  <c r="N942" i="2" s="1"/>
  <c r="N944" i="2" s="1"/>
  <c r="N945" i="2" s="1"/>
  <c r="N946" i="2" s="1"/>
  <c r="C383" i="12"/>
  <c r="J382" i="2"/>
  <c r="J384" i="2" s="1"/>
  <c r="J385" i="2" s="1"/>
  <c r="L382" i="2"/>
  <c r="L384" i="2" s="1"/>
  <c r="E392" i="2"/>
  <c r="E394" i="2" s="1"/>
  <c r="E395" i="2" s="1"/>
  <c r="M392" i="2"/>
  <c r="M394" i="2" s="1"/>
  <c r="M395" i="2" s="1"/>
  <c r="H493" i="12"/>
  <c r="H495" i="12" s="1"/>
  <c r="H496" i="12" s="1"/>
  <c r="H492" i="2"/>
  <c r="L492" i="2"/>
  <c r="K532" i="2"/>
  <c r="K534" i="2" s="1"/>
  <c r="K535" i="2" s="1"/>
  <c r="K536" i="2" s="1"/>
  <c r="E702" i="2"/>
  <c r="E704" i="2" s="1"/>
  <c r="E705" i="2" s="1"/>
  <c r="E706" i="2" s="1"/>
  <c r="I702" i="2"/>
  <c r="I704" i="2" s="1"/>
  <c r="I705" i="2" s="1"/>
  <c r="I706" i="2" s="1"/>
  <c r="M702" i="2"/>
  <c r="M704" i="2" s="1"/>
  <c r="M705" i="2" s="1"/>
  <c r="M706" i="2" s="1"/>
  <c r="E722" i="2"/>
  <c r="I722" i="2"/>
  <c r="M722" i="2"/>
  <c r="F732" i="2"/>
  <c r="F734" i="2" s="1"/>
  <c r="F735" i="2" s="1"/>
  <c r="F736" i="2" s="1"/>
  <c r="J732" i="2"/>
  <c r="J734" i="2" s="1"/>
  <c r="J735" i="2" s="1"/>
  <c r="J736" i="2" s="1"/>
  <c r="L732" i="2"/>
  <c r="L734" i="2" s="1"/>
  <c r="L735" i="2" s="1"/>
  <c r="L736" i="2" s="1"/>
  <c r="N732" i="2"/>
  <c r="N734" i="2" s="1"/>
  <c r="N735" i="2" s="1"/>
  <c r="N736" i="2" s="1"/>
  <c r="H742" i="2"/>
  <c r="H744" i="2" s="1"/>
  <c r="H745" i="2" s="1"/>
  <c r="H746" i="2" s="1"/>
  <c r="L742" i="2"/>
  <c r="L744" i="2" s="1"/>
  <c r="L745" i="2" s="1"/>
  <c r="L746" i="2" s="1"/>
  <c r="J733" i="12"/>
  <c r="J735" i="12" s="1"/>
  <c r="J736" i="12" s="1"/>
  <c r="K782" i="2"/>
  <c r="J802" i="2"/>
  <c r="J804" i="2" s="1"/>
  <c r="J805" i="2" s="1"/>
  <c r="N802" i="2"/>
  <c r="N804" i="2" s="1"/>
  <c r="N805" i="2" s="1"/>
  <c r="N806" i="2" s="1"/>
  <c r="G763" i="12"/>
  <c r="D773" i="12"/>
  <c r="L773" i="12"/>
  <c r="L775" i="12" s="1"/>
  <c r="L776" i="12" s="1"/>
  <c r="G783" i="12"/>
  <c r="N803" i="12"/>
  <c r="N805" i="12" s="1"/>
  <c r="N806" i="12" s="1"/>
  <c r="E842" i="2"/>
  <c r="I842" i="2"/>
  <c r="M842" i="2"/>
  <c r="K852" i="2"/>
  <c r="K854" i="2" s="1"/>
  <c r="K855" i="2" s="1"/>
  <c r="K856" i="2" s="1"/>
  <c r="G862" i="2"/>
  <c r="K862" i="2"/>
  <c r="N882" i="2"/>
  <c r="N884" i="2" s="1"/>
  <c r="N885" i="2" s="1"/>
  <c r="N886" i="2" s="1"/>
  <c r="N893" i="12"/>
  <c r="N895" i="12" s="1"/>
  <c r="N896" i="12" s="1"/>
  <c r="N322" i="2"/>
  <c r="N324" i="2" s="1"/>
  <c r="N325" i="2" s="1"/>
  <c r="L322" i="2"/>
  <c r="L324" i="2" s="1"/>
  <c r="N816" i="2"/>
  <c r="J816" i="2"/>
  <c r="N796" i="2"/>
  <c r="J796" i="2"/>
  <c r="N776" i="2"/>
  <c r="J776" i="2"/>
  <c r="M816" i="2"/>
  <c r="I816" i="2"/>
  <c r="E816" i="2"/>
  <c r="M776" i="2"/>
  <c r="I776" i="2"/>
  <c r="M756" i="2"/>
  <c r="I756" i="2"/>
  <c r="N826" i="2"/>
  <c r="L816" i="2"/>
  <c r="H816" i="2"/>
  <c r="L796" i="2"/>
  <c r="H796" i="2"/>
  <c r="L776" i="2"/>
  <c r="H776" i="2"/>
  <c r="K816" i="2"/>
  <c r="K756" i="2"/>
  <c r="J294" i="2"/>
  <c r="J295" i="2" s="1"/>
  <c r="L294" i="2"/>
  <c r="L295" i="2" s="1"/>
  <c r="I284" i="2"/>
  <c r="I285" i="2" s="1"/>
  <c r="K284" i="2"/>
  <c r="K285" i="2" s="1"/>
  <c r="M284" i="2"/>
  <c r="M285" i="2" s="1"/>
  <c r="I294" i="2"/>
  <c r="I295" i="2" s="1"/>
  <c r="H304" i="2"/>
  <c r="H305" i="2" s="1"/>
  <c r="J304" i="2"/>
  <c r="J305" i="2" s="1"/>
  <c r="L304" i="2"/>
  <c r="L305" i="2" s="1"/>
  <c r="N304" i="2"/>
  <c r="N305" i="2" s="1"/>
  <c r="K304" i="2"/>
  <c r="K305" i="2" s="1"/>
  <c r="I314" i="2"/>
  <c r="I315" i="2" s="1"/>
  <c r="K314" i="2"/>
  <c r="K315" i="2" s="1"/>
  <c r="M314" i="2"/>
  <c r="M315" i="2" s="1"/>
  <c r="H334" i="2"/>
  <c r="H335" i="2" s="1"/>
  <c r="J334" i="2"/>
  <c r="J335" i="2" s="1"/>
  <c r="L334" i="2"/>
  <c r="L335" i="2" s="1"/>
  <c r="N334" i="2"/>
  <c r="N335" i="2" s="1"/>
  <c r="K335" i="2"/>
  <c r="I334" i="2"/>
  <c r="I335" i="2" s="1"/>
  <c r="J372" i="2"/>
  <c r="N372" i="2"/>
  <c r="I274" i="2"/>
  <c r="I275" i="2" s="1"/>
  <c r="M274" i="2"/>
  <c r="M275" i="2" s="1"/>
  <c r="J274" i="2"/>
  <c r="J275" i="2" s="1"/>
  <c r="J254" i="2"/>
  <c r="J255" i="2" s="1"/>
  <c r="N254" i="2"/>
  <c r="N255" i="2" s="1"/>
  <c r="J244" i="2"/>
  <c r="J245" i="2" s="1"/>
  <c r="L244" i="2"/>
  <c r="L245" i="2" s="1"/>
  <c r="N244" i="2"/>
  <c r="N245" i="2" s="1"/>
  <c r="G234" i="2"/>
  <c r="G235" i="2" s="1"/>
  <c r="K234" i="2"/>
  <c r="K235" i="2" s="1"/>
  <c r="H224" i="2"/>
  <c r="H225" i="2" s="1"/>
  <c r="J224" i="2"/>
  <c r="J225" i="2" s="1"/>
  <c r="L224" i="2"/>
  <c r="L225" i="2" s="1"/>
  <c r="N224" i="2"/>
  <c r="N225" i="2" s="1"/>
  <c r="H204" i="2"/>
  <c r="H205" i="2" s="1"/>
  <c r="J204" i="2"/>
  <c r="J205" i="2" s="1"/>
  <c r="N204" i="2"/>
  <c r="N205" i="2" s="1"/>
  <c r="I463" i="12"/>
  <c r="I465" i="12" s="1"/>
  <c r="M463" i="12"/>
  <c r="I473" i="12"/>
  <c r="I475" i="12" s="1"/>
  <c r="I476" i="12" s="1"/>
  <c r="K473" i="12"/>
  <c r="K475" i="12" s="1"/>
  <c r="M473" i="12"/>
  <c r="M475" i="12" s="1"/>
  <c r="M476" i="12" s="1"/>
  <c r="I483" i="12"/>
  <c r="I485" i="12" s="1"/>
  <c r="M483" i="12"/>
  <c r="K513" i="12"/>
  <c r="K515" i="12" s="1"/>
  <c r="I513" i="12"/>
  <c r="I515" i="12" s="1"/>
  <c r="I516" i="12" s="1"/>
  <c r="K543" i="12"/>
  <c r="K545" i="12" s="1"/>
  <c r="K546" i="12" s="1"/>
  <c r="D223" i="12"/>
  <c r="H223" i="12"/>
  <c r="H225" i="12" s="1"/>
  <c r="H226" i="12" s="1"/>
  <c r="J223" i="12"/>
  <c r="J225" i="12" s="1"/>
  <c r="J226" i="12" s="1"/>
  <c r="L223" i="12"/>
  <c r="L225" i="12" s="1"/>
  <c r="L226" i="12" s="1"/>
  <c r="N223" i="12"/>
  <c r="N225" i="12" s="1"/>
  <c r="N226" i="12" s="1"/>
  <c r="G243" i="12"/>
  <c r="G245" i="12" s="1"/>
  <c r="G246" i="12" s="1"/>
  <c r="K243" i="12"/>
  <c r="K245" i="12" s="1"/>
  <c r="K246" i="12" s="1"/>
  <c r="I293" i="12"/>
  <c r="I295" i="12" s="1"/>
  <c r="I296" i="12" s="1"/>
  <c r="K293" i="12"/>
  <c r="K295" i="12" s="1"/>
  <c r="M293" i="12"/>
  <c r="M295" i="12" s="1"/>
  <c r="M296" i="12" s="1"/>
  <c r="H303" i="12"/>
  <c r="H305" i="12" s="1"/>
  <c r="H306" i="12" s="1"/>
  <c r="J303" i="12"/>
  <c r="J305" i="12" s="1"/>
  <c r="L303" i="12"/>
  <c r="L305" i="12" s="1"/>
  <c r="L306" i="12" s="1"/>
  <c r="F313" i="12"/>
  <c r="H313" i="12"/>
  <c r="H315" i="12" s="1"/>
  <c r="H316" i="12" s="1"/>
  <c r="J313" i="12"/>
  <c r="J315" i="12" s="1"/>
  <c r="J316" i="12" s="1"/>
  <c r="L313" i="12"/>
  <c r="L315" i="12" s="1"/>
  <c r="L316" i="12" s="1"/>
  <c r="N313" i="12"/>
  <c r="N315" i="12" s="1"/>
  <c r="N316" i="12" s="1"/>
  <c r="K323" i="12"/>
  <c r="K325" i="12" s="1"/>
  <c r="K326" i="12" s="1"/>
  <c r="J323" i="12"/>
  <c r="J325" i="12" s="1"/>
  <c r="J326" i="12" s="1"/>
  <c r="F343" i="12"/>
  <c r="H343" i="12"/>
  <c r="H345" i="12" s="1"/>
  <c r="H346" i="12" s="1"/>
  <c r="J343" i="12"/>
  <c r="J345" i="12" s="1"/>
  <c r="L343" i="12"/>
  <c r="L345" i="12" s="1"/>
  <c r="L346" i="12" s="1"/>
  <c r="N343" i="12"/>
  <c r="N345" i="12" s="1"/>
  <c r="K353" i="12"/>
  <c r="K355" i="12" s="1"/>
  <c r="E393" i="12"/>
  <c r="E395" i="12" s="1"/>
  <c r="E396" i="12" s="1"/>
  <c r="I393" i="12"/>
  <c r="I395" i="12" s="1"/>
  <c r="I396" i="12" s="1"/>
  <c r="K393" i="12"/>
  <c r="K395" i="12" s="1"/>
  <c r="M393" i="12"/>
  <c r="M395" i="12" s="1"/>
  <c r="M396" i="12" s="1"/>
  <c r="H403" i="12"/>
  <c r="H405" i="12" s="1"/>
  <c r="J403" i="12"/>
  <c r="J405" i="12" s="1"/>
  <c r="L403" i="12"/>
  <c r="L405" i="12" s="1"/>
  <c r="H413" i="12"/>
  <c r="H415" i="12" s="1"/>
  <c r="H416" i="12" s="1"/>
  <c r="L413" i="12"/>
  <c r="L415" i="12" s="1"/>
  <c r="L416" i="12" s="1"/>
  <c r="F423" i="12"/>
  <c r="H423" i="12"/>
  <c r="H425" i="12" s="1"/>
  <c r="H426" i="12" s="1"/>
  <c r="J423" i="12"/>
  <c r="J425" i="12" s="1"/>
  <c r="J426" i="12" s="1"/>
  <c r="L423" i="12"/>
  <c r="L425" i="12" s="1"/>
  <c r="L426" i="12" s="1"/>
  <c r="N423" i="12"/>
  <c r="N425" i="12" s="1"/>
  <c r="N426" i="12" s="1"/>
  <c r="H443" i="12"/>
  <c r="H445" i="12" s="1"/>
  <c r="H446" i="12" s="1"/>
  <c r="J443" i="12"/>
  <c r="J445" i="12" s="1"/>
  <c r="J446" i="12" s="1"/>
  <c r="L443" i="12"/>
  <c r="L445" i="12" s="1"/>
  <c r="L446" i="12" s="1"/>
  <c r="N443" i="12"/>
  <c r="N445" i="12" s="1"/>
  <c r="N446" i="12" s="1"/>
  <c r="F493" i="12"/>
  <c r="J493" i="12"/>
  <c r="J495" i="12" s="1"/>
  <c r="L493" i="12"/>
  <c r="L495" i="12" s="1"/>
  <c r="L496" i="12" s="1"/>
  <c r="N493" i="12"/>
  <c r="H503" i="12"/>
  <c r="L503" i="12"/>
  <c r="L505" i="12" s="1"/>
  <c r="H523" i="12"/>
  <c r="L523" i="12"/>
  <c r="L525" i="12" s="1"/>
  <c r="L526" i="12" s="1"/>
  <c r="H533" i="12"/>
  <c r="H535" i="12" s="1"/>
  <c r="H536" i="12" s="1"/>
  <c r="J533" i="12"/>
  <c r="J535" i="12" s="1"/>
  <c r="J536" i="12" s="1"/>
  <c r="L533" i="12"/>
  <c r="L535" i="12" s="1"/>
  <c r="L536" i="12" s="1"/>
  <c r="N533" i="12"/>
  <c r="N535" i="12" s="1"/>
  <c r="N536" i="12" s="1"/>
  <c r="C573" i="12"/>
  <c r="H593" i="12"/>
  <c r="H595" i="12" s="1"/>
  <c r="H596" i="12" s="1"/>
  <c r="J593" i="12"/>
  <c r="J595" i="12" s="1"/>
  <c r="J596" i="12" s="1"/>
  <c r="L593" i="12"/>
  <c r="L595" i="12" s="1"/>
  <c r="L596" i="12" s="1"/>
  <c r="N593" i="12"/>
  <c r="N595" i="12" s="1"/>
  <c r="E663" i="12"/>
  <c r="G663" i="12"/>
  <c r="I663" i="12"/>
  <c r="I665" i="12" s="1"/>
  <c r="M663" i="12"/>
  <c r="E673" i="12"/>
  <c r="E675" i="12" s="1"/>
  <c r="E676" i="12" s="1"/>
  <c r="G673" i="12"/>
  <c r="I673" i="12"/>
  <c r="I675" i="12" s="1"/>
  <c r="I676" i="12" s="1"/>
  <c r="K673" i="12"/>
  <c r="K675" i="12" s="1"/>
  <c r="M673" i="12"/>
  <c r="M675" i="12" s="1"/>
  <c r="M676" i="12" s="1"/>
  <c r="E683" i="12"/>
  <c r="G683" i="12"/>
  <c r="I683" i="12"/>
  <c r="I685" i="12" s="1"/>
  <c r="M683" i="12"/>
  <c r="G713" i="12"/>
  <c r="G715" i="12" s="1"/>
  <c r="K713" i="12"/>
  <c r="K715" i="12" s="1"/>
  <c r="K716" i="12" s="1"/>
  <c r="G743" i="12"/>
  <c r="G745" i="12" s="1"/>
  <c r="K743" i="12"/>
  <c r="K745" i="12" s="1"/>
  <c r="K746" i="12" s="1"/>
  <c r="I743" i="12"/>
  <c r="I745" i="12" s="1"/>
  <c r="I746" i="12" s="1"/>
  <c r="F763" i="12"/>
  <c r="J763" i="12"/>
  <c r="J765" i="12" s="1"/>
  <c r="N763" i="12"/>
  <c r="N765" i="12" s="1"/>
  <c r="N766" i="12" s="1"/>
  <c r="F783" i="12"/>
  <c r="J783" i="12"/>
  <c r="J785" i="12" s="1"/>
  <c r="N783" i="12"/>
  <c r="N785" i="12" s="1"/>
  <c r="N786" i="12" s="1"/>
  <c r="E813" i="12"/>
  <c r="E815" i="12" s="1"/>
  <c r="G813" i="12"/>
  <c r="I813" i="12"/>
  <c r="I815" i="12" s="1"/>
  <c r="I816" i="12" s="1"/>
  <c r="K813" i="12"/>
  <c r="K815" i="12" s="1"/>
  <c r="K816" i="12" s="1"/>
  <c r="M813" i="12"/>
  <c r="M815" i="12" s="1"/>
  <c r="M816" i="12" s="1"/>
  <c r="G843" i="12"/>
  <c r="K843" i="12"/>
  <c r="K845" i="12" s="1"/>
  <c r="I843" i="12"/>
  <c r="I845" i="12" s="1"/>
  <c r="I846" i="12" s="1"/>
  <c r="G863" i="12"/>
  <c r="K863" i="12"/>
  <c r="K865" i="12" s="1"/>
  <c r="I863" i="12"/>
  <c r="I865" i="12" s="1"/>
  <c r="I866" i="12" s="1"/>
  <c r="G873" i="12"/>
  <c r="K873" i="12"/>
  <c r="K875" i="12" s="1"/>
  <c r="K876" i="12" s="1"/>
  <c r="D643" i="12"/>
  <c r="F643" i="12"/>
  <c r="H643" i="12"/>
  <c r="H645" i="12" s="1"/>
  <c r="H646" i="12" s="1"/>
  <c r="J643" i="12"/>
  <c r="J645" i="12" s="1"/>
  <c r="J646" i="12" s="1"/>
  <c r="L643" i="12"/>
  <c r="L645" i="12" s="1"/>
  <c r="L646" i="12" s="1"/>
  <c r="N643" i="12"/>
  <c r="N645" i="12" s="1"/>
  <c r="N646" i="12" s="1"/>
  <c r="F693" i="12"/>
  <c r="J693" i="12"/>
  <c r="J695" i="12" s="1"/>
  <c r="J696" i="12" s="1"/>
  <c r="L693" i="12"/>
  <c r="L695" i="12" s="1"/>
  <c r="L696" i="12" s="1"/>
  <c r="N693" i="12"/>
  <c r="H703" i="12"/>
  <c r="L703" i="12"/>
  <c r="L705" i="12" s="1"/>
  <c r="H733" i="12"/>
  <c r="H735" i="12" s="1"/>
  <c r="H736" i="12" s="1"/>
  <c r="L733" i="12"/>
  <c r="L735" i="12" s="1"/>
  <c r="L736" i="12" s="1"/>
  <c r="N733" i="12"/>
  <c r="N735" i="12" s="1"/>
  <c r="D753" i="12"/>
  <c r="F753" i="12"/>
  <c r="F755" i="12" s="1"/>
  <c r="F756" i="12" s="1"/>
  <c r="H753" i="12"/>
  <c r="H755" i="12" s="1"/>
  <c r="H756" i="12" s="1"/>
  <c r="J753" i="12"/>
  <c r="J755" i="12" s="1"/>
  <c r="J756" i="12" s="1"/>
  <c r="L753" i="12"/>
  <c r="L755" i="12" s="1"/>
  <c r="L756" i="12" s="1"/>
  <c r="N753" i="12"/>
  <c r="N755" i="12" s="1"/>
  <c r="N756" i="12" s="1"/>
  <c r="C763" i="12"/>
  <c r="C783" i="12"/>
  <c r="H853" i="12"/>
  <c r="L853" i="12"/>
  <c r="L855" i="12" s="1"/>
  <c r="G903" i="12"/>
  <c r="K903" i="12"/>
  <c r="K905" i="12" s="1"/>
  <c r="I903" i="12"/>
  <c r="I905" i="12" s="1"/>
  <c r="I906" i="12" s="1"/>
  <c r="G933" i="12"/>
  <c r="K933" i="12"/>
  <c r="K935" i="12" s="1"/>
  <c r="K936" i="12" s="1"/>
  <c r="G973" i="12"/>
  <c r="K973" i="12"/>
  <c r="K975" i="12" s="1"/>
  <c r="K976" i="12" s="1"/>
  <c r="H913" i="12"/>
  <c r="H915" i="12" s="1"/>
  <c r="H916" i="12" s="1"/>
  <c r="L913" i="12"/>
  <c r="L915" i="12" s="1"/>
  <c r="L916" i="12" s="1"/>
  <c r="F923" i="12"/>
  <c r="H923" i="12"/>
  <c r="H925" i="12" s="1"/>
  <c r="H926" i="12" s="1"/>
  <c r="J923" i="12"/>
  <c r="J925" i="12" s="1"/>
  <c r="J926" i="12" s="1"/>
  <c r="L923" i="12"/>
  <c r="L925" i="12" s="1"/>
  <c r="L926" i="12" s="1"/>
  <c r="N923" i="12"/>
  <c r="N925" i="12" s="1"/>
  <c r="N926" i="12" s="1"/>
  <c r="H953" i="12"/>
  <c r="H955" i="12" s="1"/>
  <c r="H956" i="12" s="1"/>
  <c r="L953" i="12"/>
  <c r="L955" i="12" s="1"/>
  <c r="L956" i="12" s="1"/>
  <c r="D963" i="12"/>
  <c r="F963" i="12"/>
  <c r="F965" i="12" s="1"/>
  <c r="F966" i="12" s="1"/>
  <c r="H963" i="12"/>
  <c r="J963" i="12"/>
  <c r="J965" i="12" s="1"/>
  <c r="J966" i="12" s="1"/>
  <c r="L963" i="12"/>
  <c r="L965" i="12" s="1"/>
  <c r="N963" i="12"/>
  <c r="N965" i="12" s="1"/>
  <c r="N966" i="12" s="1"/>
  <c r="H993" i="12"/>
  <c r="H995" i="12" s="1"/>
  <c r="L993" i="12"/>
  <c r="L995" i="12" s="1"/>
  <c r="F1003" i="12"/>
  <c r="H1003" i="12"/>
  <c r="H1005" i="12" s="1"/>
  <c r="J1003" i="12"/>
  <c r="J1005" i="12" s="1"/>
  <c r="L1003" i="12"/>
  <c r="L1005" i="12" s="1"/>
  <c r="N1003" i="12"/>
  <c r="N1005" i="12" s="1"/>
  <c r="F1015" i="12"/>
  <c r="H1015" i="12"/>
  <c r="H1016" i="12" s="1"/>
  <c r="J1015" i="12"/>
  <c r="J1016" i="12" s="1"/>
  <c r="L1015" i="12"/>
  <c r="L1016" i="12" s="1"/>
  <c r="N1015" i="12"/>
  <c r="N1016" i="12" s="1"/>
  <c r="D1013" i="12"/>
  <c r="O1013" i="12" s="1"/>
  <c r="F102" i="16" s="1"/>
  <c r="K1016" i="12"/>
  <c r="E1015" i="12"/>
  <c r="I1015" i="12"/>
  <c r="I1016" i="12" s="1"/>
  <c r="M1015" i="12"/>
  <c r="M1016" i="12" s="1"/>
  <c r="J915" i="12"/>
  <c r="J916" i="12" s="1"/>
  <c r="H935" i="12"/>
  <c r="H936" i="12" s="1"/>
  <c r="L935" i="12"/>
  <c r="L936" i="12" s="1"/>
  <c r="E965" i="12"/>
  <c r="I965" i="12"/>
  <c r="I966" i="12" s="1"/>
  <c r="E913" i="12"/>
  <c r="I913" i="12"/>
  <c r="M913" i="12"/>
  <c r="E933" i="12"/>
  <c r="I933" i="12"/>
  <c r="M933" i="12"/>
  <c r="F936" i="12"/>
  <c r="J936" i="12"/>
  <c r="N936" i="12"/>
  <c r="E953" i="12"/>
  <c r="I953" i="12"/>
  <c r="M953" i="12"/>
  <c r="C965" i="12"/>
  <c r="G965" i="12"/>
  <c r="H985" i="12"/>
  <c r="H986" i="12" s="1"/>
  <c r="L985" i="12"/>
  <c r="L986" i="12" s="1"/>
  <c r="F975" i="12"/>
  <c r="F976" i="12" s="1"/>
  <c r="N975" i="12"/>
  <c r="N976" i="12" s="1"/>
  <c r="L976" i="12"/>
  <c r="D983" i="12"/>
  <c r="O983" i="12" s="1"/>
  <c r="F99" i="16" s="1"/>
  <c r="E985" i="12"/>
  <c r="I985" i="12"/>
  <c r="I986" i="12" s="1"/>
  <c r="M985" i="12"/>
  <c r="M986" i="12" s="1"/>
  <c r="J986" i="12"/>
  <c r="F995" i="12"/>
  <c r="F996" i="12" s="1"/>
  <c r="N995" i="12"/>
  <c r="N996" i="12" s="1"/>
  <c r="D1003" i="12"/>
  <c r="E1005" i="12"/>
  <c r="I1005" i="12"/>
  <c r="I1006" i="12" s="1"/>
  <c r="M1005" i="12"/>
  <c r="M1006" i="12" s="1"/>
  <c r="C975" i="12"/>
  <c r="J975" i="12"/>
  <c r="J976" i="12" s="1"/>
  <c r="H976" i="12"/>
  <c r="F986" i="12"/>
  <c r="N986" i="12"/>
  <c r="C995" i="12"/>
  <c r="G995" i="12"/>
  <c r="K995" i="12"/>
  <c r="K996" i="12" s="1"/>
  <c r="J995" i="12"/>
  <c r="J996" i="12" s="1"/>
  <c r="D973" i="12"/>
  <c r="E973" i="12"/>
  <c r="I973" i="12"/>
  <c r="M973" i="12"/>
  <c r="K986" i="12"/>
  <c r="D993" i="12"/>
  <c r="E993" i="12"/>
  <c r="I993" i="12"/>
  <c r="M993" i="12"/>
  <c r="C1006" i="12"/>
  <c r="K1006" i="12"/>
  <c r="L865" i="12"/>
  <c r="L866" i="12" s="1"/>
  <c r="C825" i="12"/>
  <c r="E833" i="12"/>
  <c r="I833" i="12"/>
  <c r="M833" i="12"/>
  <c r="E845" i="12"/>
  <c r="E846" i="12" s="1"/>
  <c r="E853" i="12"/>
  <c r="I853" i="12"/>
  <c r="M853" i="12"/>
  <c r="E873" i="12"/>
  <c r="I873" i="12"/>
  <c r="M873" i="12"/>
  <c r="K895" i="12"/>
  <c r="K896" i="12" s="1"/>
  <c r="E893" i="12"/>
  <c r="I893" i="12"/>
  <c r="M893" i="12"/>
  <c r="K735" i="12"/>
  <c r="K736" i="12" s="1"/>
  <c r="E713" i="12"/>
  <c r="I713" i="12"/>
  <c r="M713" i="12"/>
  <c r="E733" i="12"/>
  <c r="I733" i="12"/>
  <c r="M733" i="12"/>
  <c r="E775" i="12"/>
  <c r="I775" i="12"/>
  <c r="I776" i="12" s="1"/>
  <c r="M775" i="12"/>
  <c r="M776" i="12" s="1"/>
  <c r="H775" i="12"/>
  <c r="H776" i="12" s="1"/>
  <c r="K776" i="12"/>
  <c r="I766" i="12"/>
  <c r="G776" i="12"/>
  <c r="F773" i="12"/>
  <c r="J773" i="12"/>
  <c r="N773" i="12"/>
  <c r="H785" i="12"/>
  <c r="H786" i="12" s="1"/>
  <c r="E803" i="12"/>
  <c r="I803" i="12"/>
  <c r="M803" i="12"/>
  <c r="E623" i="12"/>
  <c r="I623" i="12"/>
  <c r="M623" i="12"/>
  <c r="F626" i="12"/>
  <c r="L655" i="12"/>
  <c r="L656" i="12" s="1"/>
  <c r="C665" i="12"/>
  <c r="C685" i="12"/>
  <c r="N685" i="12"/>
  <c r="N686" i="12" s="1"/>
  <c r="F673" i="12"/>
  <c r="J673" i="12"/>
  <c r="N673" i="12"/>
  <c r="H685" i="12"/>
  <c r="H686" i="12" s="1"/>
  <c r="E703" i="12"/>
  <c r="I703" i="12"/>
  <c r="M703" i="12"/>
  <c r="H525" i="12"/>
  <c r="H526" i="12" s="1"/>
  <c r="D511" i="12"/>
  <c r="D531" i="12"/>
  <c r="D551" i="12"/>
  <c r="I585" i="12"/>
  <c r="I586" i="12" s="1"/>
  <c r="D521" i="12"/>
  <c r="I523" i="12"/>
  <c r="M523" i="12"/>
  <c r="D541" i="12"/>
  <c r="E543" i="12"/>
  <c r="I543" i="12"/>
  <c r="M543" i="12"/>
  <c r="C545" i="12"/>
  <c r="D591" i="12"/>
  <c r="F563" i="12"/>
  <c r="J563" i="12"/>
  <c r="N563" i="12"/>
  <c r="J583" i="12"/>
  <c r="N583" i="12"/>
  <c r="K605" i="12"/>
  <c r="K606" i="12" s="1"/>
  <c r="D601" i="12"/>
  <c r="E603" i="12"/>
  <c r="I603" i="12"/>
  <c r="M603" i="12"/>
  <c r="D421" i="12"/>
  <c r="C435" i="12"/>
  <c r="D411" i="12"/>
  <c r="I413" i="12"/>
  <c r="M413" i="12"/>
  <c r="D431" i="12"/>
  <c r="I433" i="12"/>
  <c r="M433" i="12"/>
  <c r="M455" i="12"/>
  <c r="M456" i="12" s="1"/>
  <c r="C465" i="12"/>
  <c r="J473" i="12"/>
  <c r="N473" i="12"/>
  <c r="D491" i="12"/>
  <c r="I495" i="12"/>
  <c r="I496" i="12" s="1"/>
  <c r="M495" i="12"/>
  <c r="M496" i="12" s="1"/>
  <c r="K496" i="12"/>
  <c r="D501" i="12"/>
  <c r="E503" i="12"/>
  <c r="I503" i="12"/>
  <c r="M503" i="12"/>
  <c r="C265" i="12"/>
  <c r="F213" i="12"/>
  <c r="H213" i="12"/>
  <c r="H215" i="12" s="1"/>
  <c r="H216" i="12" s="1"/>
  <c r="J213" i="12"/>
  <c r="J215" i="12" s="1"/>
  <c r="L213" i="12"/>
  <c r="L215" i="12" s="1"/>
  <c r="L216" i="12" s="1"/>
  <c r="N213" i="12"/>
  <c r="N215" i="12" s="1"/>
  <c r="D233" i="12"/>
  <c r="D235" i="12" s="1"/>
  <c r="F233" i="12"/>
  <c r="H233" i="12"/>
  <c r="H235" i="12" s="1"/>
  <c r="J233" i="12"/>
  <c r="J235" i="12" s="1"/>
  <c r="J236" i="12" s="1"/>
  <c r="L233" i="12"/>
  <c r="L235" i="12" s="1"/>
  <c r="N233" i="12"/>
  <c r="N235" i="12" s="1"/>
  <c r="N236" i="12" s="1"/>
  <c r="H253" i="12"/>
  <c r="H255" i="12" s="1"/>
  <c r="H256" i="12" s="1"/>
  <c r="J253" i="12"/>
  <c r="J255" i="12" s="1"/>
  <c r="L253" i="12"/>
  <c r="L255" i="12" s="1"/>
  <c r="L256" i="12" s="1"/>
  <c r="N253" i="12"/>
  <c r="N255" i="12" s="1"/>
  <c r="I283" i="12"/>
  <c r="I285" i="12" s="1"/>
  <c r="I286" i="12" s="1"/>
  <c r="K283" i="12"/>
  <c r="K285" i="12" s="1"/>
  <c r="K286" i="12" s="1"/>
  <c r="M283" i="12"/>
  <c r="M285" i="12" s="1"/>
  <c r="M286" i="12" s="1"/>
  <c r="K313" i="12"/>
  <c r="K315" i="12" s="1"/>
  <c r="I313" i="12"/>
  <c r="I315" i="12" s="1"/>
  <c r="I316" i="12" s="1"/>
  <c r="G343" i="12"/>
  <c r="K343" i="12"/>
  <c r="K345" i="12" s="1"/>
  <c r="K346" i="12" s="1"/>
  <c r="E383" i="12"/>
  <c r="E385" i="12" s="1"/>
  <c r="E386" i="12" s="1"/>
  <c r="I383" i="12"/>
  <c r="I385" i="12" s="1"/>
  <c r="I386" i="12" s="1"/>
  <c r="K383" i="12"/>
  <c r="K385" i="12" s="1"/>
  <c r="K386" i="12" s="1"/>
  <c r="M383" i="12"/>
  <c r="M385" i="12" s="1"/>
  <c r="M386" i="12" s="1"/>
  <c r="C273" i="12"/>
  <c r="F293" i="12"/>
  <c r="H293" i="12"/>
  <c r="H295" i="12" s="1"/>
  <c r="H296" i="12" s="1"/>
  <c r="J293" i="12"/>
  <c r="J295" i="12" s="1"/>
  <c r="L293" i="12"/>
  <c r="L295" i="12" s="1"/>
  <c r="L296" i="12" s="1"/>
  <c r="N293" i="12"/>
  <c r="N295" i="12" s="1"/>
  <c r="H323" i="12"/>
  <c r="H325" i="12" s="1"/>
  <c r="H326" i="12" s="1"/>
  <c r="L323" i="12"/>
  <c r="L325" i="12" s="1"/>
  <c r="L326" i="12" s="1"/>
  <c r="F333" i="12"/>
  <c r="H333" i="12"/>
  <c r="H335" i="12" s="1"/>
  <c r="H336" i="12" s="1"/>
  <c r="J333" i="12"/>
  <c r="J335" i="12" s="1"/>
  <c r="J336" i="12" s="1"/>
  <c r="L333" i="12"/>
  <c r="L335" i="12" s="1"/>
  <c r="L336" i="12" s="1"/>
  <c r="N333" i="12"/>
  <c r="N335" i="12" s="1"/>
  <c r="N336" i="12" s="1"/>
  <c r="C373" i="12"/>
  <c r="H393" i="12"/>
  <c r="H395" i="12" s="1"/>
  <c r="H396" i="12" s="1"/>
  <c r="J393" i="12"/>
  <c r="J395" i="12" s="1"/>
  <c r="J396" i="12" s="1"/>
  <c r="L393" i="12"/>
  <c r="L395" i="12" s="1"/>
  <c r="L396" i="12" s="1"/>
  <c r="N393" i="12"/>
  <c r="N395" i="12" s="1"/>
  <c r="L355" i="12"/>
  <c r="L356" i="12" s="1"/>
  <c r="D311" i="12"/>
  <c r="D331" i="12"/>
  <c r="D351" i="12"/>
  <c r="D321" i="12"/>
  <c r="I323" i="12"/>
  <c r="M323" i="12"/>
  <c r="M335" i="12"/>
  <c r="M336" i="12" s="1"/>
  <c r="D341" i="12"/>
  <c r="O341" i="12" s="1"/>
  <c r="P341" i="12" s="1"/>
  <c r="I343" i="12"/>
  <c r="M343" i="12"/>
  <c r="D391" i="12"/>
  <c r="O391" i="12" s="1"/>
  <c r="P391" i="12" s="1"/>
  <c r="L406" i="12"/>
  <c r="F363" i="12"/>
  <c r="J363" i="12"/>
  <c r="N363" i="12"/>
  <c r="J383" i="12"/>
  <c r="N383" i="12"/>
  <c r="D401" i="12"/>
  <c r="E403" i="12"/>
  <c r="I403" i="12"/>
  <c r="M403" i="12"/>
  <c r="H285" i="12"/>
  <c r="H286" i="12" s="1"/>
  <c r="D291" i="12"/>
  <c r="J263" i="12"/>
  <c r="N263" i="12"/>
  <c r="J283" i="12"/>
  <c r="N283" i="12"/>
  <c r="C303" i="12"/>
  <c r="D301" i="12"/>
  <c r="I303" i="12"/>
  <c r="M303" i="12"/>
  <c r="C10" i="3"/>
  <c r="E259" i="2" l="1"/>
  <c r="E262" i="2" s="1"/>
  <c r="E264" i="2" s="1"/>
  <c r="E265" i="2" s="1"/>
  <c r="E266" i="2" s="1"/>
  <c r="G263" i="12"/>
  <c r="G265" i="12" s="1"/>
  <c r="Q671" i="12"/>
  <c r="Q659" i="2" s="1"/>
  <c r="Q861" i="12"/>
  <c r="Q849" i="2" s="1"/>
  <c r="Q852" i="2" s="1"/>
  <c r="Q854" i="2" s="1"/>
  <c r="Q855" i="2" s="1"/>
  <c r="Q856" i="2" s="1"/>
  <c r="Q857" i="2" s="1"/>
  <c r="Q981" i="12"/>
  <c r="Q969" i="2" s="1"/>
  <c r="Q972" i="2" s="1"/>
  <c r="Q974" i="2" s="1"/>
  <c r="Q975" i="2" s="1"/>
  <c r="Q976" i="2" s="1"/>
  <c r="Q977" i="2" s="1"/>
  <c r="E499" i="2"/>
  <c r="D439" i="2"/>
  <c r="F569" i="2"/>
  <c r="Q62" i="12"/>
  <c r="Q51" i="2" s="1"/>
  <c r="P673" i="12"/>
  <c r="P913" i="12"/>
  <c r="P983" i="12"/>
  <c r="Q212" i="12"/>
  <c r="Q201" i="2" s="1"/>
  <c r="Q811" i="12"/>
  <c r="Q799" i="2" s="1"/>
  <c r="Q802" i="2" s="1"/>
  <c r="Q804" i="2" s="1"/>
  <c r="Q805" i="2" s="1"/>
  <c r="Q806" i="2" s="1"/>
  <c r="Q807" i="2" s="1"/>
  <c r="E339" i="2"/>
  <c r="Q602" i="12"/>
  <c r="Q591" i="2" s="1"/>
  <c r="Q851" i="12"/>
  <c r="Q839" i="2" s="1"/>
  <c r="Q842" i="2" s="1"/>
  <c r="Q844" i="2" s="1"/>
  <c r="Q845" i="2" s="1"/>
  <c r="Q846" i="2" s="1"/>
  <c r="Q847" i="2" s="1"/>
  <c r="Q771" i="12"/>
  <c r="Q759" i="2" s="1"/>
  <c r="Q931" i="12"/>
  <c r="Q919" i="2" s="1"/>
  <c r="O411" i="12"/>
  <c r="P411" i="12" s="1"/>
  <c r="O551" i="12"/>
  <c r="P551" i="12" s="1"/>
  <c r="P539" i="2" s="1"/>
  <c r="E253" i="12"/>
  <c r="Q621" i="12"/>
  <c r="Q609" i="2" s="1"/>
  <c r="Q612" i="2" s="1"/>
  <c r="P923" i="12"/>
  <c r="O591" i="12"/>
  <c r="P591" i="12" s="1"/>
  <c r="P579" i="2" s="1"/>
  <c r="P582" i="2" s="1"/>
  <c r="P584" i="2" s="1"/>
  <c r="P585" i="2" s="1"/>
  <c r="P586" i="2" s="1"/>
  <c r="P587" i="2" s="1"/>
  <c r="J716" i="12"/>
  <c r="F629" i="2"/>
  <c r="F632" i="2" s="1"/>
  <c r="E199" i="2"/>
  <c r="G289" i="2"/>
  <c r="P623" i="12"/>
  <c r="Q791" i="12"/>
  <c r="Q779" i="2" s="1"/>
  <c r="Q782" i="2" s="1"/>
  <c r="Q784" i="2" s="1"/>
  <c r="Q785" i="2" s="1"/>
  <c r="Q786" i="2" s="1"/>
  <c r="Q787" i="2" s="1"/>
  <c r="K886" i="12"/>
  <c r="F273" i="12"/>
  <c r="F309" i="2"/>
  <c r="F312" i="2" s="1"/>
  <c r="F314" i="2" s="1"/>
  <c r="F315" i="2" s="1"/>
  <c r="Q821" i="12"/>
  <c r="Q809" i="2" s="1"/>
  <c r="Q812" i="2" s="1"/>
  <c r="Q814" i="2" s="1"/>
  <c r="Q815" i="2" s="1"/>
  <c r="Q816" i="2" s="1"/>
  <c r="Q817" i="2" s="1"/>
  <c r="Q911" i="12"/>
  <c r="Q899" i="2" s="1"/>
  <c r="I466" i="12"/>
  <c r="K426" i="12"/>
  <c r="N546" i="12"/>
  <c r="F359" i="2"/>
  <c r="P893" i="12"/>
  <c r="O421" i="12"/>
  <c r="P421" i="12" s="1"/>
  <c r="J546" i="12"/>
  <c r="O511" i="12"/>
  <c r="P511" i="12" s="1"/>
  <c r="P499" i="2" s="1"/>
  <c r="P502" i="2" s="1"/>
  <c r="P504" i="2" s="1"/>
  <c r="P505" i="2" s="1"/>
  <c r="P506" i="2" s="1"/>
  <c r="P507" i="2" s="1"/>
  <c r="F449" i="2"/>
  <c r="G589" i="2"/>
  <c r="P843" i="12"/>
  <c r="P845" i="12" s="1"/>
  <c r="P846" i="12" s="1"/>
  <c r="P847" i="12" s="1"/>
  <c r="P848" i="12" s="1"/>
  <c r="O321" i="12"/>
  <c r="P321" i="12" s="1"/>
  <c r="P323" i="12" s="1"/>
  <c r="K576" i="12"/>
  <c r="D283" i="12"/>
  <c r="D285" i="12" s="1"/>
  <c r="D243" i="12"/>
  <c r="D245" i="12" s="1"/>
  <c r="O541" i="12"/>
  <c r="P541" i="12" s="1"/>
  <c r="P529" i="2" s="1"/>
  <c r="P532" i="2" s="1"/>
  <c r="P534" i="2" s="1"/>
  <c r="P535" i="2" s="1"/>
  <c r="P536" i="2" s="1"/>
  <c r="P537" i="2" s="1"/>
  <c r="L706" i="12"/>
  <c r="F579" i="2"/>
  <c r="F399" i="2"/>
  <c r="F402" i="2" s="1"/>
  <c r="F404" i="2" s="1"/>
  <c r="F405" i="2" s="1"/>
  <c r="F406" i="2" s="1"/>
  <c r="D569" i="2"/>
  <c r="O569" i="2" s="1"/>
  <c r="F529" i="2"/>
  <c r="F532" i="2" s="1"/>
  <c r="F534" i="2" s="1"/>
  <c r="F535" i="2" s="1"/>
  <c r="F469" i="2"/>
  <c r="P763" i="12"/>
  <c r="F195" i="16" s="1"/>
  <c r="F419" i="2"/>
  <c r="F422" i="2" s="1"/>
  <c r="F424" i="2" s="1"/>
  <c r="F425" i="2" s="1"/>
  <c r="F426" i="2" s="1"/>
  <c r="G359" i="2"/>
  <c r="F479" i="2"/>
  <c r="F482" i="2" s="1"/>
  <c r="F484" i="2" s="1"/>
  <c r="F485" i="2" s="1"/>
  <c r="F486" i="2" s="1"/>
  <c r="E319" i="2"/>
  <c r="E322" i="2" s="1"/>
  <c r="E324" i="2" s="1"/>
  <c r="E325" i="2" s="1"/>
  <c r="E326" i="2" s="1"/>
  <c r="K846" i="12"/>
  <c r="O1003" i="12"/>
  <c r="F101" i="16" s="1"/>
  <c r="G593" i="12"/>
  <c r="Q1011" i="12"/>
  <c r="Q999" i="2" s="1"/>
  <c r="Q1002" i="2" s="1"/>
  <c r="Q1004" i="2" s="1"/>
  <c r="Q1005" i="2" s="1"/>
  <c r="Q1006" i="2" s="1"/>
  <c r="Q1007" i="2" s="1"/>
  <c r="P783" i="12"/>
  <c r="F197" i="16" s="1"/>
  <c r="Q611" i="12"/>
  <c r="Q599" i="2" s="1"/>
  <c r="F489" i="2"/>
  <c r="E409" i="2"/>
  <c r="E412" i="2" s="1"/>
  <c r="E414" i="2" s="1"/>
  <c r="E415" i="2" s="1"/>
  <c r="E416" i="2" s="1"/>
  <c r="G559" i="2"/>
  <c r="O559" i="2" s="1"/>
  <c r="F229" i="2"/>
  <c r="G259" i="2"/>
  <c r="G262" i="2" s="1"/>
  <c r="G264" i="2" s="1"/>
  <c r="G265" i="2" s="1"/>
  <c r="G266" i="2" s="1"/>
  <c r="G279" i="2"/>
  <c r="G282" i="2" s="1"/>
  <c r="G284" i="2" s="1"/>
  <c r="G285" i="2" s="1"/>
  <c r="G286" i="2" s="1"/>
  <c r="P963" i="12"/>
  <c r="F215" i="16" s="1"/>
  <c r="P1003" i="12"/>
  <c r="Q831" i="12"/>
  <c r="Q819" i="2" s="1"/>
  <c r="O301" i="12"/>
  <c r="P301" i="12" s="1"/>
  <c r="P289" i="2" s="1"/>
  <c r="O291" i="12"/>
  <c r="P291" i="12" s="1"/>
  <c r="P293" i="12" s="1"/>
  <c r="H406" i="12"/>
  <c r="O351" i="12"/>
  <c r="P351" i="12" s="1"/>
  <c r="K906" i="12"/>
  <c r="F499" i="2"/>
  <c r="F502" i="2" s="1"/>
  <c r="Q751" i="12"/>
  <c r="Q739" i="2" s="1"/>
  <c r="P833" i="12"/>
  <c r="O501" i="12"/>
  <c r="P501" i="12" s="1"/>
  <c r="P489" i="2" s="1"/>
  <c r="P492" i="2" s="1"/>
  <c r="P494" i="2" s="1"/>
  <c r="P495" i="2" s="1"/>
  <c r="P496" i="2" s="1"/>
  <c r="P497" i="2" s="1"/>
  <c r="P753" i="12"/>
  <c r="F194" i="16" s="1"/>
  <c r="Q781" i="12"/>
  <c r="Q769" i="2" s="1"/>
  <c r="Q772" i="2" s="1"/>
  <c r="Q774" i="2" s="1"/>
  <c r="Q775" i="2" s="1"/>
  <c r="Q776" i="2" s="1"/>
  <c r="Q777" i="2" s="1"/>
  <c r="K296" i="12"/>
  <c r="O401" i="12"/>
  <c r="P401" i="12" s="1"/>
  <c r="P389" i="2" s="1"/>
  <c r="O521" i="12"/>
  <c r="P521" i="12" s="1"/>
  <c r="P509" i="2" s="1"/>
  <c r="P512" i="2" s="1"/>
  <c r="P514" i="2" s="1"/>
  <c r="P515" i="2" s="1"/>
  <c r="P516" i="2" s="1"/>
  <c r="P517" i="2" s="1"/>
  <c r="O531" i="12"/>
  <c r="P531" i="12" s="1"/>
  <c r="P519" i="2" s="1"/>
  <c r="G483" i="12"/>
  <c r="L494" i="2"/>
  <c r="L495" i="2" s="1"/>
  <c r="L496" i="2" s="1"/>
  <c r="G519" i="2"/>
  <c r="G522" i="2" s="1"/>
  <c r="G524" i="2" s="1"/>
  <c r="G525" i="2" s="1"/>
  <c r="G526" i="2" s="1"/>
  <c r="G439" i="2"/>
  <c r="E469" i="2"/>
  <c r="E249" i="2"/>
  <c r="E252" i="2" s="1"/>
  <c r="E254" i="2" s="1"/>
  <c r="I494" i="2"/>
  <c r="I495" i="2" s="1"/>
  <c r="I496" i="2" s="1"/>
  <c r="O581" i="12"/>
  <c r="P581" i="12" s="1"/>
  <c r="P569" i="2" s="1"/>
  <c r="P572" i="2" s="1"/>
  <c r="P574" i="2" s="1"/>
  <c r="P575" i="2" s="1"/>
  <c r="P576" i="2" s="1"/>
  <c r="P577" i="2" s="1"/>
  <c r="O161" i="12"/>
  <c r="P161" i="12" s="1"/>
  <c r="P149" i="2" s="1"/>
  <c r="O121" i="12"/>
  <c r="P121" i="12" s="1"/>
  <c r="P109" i="2" s="1"/>
  <c r="P683" i="12"/>
  <c r="P953" i="12"/>
  <c r="P813" i="12"/>
  <c r="F200" i="16" s="1"/>
  <c r="Q901" i="12"/>
  <c r="Q889" i="2" s="1"/>
  <c r="Q892" i="2" s="1"/>
  <c r="Q894" i="2" s="1"/>
  <c r="Q895" i="2" s="1"/>
  <c r="Q896" i="2" s="1"/>
  <c r="Q897" i="2" s="1"/>
  <c r="N494" i="2"/>
  <c r="N495" i="2" s="1"/>
  <c r="N496" i="2" s="1"/>
  <c r="O491" i="12"/>
  <c r="P491" i="12" s="1"/>
  <c r="P479" i="2" s="1"/>
  <c r="P482" i="2" s="1"/>
  <c r="P484" i="2" s="1"/>
  <c r="P485" i="2" s="1"/>
  <c r="P486" i="2" s="1"/>
  <c r="P487" i="2" s="1"/>
  <c r="G419" i="2"/>
  <c r="G422" i="2" s="1"/>
  <c r="G424" i="2" s="1"/>
  <c r="G425" i="2" s="1"/>
  <c r="G426" i="2" s="1"/>
  <c r="D249" i="2"/>
  <c r="D252" i="2" s="1"/>
  <c r="D254" i="2" s="1"/>
  <c r="D255" i="2" s="1"/>
  <c r="G479" i="2"/>
  <c r="G379" i="2"/>
  <c r="O201" i="12"/>
  <c r="P201" i="12" s="1"/>
  <c r="P189" i="2" s="1"/>
  <c r="Q681" i="12"/>
  <c r="Q669" i="2" s="1"/>
  <c r="Q672" i="2" s="1"/>
  <c r="Q674" i="2" s="1"/>
  <c r="Q675" i="2" s="1"/>
  <c r="Q951" i="12"/>
  <c r="Q939" i="2" s="1"/>
  <c r="P903" i="12"/>
  <c r="K494" i="2"/>
  <c r="K495" i="2" s="1"/>
  <c r="K496" i="2" s="1"/>
  <c r="O331" i="12"/>
  <c r="P331" i="12" s="1"/>
  <c r="P319" i="2" s="1"/>
  <c r="L506" i="12"/>
  <c r="O601" i="12"/>
  <c r="P601" i="12" s="1"/>
  <c r="P589" i="2" s="1"/>
  <c r="P592" i="2" s="1"/>
  <c r="P594" i="2" s="1"/>
  <c r="P595" i="2" s="1"/>
  <c r="P596" i="2" s="1"/>
  <c r="P597" i="2" s="1"/>
  <c r="H494" i="2"/>
  <c r="H495" i="2" s="1"/>
  <c r="H496" i="2" s="1"/>
  <c r="O311" i="12"/>
  <c r="P311" i="12" s="1"/>
  <c r="Q311" i="12" s="1"/>
  <c r="O431" i="12"/>
  <c r="P431" i="12" s="1"/>
  <c r="P419" i="2" s="1"/>
  <c r="P422" i="2" s="1"/>
  <c r="P424" i="2" s="1"/>
  <c r="P425" i="2" s="1"/>
  <c r="P426" i="2" s="1"/>
  <c r="P427" i="2" s="1"/>
  <c r="O763" i="12"/>
  <c r="F77" i="16" s="1"/>
  <c r="E223" i="12"/>
  <c r="E225" i="12" s="1"/>
  <c r="G539" i="2"/>
  <c r="G542" i="2" s="1"/>
  <c r="G544" i="2" s="1"/>
  <c r="G545" i="2" s="1"/>
  <c r="G546" i="2" s="1"/>
  <c r="M494" i="2"/>
  <c r="M495" i="2" s="1"/>
  <c r="M496" i="2" s="1"/>
  <c r="O451" i="12"/>
  <c r="P451" i="12" s="1"/>
  <c r="P439" i="2" s="1"/>
  <c r="P442" i="2" s="1"/>
  <c r="P444" i="2" s="1"/>
  <c r="P445" i="2" s="1"/>
  <c r="P446" i="2" s="1"/>
  <c r="P447" i="2" s="1"/>
  <c r="Q731" i="12"/>
  <c r="Q719" i="2" s="1"/>
  <c r="Q722" i="2" s="1"/>
  <c r="Q724" i="2" s="1"/>
  <c r="Q725" i="2" s="1"/>
  <c r="Q726" i="2" s="1"/>
  <c r="Q727" i="2" s="1"/>
  <c r="P933" i="12"/>
  <c r="F212" i="16" s="1"/>
  <c r="Q222" i="12"/>
  <c r="Q211" i="2" s="1"/>
  <c r="P522" i="2"/>
  <c r="P524" i="2" s="1"/>
  <c r="P525" i="2" s="1"/>
  <c r="P526" i="2" s="1"/>
  <c r="P527" i="2" s="1"/>
  <c r="C296" i="2"/>
  <c r="C216" i="2"/>
  <c r="C156" i="2"/>
  <c r="C286" i="2"/>
  <c r="C186" i="2"/>
  <c r="C306" i="2"/>
  <c r="Q1001" i="12"/>
  <c r="Q989" i="2" s="1"/>
  <c r="P793" i="12"/>
  <c r="F198" i="16" s="1"/>
  <c r="Q651" i="12"/>
  <c r="Q639" i="2" s="1"/>
  <c r="Q642" i="2" s="1"/>
  <c r="Q644" i="2" s="1"/>
  <c r="Q645" i="2" s="1"/>
  <c r="Q646" i="2" s="1"/>
  <c r="Q647" i="2" s="1"/>
  <c r="P973" i="12"/>
  <c r="F216" i="16" s="1"/>
  <c r="P653" i="12"/>
  <c r="F184" i="16" s="1"/>
  <c r="P613" i="12"/>
  <c r="F180" i="16" s="1"/>
  <c r="Q961" i="12"/>
  <c r="Q949" i="2" s="1"/>
  <c r="Q952" i="2" s="1"/>
  <c r="Q954" i="2" s="1"/>
  <c r="Q955" i="2" s="1"/>
  <c r="Q956" i="2" s="1"/>
  <c r="Q957" i="2" s="1"/>
  <c r="Q971" i="12"/>
  <c r="Q959" i="2" s="1"/>
  <c r="Q962" i="2" s="1"/>
  <c r="Q964" i="2" s="1"/>
  <c r="Q965" i="2" s="1"/>
  <c r="Q966" i="2" s="1"/>
  <c r="Q967" i="2" s="1"/>
  <c r="Q991" i="12"/>
  <c r="Q979" i="2" s="1"/>
  <c r="Q982" i="2" s="1"/>
  <c r="Q984" i="2" s="1"/>
  <c r="Q985" i="2" s="1"/>
  <c r="Q986" i="2" s="1"/>
  <c r="Q987" i="2" s="1"/>
  <c r="P643" i="12"/>
  <c r="F183" i="16" s="1"/>
  <c r="P853" i="12"/>
  <c r="P993" i="12"/>
  <c r="F218" i="16" s="1"/>
  <c r="P693" i="12"/>
  <c r="Q641" i="12"/>
  <c r="Q629" i="2" s="1"/>
  <c r="Q632" i="2" s="1"/>
  <c r="Q634" i="2" s="1"/>
  <c r="Q801" i="12"/>
  <c r="Q789" i="2" s="1"/>
  <c r="Q792" i="2" s="1"/>
  <c r="Q794" i="2" s="1"/>
  <c r="Q795" i="2" s="1"/>
  <c r="Q796" i="2" s="1"/>
  <c r="Q797" i="2" s="1"/>
  <c r="Q691" i="12"/>
  <c r="Q679" i="2" s="1"/>
  <c r="Q682" i="2" s="1"/>
  <c r="Q684" i="2" s="1"/>
  <c r="Q685" i="2" s="1"/>
  <c r="Q686" i="2" s="1"/>
  <c r="Q687" i="2" s="1"/>
  <c r="Q921" i="12"/>
  <c r="Q909" i="2" s="1"/>
  <c r="Q912" i="2" s="1"/>
  <c r="Q914" i="2" s="1"/>
  <c r="Q915" i="2" s="1"/>
  <c r="Q916" i="2" s="1"/>
  <c r="Q917" i="2" s="1"/>
  <c r="Q702" i="2"/>
  <c r="Q704" i="2" s="1"/>
  <c r="Q705" i="2" s="1"/>
  <c r="Q706" i="2" s="1"/>
  <c r="Q707" i="2" s="1"/>
  <c r="Q902" i="2"/>
  <c r="Q904" i="2" s="1"/>
  <c r="Q905" i="2" s="1"/>
  <c r="Q906" i="2" s="1"/>
  <c r="Q907" i="2" s="1"/>
  <c r="Q712" i="2"/>
  <c r="Q714" i="2" s="1"/>
  <c r="Q715" i="2" s="1"/>
  <c r="Q716" i="2" s="1"/>
  <c r="Q717" i="2" s="1"/>
  <c r="Q602" i="2"/>
  <c r="Q604" i="2" s="1"/>
  <c r="Q605" i="2" s="1"/>
  <c r="Q606" i="2" s="1"/>
  <c r="Q607" i="2" s="1"/>
  <c r="Q652" i="2"/>
  <c r="Q654" i="2" s="1"/>
  <c r="Q655" i="2" s="1"/>
  <c r="Q992" i="2"/>
  <c r="Q994" i="2" s="1"/>
  <c r="Q995" i="2" s="1"/>
  <c r="Q996" i="2" s="1"/>
  <c r="Q997" i="2" s="1"/>
  <c r="P542" i="2"/>
  <c r="P544" i="2" s="1"/>
  <c r="P545" i="2" s="1"/>
  <c r="P546" i="2" s="1"/>
  <c r="P547" i="2" s="1"/>
  <c r="Q102" i="12"/>
  <c r="Q91" i="2" s="1"/>
  <c r="Q662" i="2"/>
  <c r="Q664" i="2" s="1"/>
  <c r="Q665" i="2" s="1"/>
  <c r="Q666" i="2" s="1"/>
  <c r="Q667" i="2" s="1"/>
  <c r="Q762" i="2"/>
  <c r="Q764" i="2" s="1"/>
  <c r="Q765" i="2" s="1"/>
  <c r="Q766" i="2" s="1"/>
  <c r="Q767" i="2" s="1"/>
  <c r="Q742" i="2"/>
  <c r="Q744" i="2" s="1"/>
  <c r="Q745" i="2" s="1"/>
  <c r="Q746" i="2" s="1"/>
  <c r="Q747" i="2" s="1"/>
  <c r="Q622" i="2"/>
  <c r="Q624" i="2" s="1"/>
  <c r="Q625" i="2" s="1"/>
  <c r="Q626" i="2" s="1"/>
  <c r="Q627" i="2" s="1"/>
  <c r="Q692" i="2"/>
  <c r="Q694" i="2" s="1"/>
  <c r="Q695" i="2" s="1"/>
  <c r="Q696" i="2" s="1"/>
  <c r="Q697" i="2" s="1"/>
  <c r="Q922" i="2"/>
  <c r="Q924" i="2" s="1"/>
  <c r="Q925" i="2" s="1"/>
  <c r="Q926" i="2" s="1"/>
  <c r="Q927" i="2" s="1"/>
  <c r="Q42" i="12"/>
  <c r="Q31" i="2" s="1"/>
  <c r="Q942" i="2"/>
  <c r="Q944" i="2" s="1"/>
  <c r="Q945" i="2" s="1"/>
  <c r="Q946" i="2" s="1"/>
  <c r="Q947" i="2" s="1"/>
  <c r="Q862" i="2"/>
  <c r="Q864" i="2" s="1"/>
  <c r="Q865" i="2" s="1"/>
  <c r="Q866" i="2" s="1"/>
  <c r="Q867" i="2" s="1"/>
  <c r="Q822" i="2"/>
  <c r="Q824" i="2" s="1"/>
  <c r="Q825" i="2" s="1"/>
  <c r="Q826" i="2" s="1"/>
  <c r="Q827" i="2" s="1"/>
  <c r="P656" i="2"/>
  <c r="P657" i="2" s="1"/>
  <c r="Q881" i="12"/>
  <c r="Q869" i="2" s="1"/>
  <c r="Q872" i="2" s="1"/>
  <c r="P954" i="2"/>
  <c r="P955" i="2" s="1"/>
  <c r="P956" i="2" s="1"/>
  <c r="P957" i="2" s="1"/>
  <c r="P994" i="2"/>
  <c r="P995" i="2" s="1"/>
  <c r="P996" i="2" s="1"/>
  <c r="P997" i="2" s="1"/>
  <c r="P883" i="12"/>
  <c r="F207" i="16" s="1"/>
  <c r="P674" i="2"/>
  <c r="P675" i="2" s="1"/>
  <c r="P696" i="2"/>
  <c r="P697" i="2" s="1"/>
  <c r="P1013" i="12"/>
  <c r="F220" i="16" s="1"/>
  <c r="Q841" i="12"/>
  <c r="Q829" i="2" s="1"/>
  <c r="Q832" i="2" s="1"/>
  <c r="Q834" i="2" s="1"/>
  <c r="Q835" i="2" s="1"/>
  <c r="Q836" i="2" s="1"/>
  <c r="Q837" i="2" s="1"/>
  <c r="Q614" i="2"/>
  <c r="Q615" i="2" s="1"/>
  <c r="Q616" i="2" s="1"/>
  <c r="Q617" i="2" s="1"/>
  <c r="Q761" i="12"/>
  <c r="Q749" i="2" s="1"/>
  <c r="Q752" i="2" s="1"/>
  <c r="Q754" i="2" s="1"/>
  <c r="Q755" i="2" s="1"/>
  <c r="Q756" i="2" s="1"/>
  <c r="Q757" i="2" s="1"/>
  <c r="Q891" i="12"/>
  <c r="Q879" i="2" s="1"/>
  <c r="Q882" i="2" s="1"/>
  <c r="Q884" i="2" s="1"/>
  <c r="Q885" i="2" s="1"/>
  <c r="Q886" i="2" s="1"/>
  <c r="Q887" i="2" s="1"/>
  <c r="P733" i="12"/>
  <c r="F192" i="16" s="1"/>
  <c r="P914" i="2"/>
  <c r="P915" i="2" s="1"/>
  <c r="P916" i="2" s="1"/>
  <c r="P917" i="2" s="1"/>
  <c r="P634" i="2"/>
  <c r="P635" i="2" s="1"/>
  <c r="C46" i="2"/>
  <c r="J592" i="2"/>
  <c r="J594" i="2" s="1"/>
  <c r="J595" i="2" s="1"/>
  <c r="J596" i="2" s="1"/>
  <c r="O669" i="2"/>
  <c r="O979" i="2"/>
  <c r="M522" i="2"/>
  <c r="M524" i="2" s="1"/>
  <c r="M525" i="2" s="1"/>
  <c r="M526" i="2" s="1"/>
  <c r="I522" i="2"/>
  <c r="I524" i="2" s="1"/>
  <c r="I525" i="2" s="1"/>
  <c r="I526" i="2" s="1"/>
  <c r="E522" i="2"/>
  <c r="E524" i="2" s="1"/>
  <c r="E525" i="2" s="1"/>
  <c r="E526" i="2" s="1"/>
  <c r="O351" i="2"/>
  <c r="E202" i="2"/>
  <c r="E204" i="2" s="1"/>
  <c r="E205" i="2" s="1"/>
  <c r="E206" i="2" s="1"/>
  <c r="O769" i="2"/>
  <c r="G312" i="2"/>
  <c r="G314" i="2" s="1"/>
  <c r="G315" i="2" s="1"/>
  <c r="G316" i="2" s="1"/>
  <c r="D472" i="2"/>
  <c r="D474" i="2" s="1"/>
  <c r="D475" i="2" s="1"/>
  <c r="D476" i="2" s="1"/>
  <c r="G412" i="2"/>
  <c r="G414" i="2" s="1"/>
  <c r="G415" i="2" s="1"/>
  <c r="G416" i="2" s="1"/>
  <c r="E212" i="2"/>
  <c r="E214" i="2" s="1"/>
  <c r="O649" i="2"/>
  <c r="J51" i="16"/>
  <c r="F592" i="2"/>
  <c r="F594" i="2" s="1"/>
  <c r="F595" i="2" s="1"/>
  <c r="F596" i="2" s="1"/>
  <c r="G572" i="2"/>
  <c r="G574" i="2" s="1"/>
  <c r="G575" i="2" s="1"/>
  <c r="G576" i="2" s="1"/>
  <c r="J482" i="2"/>
  <c r="J484" i="2" s="1"/>
  <c r="J485" i="2" s="1"/>
  <c r="J486" i="2" s="1"/>
  <c r="E302" i="2"/>
  <c r="E304" i="2" s="1"/>
  <c r="E305" i="2" s="1"/>
  <c r="E306" i="2" s="1"/>
  <c r="E242" i="2"/>
  <c r="E244" i="2" s="1"/>
  <c r="O759" i="2"/>
  <c r="O949" i="2"/>
  <c r="O959" i="2"/>
  <c r="O729" i="2"/>
  <c r="O599" i="2"/>
  <c r="O91" i="12"/>
  <c r="P91" i="12" s="1"/>
  <c r="P79" i="2" s="1"/>
  <c r="O963" i="12"/>
  <c r="F97" i="16" s="1"/>
  <c r="O271" i="12"/>
  <c r="P271" i="12" s="1"/>
  <c r="P259" i="2" s="1"/>
  <c r="O251" i="12"/>
  <c r="P251" i="12" s="1"/>
  <c r="P253" i="12" s="1"/>
  <c r="O231" i="12"/>
  <c r="P231" i="12" s="1"/>
  <c r="P219" i="2" s="1"/>
  <c r="O211" i="12"/>
  <c r="P211" i="12" s="1"/>
  <c r="Q211" i="12" s="1"/>
  <c r="O799" i="2"/>
  <c r="O719" i="2"/>
  <c r="J166" i="16"/>
  <c r="C284" i="16"/>
  <c r="J147" i="16"/>
  <c r="C265" i="16"/>
  <c r="J161" i="16"/>
  <c r="C279" i="16"/>
  <c r="J49" i="16"/>
  <c r="J146" i="16"/>
  <c r="C264" i="16"/>
  <c r="J169" i="16"/>
  <c r="C287" i="16"/>
  <c r="J141" i="16"/>
  <c r="C259" i="16"/>
  <c r="J160" i="16"/>
  <c r="C278" i="16"/>
  <c r="J39" i="16"/>
  <c r="J165" i="16"/>
  <c r="C283" i="16"/>
  <c r="C455" i="16"/>
  <c r="J337" i="16"/>
  <c r="C434" i="16"/>
  <c r="J316" i="16"/>
  <c r="C425" i="16"/>
  <c r="J307" i="16"/>
  <c r="J310" i="16"/>
  <c r="C428" i="16"/>
  <c r="C442" i="16"/>
  <c r="J324" i="16"/>
  <c r="C445" i="16"/>
  <c r="J327" i="16"/>
  <c r="C413" i="16"/>
  <c r="J295" i="16"/>
  <c r="O973" i="12"/>
  <c r="F98" i="16" s="1"/>
  <c r="O683" i="12"/>
  <c r="F69" i="16" s="1"/>
  <c r="O663" i="12"/>
  <c r="F67" i="16" s="1"/>
  <c r="O71" i="12"/>
  <c r="P71" i="12" s="1"/>
  <c r="Q71" i="12" s="1"/>
  <c r="O311" i="2"/>
  <c r="O211" i="2"/>
  <c r="O639" i="2"/>
  <c r="O141" i="12"/>
  <c r="P141" i="12" s="1"/>
  <c r="P143" i="12" s="1"/>
  <c r="O699" i="2"/>
  <c r="J170" i="16"/>
  <c r="C288" i="16"/>
  <c r="J143" i="16"/>
  <c r="C261" i="16"/>
  <c r="J156" i="16"/>
  <c r="C274" i="16"/>
  <c r="J159" i="16"/>
  <c r="C277" i="16"/>
  <c r="J158" i="16"/>
  <c r="C276" i="16"/>
  <c r="J142" i="16"/>
  <c r="C260" i="16"/>
  <c r="J164" i="16"/>
  <c r="C282" i="16"/>
  <c r="J153" i="16"/>
  <c r="C271" i="16"/>
  <c r="J336" i="16"/>
  <c r="C454" i="16"/>
  <c r="C430" i="16"/>
  <c r="J312" i="16"/>
  <c r="C414" i="16"/>
  <c r="J296" i="16"/>
  <c r="C436" i="16"/>
  <c r="J318" i="16"/>
  <c r="C441" i="16"/>
  <c r="J323" i="16"/>
  <c r="C422" i="16"/>
  <c r="J304" i="16"/>
  <c r="J335" i="16"/>
  <c r="C453" i="16"/>
  <c r="C417" i="16"/>
  <c r="J299" i="16"/>
  <c r="J306" i="16"/>
  <c r="C424" i="16"/>
  <c r="C449" i="16"/>
  <c r="J331" i="16"/>
  <c r="C418" i="16"/>
  <c r="J300" i="16"/>
  <c r="C451" i="16"/>
  <c r="J333" i="16"/>
  <c r="C420" i="16"/>
  <c r="J302" i="16"/>
  <c r="J338" i="16"/>
  <c r="C456" i="16"/>
  <c r="C410" i="16"/>
  <c r="J292" i="16"/>
  <c r="J298" i="16"/>
  <c r="C416" i="16"/>
  <c r="C452" i="16"/>
  <c r="J334" i="16"/>
  <c r="C439" i="16"/>
  <c r="J321" i="16"/>
  <c r="C415" i="16"/>
  <c r="J297" i="16"/>
  <c r="O813" i="12"/>
  <c r="F82" i="16" s="1"/>
  <c r="O809" i="2"/>
  <c r="O281" i="12"/>
  <c r="P281" i="12" s="1"/>
  <c r="P269" i="2" s="1"/>
  <c r="O261" i="12"/>
  <c r="P261" i="12" s="1"/>
  <c r="Q261" i="12" s="1"/>
  <c r="O241" i="12"/>
  <c r="P241" i="12" s="1"/>
  <c r="P229" i="2" s="1"/>
  <c r="O221" i="12"/>
  <c r="P221" i="12" s="1"/>
  <c r="P209" i="2" s="1"/>
  <c r="P212" i="2" s="1"/>
  <c r="P214" i="2" s="1"/>
  <c r="P215" i="2" s="1"/>
  <c r="P216" i="2" s="1"/>
  <c r="P217" i="2" s="1"/>
  <c r="O689" i="2"/>
  <c r="O181" i="12"/>
  <c r="P181" i="12" s="1"/>
  <c r="Q181" i="12" s="1"/>
  <c r="O989" i="2"/>
  <c r="O779" i="2"/>
  <c r="J155" i="16"/>
  <c r="C273" i="16"/>
  <c r="J148" i="16"/>
  <c r="C266" i="16"/>
  <c r="J163" i="16"/>
  <c r="C281" i="16"/>
  <c r="J154" i="16"/>
  <c r="C272" i="16"/>
  <c r="J140" i="16"/>
  <c r="C258" i="16"/>
  <c r="J152" i="16"/>
  <c r="C270" i="16"/>
  <c r="J168" i="16"/>
  <c r="C286" i="16"/>
  <c r="J149" i="16"/>
  <c r="C267" i="16"/>
  <c r="C438" i="16"/>
  <c r="J320" i="16"/>
  <c r="C437" i="16"/>
  <c r="J319" i="16"/>
  <c r="C423" i="16"/>
  <c r="J305" i="16"/>
  <c r="J294" i="16"/>
  <c r="C412" i="16"/>
  <c r="C407" i="16"/>
  <c r="J289" i="16"/>
  <c r="C421" i="16"/>
  <c r="J303" i="16"/>
  <c r="O993" i="12"/>
  <c r="F100" i="16" s="1"/>
  <c r="O151" i="12"/>
  <c r="P151" i="12" s="1"/>
  <c r="Q151" i="12" s="1"/>
  <c r="O999" i="2"/>
  <c r="O171" i="12"/>
  <c r="P171" i="12" s="1"/>
  <c r="Q171" i="12" s="1"/>
  <c r="O131" i="12"/>
  <c r="P131" i="12" s="1"/>
  <c r="Q131" i="12" s="1"/>
  <c r="O191" i="12"/>
  <c r="P191" i="12" s="1"/>
  <c r="P193" i="12" s="1"/>
  <c r="O749" i="2"/>
  <c r="J162" i="16"/>
  <c r="C280" i="16"/>
  <c r="J151" i="16"/>
  <c r="C269" i="16"/>
  <c r="J167" i="16"/>
  <c r="C285" i="16"/>
  <c r="J150" i="16"/>
  <c r="C268" i="16"/>
  <c r="J144" i="16"/>
  <c r="C262" i="16"/>
  <c r="J157" i="16"/>
  <c r="C275" i="16"/>
  <c r="J145" i="16"/>
  <c r="C263" i="16"/>
  <c r="C429" i="16"/>
  <c r="J311" i="16"/>
  <c r="J326" i="16"/>
  <c r="C444" i="16"/>
  <c r="C419" i="16"/>
  <c r="J301" i="16"/>
  <c r="C450" i="16"/>
  <c r="J332" i="16"/>
  <c r="C409" i="16"/>
  <c r="J291" i="16"/>
  <c r="C435" i="16"/>
  <c r="J317" i="16"/>
  <c r="J330" i="16"/>
  <c r="C448" i="16"/>
  <c r="J314" i="16"/>
  <c r="C432" i="16"/>
  <c r="C443" i="16"/>
  <c r="J325" i="16"/>
  <c r="C411" i="16"/>
  <c r="J293" i="16"/>
  <c r="C427" i="16"/>
  <c r="J309" i="16"/>
  <c r="J290" i="16"/>
  <c r="C408" i="16"/>
  <c r="J322" i="16"/>
  <c r="C440" i="16"/>
  <c r="C426" i="16"/>
  <c r="J308" i="16"/>
  <c r="C431" i="16"/>
  <c r="J313" i="16"/>
  <c r="C446" i="16"/>
  <c r="J328" i="16"/>
  <c r="C447" i="16"/>
  <c r="J329" i="16"/>
  <c r="C433" i="16"/>
  <c r="J315" i="16"/>
  <c r="D13" i="18"/>
  <c r="E13" i="18" s="1"/>
  <c r="H27" i="9" s="1"/>
  <c r="O111" i="12"/>
  <c r="P111" i="12" s="1"/>
  <c r="P113" i="12" s="1"/>
  <c r="O101" i="12"/>
  <c r="P101" i="12" s="1"/>
  <c r="P89" i="2" s="1"/>
  <c r="P92" i="2" s="1"/>
  <c r="P94" i="2" s="1"/>
  <c r="P95" i="2" s="1"/>
  <c r="P96" i="2" s="1"/>
  <c r="P97" i="2" s="1"/>
  <c r="O81" i="12"/>
  <c r="P81" i="12" s="1"/>
  <c r="P69" i="2" s="1"/>
  <c r="P309" i="2"/>
  <c r="P313" i="12"/>
  <c r="P339" i="2"/>
  <c r="P353" i="12"/>
  <c r="Q351" i="12"/>
  <c r="P329" i="2"/>
  <c r="Q341" i="12"/>
  <c r="P343" i="12"/>
  <c r="C275" i="12"/>
  <c r="C276" i="12" s="1"/>
  <c r="O273" i="12"/>
  <c r="F28" i="16" s="1"/>
  <c r="C266" i="12"/>
  <c r="C385" i="12"/>
  <c r="C935" i="12"/>
  <c r="C835" i="12"/>
  <c r="C745" i="12"/>
  <c r="O743" i="12"/>
  <c r="F75" i="16" s="1"/>
  <c r="C515" i="12"/>
  <c r="C895" i="12"/>
  <c r="C845" i="12"/>
  <c r="C846" i="12" s="1"/>
  <c r="C725" i="12"/>
  <c r="C705" i="12"/>
  <c r="C595" i="12"/>
  <c r="C596" i="12" s="1"/>
  <c r="Q451" i="12"/>
  <c r="Q439" i="2" s="1"/>
  <c r="O969" i="2"/>
  <c r="O411" i="2"/>
  <c r="O331" i="2"/>
  <c r="O291" i="2"/>
  <c r="O221" i="2"/>
  <c r="O381" i="12"/>
  <c r="P381" i="12" s="1"/>
  <c r="O441" i="12"/>
  <c r="P441" i="12" s="1"/>
  <c r="P429" i="2" s="1"/>
  <c r="P432" i="2" s="1"/>
  <c r="P434" i="2" s="1"/>
  <c r="P435" i="2" s="1"/>
  <c r="P436" i="2" s="1"/>
  <c r="P437" i="2" s="1"/>
  <c r="O451" i="2"/>
  <c r="O481" i="12"/>
  <c r="P481" i="12" s="1"/>
  <c r="P469" i="2" s="1"/>
  <c r="P472" i="2" s="1"/>
  <c r="P474" i="2" s="1"/>
  <c r="P475" i="2" s="1"/>
  <c r="P476" i="2" s="1"/>
  <c r="P477" i="2" s="1"/>
  <c r="R922" i="12"/>
  <c r="R911" i="2" s="1"/>
  <c r="R912" i="12"/>
  <c r="R901" i="2" s="1"/>
  <c r="Q592" i="12"/>
  <c r="Q581" i="2" s="1"/>
  <c r="R682" i="12"/>
  <c r="R671" i="2" s="1"/>
  <c r="R612" i="12"/>
  <c r="R601" i="2" s="1"/>
  <c r="R772" i="12"/>
  <c r="R761" i="2" s="1"/>
  <c r="Q112" i="12"/>
  <c r="Q101" i="2" s="1"/>
  <c r="R712" i="12"/>
  <c r="R701" i="2" s="1"/>
  <c r="R932" i="12"/>
  <c r="R921" i="2" s="1"/>
  <c r="R1012" i="12"/>
  <c r="R1001" i="2" s="1"/>
  <c r="Q122" i="12"/>
  <c r="Q111" i="2" s="1"/>
  <c r="R762" i="12"/>
  <c r="R751" i="2" s="1"/>
  <c r="R702" i="12"/>
  <c r="R691" i="2" s="1"/>
  <c r="R892" i="12"/>
  <c r="R881" i="2" s="1"/>
  <c r="R172" i="12"/>
  <c r="R161" i="2" s="1"/>
  <c r="Q673" i="12"/>
  <c r="R671" i="12"/>
  <c r="R659" i="2" s="1"/>
  <c r="R991" i="12"/>
  <c r="R979" i="2" s="1"/>
  <c r="Q993" i="12"/>
  <c r="F196" i="16"/>
  <c r="P775" i="12"/>
  <c r="P776" i="12" s="1"/>
  <c r="P777" i="12" s="1"/>
  <c r="P778" i="12" s="1"/>
  <c r="F205" i="16"/>
  <c r="P865" i="12"/>
  <c r="P866" i="12" s="1"/>
  <c r="P867" i="12" s="1"/>
  <c r="P868" i="12" s="1"/>
  <c r="F203" i="16"/>
  <c r="R751" i="12"/>
  <c r="R739" i="2" s="1"/>
  <c r="Q753" i="12"/>
  <c r="F210" i="16"/>
  <c r="P915" i="12"/>
  <c r="P916" i="12" s="1"/>
  <c r="P917" i="12" s="1"/>
  <c r="P918" i="12" s="1"/>
  <c r="F219" i="16"/>
  <c r="P1005" i="12"/>
  <c r="P1006" i="12" s="1"/>
  <c r="P1007" i="12" s="1"/>
  <c r="P1008" i="12" s="1"/>
  <c r="F182" i="16"/>
  <c r="P635" i="12"/>
  <c r="P636" i="12" s="1"/>
  <c r="P637" i="12" s="1"/>
  <c r="P638" i="12" s="1"/>
  <c r="F206" i="16"/>
  <c r="P875" i="12"/>
  <c r="P876" i="12" s="1"/>
  <c r="P877" i="12" s="1"/>
  <c r="P878" i="12" s="1"/>
  <c r="F208" i="16"/>
  <c r="P895" i="12"/>
  <c r="P896" i="12" s="1"/>
  <c r="P897" i="12" s="1"/>
  <c r="P898" i="12" s="1"/>
  <c r="F185" i="16"/>
  <c r="P665" i="12"/>
  <c r="P666" i="12" s="1"/>
  <c r="P667" i="12" s="1"/>
  <c r="P668" i="12" s="1"/>
  <c r="Q703" i="12"/>
  <c r="R701" i="12"/>
  <c r="R689" i="2" s="1"/>
  <c r="R831" i="12"/>
  <c r="R819" i="2" s="1"/>
  <c r="Q833" i="12"/>
  <c r="F209" i="16"/>
  <c r="P905" i="12"/>
  <c r="P906" i="12" s="1"/>
  <c r="P907" i="12" s="1"/>
  <c r="P908" i="12" s="1"/>
  <c r="P379" i="2"/>
  <c r="P382" i="2" s="1"/>
  <c r="P384" i="2" s="1"/>
  <c r="P385" i="2" s="1"/>
  <c r="P386" i="2" s="1"/>
  <c r="P387" i="2" s="1"/>
  <c r="P393" i="12"/>
  <c r="Q391" i="12"/>
  <c r="P413" i="12"/>
  <c r="P399" i="2"/>
  <c r="Q411" i="12"/>
  <c r="P409" i="2"/>
  <c r="Q421" i="12"/>
  <c r="P423" i="12"/>
  <c r="C575" i="12"/>
  <c r="O573" i="12"/>
  <c r="F58" i="16" s="1"/>
  <c r="C566" i="12"/>
  <c r="C865" i="12"/>
  <c r="C866" i="12" s="1"/>
  <c r="C855" i="12"/>
  <c r="C856" i="12" s="1"/>
  <c r="C625" i="12"/>
  <c r="C585" i="12"/>
  <c r="O583" i="12"/>
  <c r="F59" i="16" s="1"/>
  <c r="C915" i="12"/>
  <c r="C775" i="12"/>
  <c r="C776" i="12" s="1"/>
  <c r="O773" i="12"/>
  <c r="F78" i="16" s="1"/>
  <c r="C715" i="12"/>
  <c r="C695" i="12"/>
  <c r="C696" i="12" s="1"/>
  <c r="C415" i="12"/>
  <c r="C325" i="12"/>
  <c r="C225" i="12"/>
  <c r="C226" i="12" s="1"/>
  <c r="C555" i="12"/>
  <c r="C505" i="12"/>
  <c r="C506" i="12" s="1"/>
  <c r="C395" i="12"/>
  <c r="C355" i="12"/>
  <c r="C335" i="12"/>
  <c r="O263" i="12"/>
  <c r="F27" i="16" s="1"/>
  <c r="C255" i="12"/>
  <c r="O253" i="12"/>
  <c r="F26" i="16" s="1"/>
  <c r="P583" i="12"/>
  <c r="Q581" i="12"/>
  <c r="Q569" i="2" s="1"/>
  <c r="O659" i="2"/>
  <c r="O461" i="12"/>
  <c r="P461" i="12" s="1"/>
  <c r="P449" i="2" s="1"/>
  <c r="P452" i="2" s="1"/>
  <c r="P454" i="2" s="1"/>
  <c r="P455" i="2" s="1"/>
  <c r="P456" i="2" s="1"/>
  <c r="P457" i="2" s="1"/>
  <c r="O321" i="2"/>
  <c r="O739" i="2"/>
  <c r="O561" i="12"/>
  <c r="P561" i="12" s="1"/>
  <c r="P549" i="2" s="1"/>
  <c r="P552" i="2" s="1"/>
  <c r="J37" i="16"/>
  <c r="R722" i="12"/>
  <c r="R711" i="2" s="1"/>
  <c r="Q502" i="12"/>
  <c r="Q491" i="2" s="1"/>
  <c r="Q422" i="12"/>
  <c r="Q411" i="2" s="1"/>
  <c r="Q372" i="12"/>
  <c r="Q361" i="2" s="1"/>
  <c r="Q142" i="12"/>
  <c r="Q131" i="2" s="1"/>
  <c r="R102" i="12"/>
  <c r="R91" i="2" s="1"/>
  <c r="S822" i="12"/>
  <c r="S811" i="2" s="1"/>
  <c r="R872" i="12"/>
  <c r="R861" i="2" s="1"/>
  <c r="R732" i="12"/>
  <c r="R721" i="2" s="1"/>
  <c r="R562" i="12"/>
  <c r="R551" i="2" s="1"/>
  <c r="R512" i="12"/>
  <c r="R501" i="2" s="1"/>
  <c r="R432" i="12"/>
  <c r="R421" i="2" s="1"/>
  <c r="Q152" i="12"/>
  <c r="Q141" i="2" s="1"/>
  <c r="R842" i="12"/>
  <c r="R831" i="2" s="1"/>
  <c r="R632" i="12"/>
  <c r="R621" i="2" s="1"/>
  <c r="R792" i="12"/>
  <c r="R781" i="2" s="1"/>
  <c r="R992" i="12"/>
  <c r="R981" i="2" s="1"/>
  <c r="S782" i="12"/>
  <c r="S771" i="2" s="1"/>
  <c r="O709" i="2"/>
  <c r="Q572" i="12"/>
  <c r="Q561" i="2" s="1"/>
  <c r="Q482" i="12"/>
  <c r="Q471" i="2" s="1"/>
  <c r="Q402" i="12"/>
  <c r="Q391" i="2" s="1"/>
  <c r="Q162" i="12"/>
  <c r="Q151" i="2" s="1"/>
  <c r="R1002" i="12"/>
  <c r="R991" i="2" s="1"/>
  <c r="F191" i="16"/>
  <c r="P725" i="12"/>
  <c r="P726" i="12" s="1"/>
  <c r="P727" i="12" s="1"/>
  <c r="P728" i="12" s="1"/>
  <c r="Q542" i="12"/>
  <c r="Q531" i="2" s="1"/>
  <c r="Q452" i="12"/>
  <c r="Q441" i="2" s="1"/>
  <c r="Q352" i="12"/>
  <c r="Q341" i="2" s="1"/>
  <c r="Q332" i="12"/>
  <c r="Q321" i="2" s="1"/>
  <c r="Q312" i="12"/>
  <c r="Q301" i="2" s="1"/>
  <c r="Q292" i="12"/>
  <c r="Q281" i="2" s="1"/>
  <c r="Q272" i="12"/>
  <c r="Q261" i="2" s="1"/>
  <c r="Q252" i="12"/>
  <c r="Q241" i="2" s="1"/>
  <c r="Q232" i="12"/>
  <c r="Q221" i="2" s="1"/>
  <c r="R212" i="12"/>
  <c r="R201" i="2" s="1"/>
  <c r="Q92" i="12"/>
  <c r="Q81" i="2" s="1"/>
  <c r="R881" i="12"/>
  <c r="R869" i="2" s="1"/>
  <c r="Q883" i="12"/>
  <c r="R611" i="12"/>
  <c r="R599" i="2" s="1"/>
  <c r="Q613" i="12"/>
  <c r="F186" i="16"/>
  <c r="P675" i="12"/>
  <c r="P676" i="12" s="1"/>
  <c r="P677" i="12" s="1"/>
  <c r="P678" i="12" s="1"/>
  <c r="F214" i="16"/>
  <c r="P955" i="12"/>
  <c r="P956" i="12" s="1"/>
  <c r="P957" i="12" s="1"/>
  <c r="P958" i="12" s="1"/>
  <c r="P765" i="12"/>
  <c r="P766" i="12" s="1"/>
  <c r="P767" i="12" s="1"/>
  <c r="P768" i="12" s="1"/>
  <c r="Q1003" i="12"/>
  <c r="Q853" i="12"/>
  <c r="R851" i="12"/>
  <c r="R839" i="2" s="1"/>
  <c r="R631" i="12"/>
  <c r="R619" i="2" s="1"/>
  <c r="Q633" i="12"/>
  <c r="R661" i="12"/>
  <c r="R649" i="2" s="1"/>
  <c r="Q663" i="12"/>
  <c r="F189" i="16"/>
  <c r="P705" i="12"/>
  <c r="P706" i="12" s="1"/>
  <c r="P707" i="12" s="1"/>
  <c r="P708" i="12" s="1"/>
  <c r="Q783" i="12"/>
  <c r="R781" i="12"/>
  <c r="R769" i="2" s="1"/>
  <c r="R772" i="2" s="1"/>
  <c r="R774" i="2" s="1"/>
  <c r="R775" i="2" s="1"/>
  <c r="R776" i="2" s="1"/>
  <c r="R777" i="2" s="1"/>
  <c r="Q943" i="12"/>
  <c r="R941" i="12"/>
  <c r="R929" i="2" s="1"/>
  <c r="R932" i="2" s="1"/>
  <c r="R934" i="2" s="1"/>
  <c r="R935" i="2" s="1"/>
  <c r="R936" i="2" s="1"/>
  <c r="R937" i="2" s="1"/>
  <c r="F211" i="16"/>
  <c r="P925" i="12"/>
  <c r="P926" i="12" s="1"/>
  <c r="P927" i="12" s="1"/>
  <c r="P928" i="12" s="1"/>
  <c r="R791" i="12"/>
  <c r="R779" i="2" s="1"/>
  <c r="R931" i="12"/>
  <c r="R919" i="2" s="1"/>
  <c r="Q933" i="12"/>
  <c r="Q983" i="12"/>
  <c r="R981" i="12"/>
  <c r="R969" i="2" s="1"/>
  <c r="R972" i="2" s="1"/>
  <c r="R974" i="2" s="1"/>
  <c r="R975" i="2" s="1"/>
  <c r="Q591" i="12"/>
  <c r="Q579" i="2" s="1"/>
  <c r="P593" i="12"/>
  <c r="P553" i="12"/>
  <c r="Q551" i="12"/>
  <c r="Q539" i="2" s="1"/>
  <c r="C686" i="12"/>
  <c r="C476" i="12"/>
  <c r="C945" i="12"/>
  <c r="C905" i="12"/>
  <c r="C755" i="12"/>
  <c r="O753" i="12"/>
  <c r="F76" i="16" s="1"/>
  <c r="C655" i="12"/>
  <c r="C656" i="12" s="1"/>
  <c r="O653" i="12"/>
  <c r="F66" i="16" s="1"/>
  <c r="C535" i="12"/>
  <c r="C455" i="12"/>
  <c r="C456" i="12" s="1"/>
  <c r="O453" i="12"/>
  <c r="F46" i="16" s="1"/>
  <c r="C425" i="12"/>
  <c r="C925" i="12"/>
  <c r="O823" i="12"/>
  <c r="F83" i="16" s="1"/>
  <c r="C795" i="12"/>
  <c r="C635" i="12"/>
  <c r="C636" i="12" s="1"/>
  <c r="O549" i="2"/>
  <c r="C215" i="12"/>
  <c r="C216" i="12" s="1"/>
  <c r="O213" i="12"/>
  <c r="F22" i="16" s="1"/>
  <c r="C605" i="12"/>
  <c r="C606" i="12" s="1"/>
  <c r="O483" i="12"/>
  <c r="F49" i="16" s="1"/>
  <c r="C245" i="12"/>
  <c r="C246" i="12" s="1"/>
  <c r="O243" i="12"/>
  <c r="F25" i="16" s="1"/>
  <c r="C235" i="12"/>
  <c r="C236" i="12" s="1"/>
  <c r="O233" i="12"/>
  <c r="F24" i="16" s="1"/>
  <c r="D363" i="12"/>
  <c r="O363" i="12" s="1"/>
  <c r="F37" i="16" s="1"/>
  <c r="O361" i="12"/>
  <c r="P361" i="12" s="1"/>
  <c r="O61" i="12"/>
  <c r="P61" i="12" s="1"/>
  <c r="P49" i="2" s="1"/>
  <c r="P52" i="2" s="1"/>
  <c r="P54" i="2" s="1"/>
  <c r="P55" i="2" s="1"/>
  <c r="P56" i="2" s="1"/>
  <c r="P57" i="2" s="1"/>
  <c r="S982" i="12"/>
  <c r="S971" i="2" s="1"/>
  <c r="R852" i="12"/>
  <c r="R841" i="2" s="1"/>
  <c r="Q552" i="12"/>
  <c r="Q541" i="2" s="1"/>
  <c r="Q182" i="12"/>
  <c r="Q171" i="2" s="1"/>
  <c r="S622" i="12"/>
  <c r="S611" i="2" s="1"/>
  <c r="S942" i="12"/>
  <c r="S931" i="2" s="1"/>
  <c r="R652" i="12"/>
  <c r="R641" i="2" s="1"/>
  <c r="R812" i="12"/>
  <c r="R801" i="2" s="1"/>
  <c r="Q192" i="12"/>
  <c r="Q181" i="2" s="1"/>
  <c r="R642" i="12"/>
  <c r="R631" i="2" s="1"/>
  <c r="R672" i="12"/>
  <c r="R661" i="2" s="1"/>
  <c r="R972" i="12"/>
  <c r="R961" i="2" s="1"/>
  <c r="Q202" i="12"/>
  <c r="Q191" i="2" s="1"/>
  <c r="R802" i="12"/>
  <c r="R791" i="2" s="1"/>
  <c r="R952" i="12"/>
  <c r="R941" i="2" s="1"/>
  <c r="R721" i="12"/>
  <c r="R709" i="2" s="1"/>
  <c r="Q723" i="12"/>
  <c r="Q803" i="12"/>
  <c r="R801" i="12"/>
  <c r="R789" i="2" s="1"/>
  <c r="R711" i="12"/>
  <c r="R699" i="2" s="1"/>
  <c r="Q713" i="12"/>
  <c r="F201" i="16"/>
  <c r="P825" i="12"/>
  <c r="P826" i="12" s="1"/>
  <c r="P827" i="12" s="1"/>
  <c r="P828" i="12" s="1"/>
  <c r="Q863" i="12"/>
  <c r="R861" i="12"/>
  <c r="R849" i="2" s="1"/>
  <c r="R852" i="2" s="1"/>
  <c r="R854" i="2" s="1"/>
  <c r="R855" i="2" s="1"/>
  <c r="Q963" i="12"/>
  <c r="R961" i="12"/>
  <c r="R949" i="2" s="1"/>
  <c r="Q813" i="12"/>
  <c r="R811" i="12"/>
  <c r="R799" i="2" s="1"/>
  <c r="F193" i="16"/>
  <c r="P745" i="12"/>
  <c r="P746" i="12" s="1"/>
  <c r="P747" i="12" s="1"/>
  <c r="P748" i="12" s="1"/>
  <c r="P785" i="12"/>
  <c r="P786" i="12" s="1"/>
  <c r="P787" i="12" s="1"/>
  <c r="P788" i="12" s="1"/>
  <c r="F213" i="16"/>
  <c r="P945" i="12"/>
  <c r="P946" i="12" s="1"/>
  <c r="P947" i="12" s="1"/>
  <c r="P948" i="12" s="1"/>
  <c r="F202" i="16"/>
  <c r="P835" i="12"/>
  <c r="P836" i="12" s="1"/>
  <c r="P837" i="12" s="1"/>
  <c r="P838" i="12" s="1"/>
  <c r="C375" i="12"/>
  <c r="C376" i="12" s="1"/>
  <c r="P493" i="12"/>
  <c r="Q491" i="12"/>
  <c r="Q479" i="2" s="1"/>
  <c r="C526" i="12"/>
  <c r="Q531" i="12"/>
  <c r="Q519" i="2" s="1"/>
  <c r="C826" i="12"/>
  <c r="O825" i="12"/>
  <c r="C785" i="12"/>
  <c r="O783" i="12"/>
  <c r="F79" i="16" s="1"/>
  <c r="C885" i="12"/>
  <c r="C886" i="12" s="1"/>
  <c r="C875" i="12"/>
  <c r="C405" i="12"/>
  <c r="C365" i="12"/>
  <c r="C366" i="12" s="1"/>
  <c r="C955" i="12"/>
  <c r="C956" i="12" s="1"/>
  <c r="C805" i="12"/>
  <c r="C806" i="12" s="1"/>
  <c r="O563" i="12"/>
  <c r="F57" i="16" s="1"/>
  <c r="C495" i="12"/>
  <c r="C315" i="12"/>
  <c r="C295" i="12"/>
  <c r="C285" i="12"/>
  <c r="O283" i="12"/>
  <c r="F29" i="16" s="1"/>
  <c r="C675" i="12"/>
  <c r="O673" i="12"/>
  <c r="F68" i="16" s="1"/>
  <c r="C645" i="12"/>
  <c r="O643" i="12"/>
  <c r="F65" i="16" s="1"/>
  <c r="O469" i="2"/>
  <c r="O463" i="12"/>
  <c r="F47" i="16" s="1"/>
  <c r="C345" i="12"/>
  <c r="D473" i="12"/>
  <c r="O473" i="12" s="1"/>
  <c r="F48" i="16" s="1"/>
  <c r="O471" i="12"/>
  <c r="P471" i="12" s="1"/>
  <c r="P459" i="2" s="1"/>
  <c r="P462" i="2" s="1"/>
  <c r="P464" i="2" s="1"/>
  <c r="P465" i="2" s="1"/>
  <c r="P466" i="2" s="1"/>
  <c r="P467" i="2" s="1"/>
  <c r="D373" i="12"/>
  <c r="D375" i="12" s="1"/>
  <c r="O371" i="12"/>
  <c r="P371" i="12" s="1"/>
  <c r="O571" i="12"/>
  <c r="P571" i="12" s="1"/>
  <c r="P559" i="2" s="1"/>
  <c r="P562" i="2" s="1"/>
  <c r="P564" i="2" s="1"/>
  <c r="P565" i="2" s="1"/>
  <c r="P566" i="2" s="1"/>
  <c r="P567" i="2" s="1"/>
  <c r="J36" i="16"/>
  <c r="J46" i="16"/>
  <c r="J47" i="16"/>
  <c r="Q462" i="12"/>
  <c r="Q451" i="2" s="1"/>
  <c r="Q382" i="12"/>
  <c r="Q371" i="2" s="1"/>
  <c r="Q362" i="12"/>
  <c r="Q351" i="2" s="1"/>
  <c r="O259" i="2"/>
  <c r="O679" i="2"/>
  <c r="S862" i="12"/>
  <c r="S851" i="2" s="1"/>
  <c r="R882" i="12"/>
  <c r="R871" i="2" s="1"/>
  <c r="R692" i="12"/>
  <c r="R681" i="2" s="1"/>
  <c r="R602" i="12"/>
  <c r="R591" i="2" s="1"/>
  <c r="R522" i="12"/>
  <c r="R511" i="2" s="1"/>
  <c r="R472" i="12"/>
  <c r="R461" i="2" s="1"/>
  <c r="R392" i="12"/>
  <c r="R381" i="2" s="1"/>
  <c r="Q72" i="12"/>
  <c r="Q61" i="2" s="1"/>
  <c r="S902" i="12"/>
  <c r="S891" i="2" s="1"/>
  <c r="R752" i="12"/>
  <c r="R741" i="2" s="1"/>
  <c r="R832" i="12"/>
  <c r="R821" i="2" s="1"/>
  <c r="R662" i="12"/>
  <c r="R651" i="2" s="1"/>
  <c r="O789" i="2"/>
  <c r="Q532" i="12"/>
  <c r="Q521" i="2" s="1"/>
  <c r="Q442" i="12"/>
  <c r="Q431" i="2" s="1"/>
  <c r="Q82" i="12"/>
  <c r="Q71" i="2" s="1"/>
  <c r="R962" i="12"/>
  <c r="R951" i="2" s="1"/>
  <c r="O609" i="2"/>
  <c r="S742" i="12"/>
  <c r="S731" i="2" s="1"/>
  <c r="Q582" i="12"/>
  <c r="Q571" i="2" s="1"/>
  <c r="Q492" i="12"/>
  <c r="Q481" i="2" s="1"/>
  <c r="Q412" i="12"/>
  <c r="Q401" i="2" s="1"/>
  <c r="Q342" i="12"/>
  <c r="Q331" i="2" s="1"/>
  <c r="Q322" i="12"/>
  <c r="Q311" i="2" s="1"/>
  <c r="Q302" i="12"/>
  <c r="Q291" i="2" s="1"/>
  <c r="Q282" i="12"/>
  <c r="Q271" i="2" s="1"/>
  <c r="Q262" i="12"/>
  <c r="Q251" i="2" s="1"/>
  <c r="Q242" i="12"/>
  <c r="Q231" i="2" s="1"/>
  <c r="R222" i="12"/>
  <c r="R211" i="2" s="1"/>
  <c r="R132" i="12"/>
  <c r="R121" i="2" s="1"/>
  <c r="F187" i="16"/>
  <c r="P685" i="12"/>
  <c r="P686" i="12" s="1"/>
  <c r="P687" i="12" s="1"/>
  <c r="P688" i="12" s="1"/>
  <c r="F199" i="16"/>
  <c r="P805" i="12"/>
  <c r="P806" i="12" s="1"/>
  <c r="P807" i="12" s="1"/>
  <c r="P808" i="12" s="1"/>
  <c r="F190" i="16"/>
  <c r="P715" i="12"/>
  <c r="P716" i="12" s="1"/>
  <c r="P717" i="12" s="1"/>
  <c r="P718" i="12" s="1"/>
  <c r="R951" i="12"/>
  <c r="R939" i="2" s="1"/>
  <c r="Q953" i="12"/>
  <c r="Q773" i="12"/>
  <c r="R771" i="12"/>
  <c r="R759" i="2" s="1"/>
  <c r="F188" i="16"/>
  <c r="P695" i="12"/>
  <c r="P696" i="12" s="1"/>
  <c r="P697" i="12" s="1"/>
  <c r="P698" i="12" s="1"/>
  <c r="Q913" i="12"/>
  <c r="R911" i="12"/>
  <c r="R899" i="2" s="1"/>
  <c r="F181" i="16"/>
  <c r="P625" i="12"/>
  <c r="P626" i="12" s="1"/>
  <c r="P627" i="12" s="1"/>
  <c r="P628" i="12" s="1"/>
  <c r="F204" i="16"/>
  <c r="P855" i="12"/>
  <c r="P856" i="12" s="1"/>
  <c r="P857" i="12" s="1"/>
  <c r="P858" i="12" s="1"/>
  <c r="R871" i="12"/>
  <c r="R859" i="2" s="1"/>
  <c r="R862" i="2" s="1"/>
  <c r="R864" i="2" s="1"/>
  <c r="R865" i="2" s="1"/>
  <c r="R866" i="2" s="1"/>
  <c r="R867" i="2" s="1"/>
  <c r="Q873" i="12"/>
  <c r="Q743" i="12"/>
  <c r="R741" i="12"/>
  <c r="R729" i="2" s="1"/>
  <c r="R732" i="2" s="1"/>
  <c r="R734" i="2" s="1"/>
  <c r="R735" i="2" s="1"/>
  <c r="R736" i="2" s="1"/>
  <c r="R737" i="2" s="1"/>
  <c r="Q923" i="12"/>
  <c r="R921" i="12"/>
  <c r="R909" i="2" s="1"/>
  <c r="F217" i="16"/>
  <c r="P985" i="12"/>
  <c r="P986" i="12" s="1"/>
  <c r="P987" i="12" s="1"/>
  <c r="P988" i="12" s="1"/>
  <c r="O241" i="2"/>
  <c r="O581" i="2"/>
  <c r="O571" i="2"/>
  <c r="O551" i="2"/>
  <c r="F492" i="2"/>
  <c r="D452" i="2"/>
  <c r="D454" i="2" s="1"/>
  <c r="D455" i="2" s="1"/>
  <c r="D456" i="2" s="1"/>
  <c r="G432" i="2"/>
  <c r="G434" i="2" s="1"/>
  <c r="G435" i="2" s="1"/>
  <c r="G436" i="2" s="1"/>
  <c r="O911" i="2"/>
  <c r="O631" i="2"/>
  <c r="O431" i="2"/>
  <c r="O381" i="2"/>
  <c r="O401" i="2"/>
  <c r="O281" i="2"/>
  <c r="O461" i="2"/>
  <c r="J52" i="16"/>
  <c r="J25" i="16"/>
  <c r="J30" i="16"/>
  <c r="J41" i="16"/>
  <c r="J22" i="16"/>
  <c r="J27" i="16"/>
  <c r="O841" i="2"/>
  <c r="O261" i="2"/>
  <c r="L385" i="2"/>
  <c r="L386" i="2" s="1"/>
  <c r="O921" i="2"/>
  <c r="D262" i="2"/>
  <c r="D264" i="2" s="1"/>
  <c r="O471" i="2"/>
  <c r="O441" i="2"/>
  <c r="O271" i="2"/>
  <c r="O251" i="2"/>
  <c r="O231" i="2"/>
  <c r="O491" i="2"/>
  <c r="O361" i="2"/>
  <c r="J44" i="16"/>
  <c r="J33" i="16"/>
  <c r="J43" i="16"/>
  <c r="J28" i="16"/>
  <c r="J23" i="16"/>
  <c r="J50" i="16"/>
  <c r="O821" i="2"/>
  <c r="O501" i="2"/>
  <c r="O421" i="2"/>
  <c r="O201" i="2"/>
  <c r="O481" i="2"/>
  <c r="O391" i="2"/>
  <c r="O341" i="2"/>
  <c r="O301" i="2"/>
  <c r="O371" i="2"/>
  <c r="J34" i="16"/>
  <c r="J31" i="16"/>
  <c r="R62" i="12"/>
  <c r="R51" i="2" s="1"/>
  <c r="O51" i="12"/>
  <c r="P51" i="12" s="1"/>
  <c r="Q51" i="12" s="1"/>
  <c r="E882" i="2"/>
  <c r="E884" i="2" s="1"/>
  <c r="E885" i="2" s="1"/>
  <c r="E886" i="2" s="1"/>
  <c r="O881" i="2"/>
  <c r="N592" i="2"/>
  <c r="N594" i="2" s="1"/>
  <c r="N595" i="2" s="1"/>
  <c r="N596" i="2" s="1"/>
  <c r="F232" i="2"/>
  <c r="F234" i="2" s="1"/>
  <c r="F235" i="2" s="1"/>
  <c r="F236" i="2" s="1"/>
  <c r="O591" i="2"/>
  <c r="G242" i="2"/>
  <c r="G244" i="2" s="1"/>
  <c r="G245" i="2" s="1"/>
  <c r="G246" i="2" s="1"/>
  <c r="E222" i="2"/>
  <c r="E224" i="2" s="1"/>
  <c r="J48" i="16"/>
  <c r="J29" i="16"/>
  <c r="J38" i="16"/>
  <c r="J45" i="16"/>
  <c r="J32" i="16"/>
  <c r="J26" i="16"/>
  <c r="J42" i="16"/>
  <c r="J35" i="16"/>
  <c r="D372" i="2"/>
  <c r="D374" i="2" s="1"/>
  <c r="D375" i="2" s="1"/>
  <c r="K522" i="2"/>
  <c r="K524" i="2" s="1"/>
  <c r="K525" i="2" s="1"/>
  <c r="K526" i="2" s="1"/>
  <c r="O531" i="2"/>
  <c r="O901" i="2"/>
  <c r="O702" i="2"/>
  <c r="O722" i="2"/>
  <c r="O561" i="2"/>
  <c r="O521" i="2"/>
  <c r="G392" i="2"/>
  <c r="G394" i="2" s="1"/>
  <c r="G395" i="2" s="1"/>
  <c r="G396" i="2" s="1"/>
  <c r="G362" i="2"/>
  <c r="G364" i="2" s="1"/>
  <c r="G365" i="2" s="1"/>
  <c r="G366" i="2" s="1"/>
  <c r="O802" i="2"/>
  <c r="O541" i="2"/>
  <c r="J40" i="16"/>
  <c r="J24" i="16"/>
  <c r="O861" i="2"/>
  <c r="O41" i="12"/>
  <c r="P41" i="12" s="1"/>
  <c r="P29" i="2" s="1"/>
  <c r="P32" i="2" s="1"/>
  <c r="P34" i="2" s="1"/>
  <c r="P35" i="2" s="1"/>
  <c r="P36" i="2" s="1"/>
  <c r="P37" i="2" s="1"/>
  <c r="O31" i="12"/>
  <c r="P31" i="12" s="1"/>
  <c r="P33" i="12" s="1"/>
  <c r="F122" i="16" s="1"/>
  <c r="Q52" i="12"/>
  <c r="Q41" i="2" s="1"/>
  <c r="R42" i="12"/>
  <c r="R31" i="2" s="1"/>
  <c r="Q32" i="12"/>
  <c r="Q21" i="2" s="1"/>
  <c r="Q22" i="12"/>
  <c r="Q11" i="2" s="1"/>
  <c r="D10" i="3"/>
  <c r="N306" i="12"/>
  <c r="F523" i="12"/>
  <c r="F525" i="12" s="1"/>
  <c r="G443" i="12"/>
  <c r="G445" i="12" s="1"/>
  <c r="F452" i="2"/>
  <c r="F454" i="2" s="1"/>
  <c r="F455" i="2" s="1"/>
  <c r="F456" i="2" s="1"/>
  <c r="F439" i="2"/>
  <c r="F442" i="2" s="1"/>
  <c r="F444" i="2" s="1"/>
  <c r="F445" i="2" s="1"/>
  <c r="F446" i="2" s="1"/>
  <c r="G399" i="2"/>
  <c r="G402" i="2" s="1"/>
  <c r="G404" i="2" s="1"/>
  <c r="G405" i="2" s="1"/>
  <c r="G406" i="2" s="1"/>
  <c r="D359" i="2"/>
  <c r="D349" i="2"/>
  <c r="D352" i="2" s="1"/>
  <c r="F339" i="2"/>
  <c r="F342" i="2" s="1"/>
  <c r="F344" i="2" s="1"/>
  <c r="F345" i="2" s="1"/>
  <c r="D232" i="2"/>
  <c r="D234" i="2" s="1"/>
  <c r="D235" i="2" s="1"/>
  <c r="D236" i="2" s="1"/>
  <c r="G489" i="2"/>
  <c r="G492" i="2" s="1"/>
  <c r="G252" i="2"/>
  <c r="G254" i="2" s="1"/>
  <c r="G255" i="2" s="1"/>
  <c r="G256" i="2" s="1"/>
  <c r="J306" i="12"/>
  <c r="G383" i="12"/>
  <c r="O383" i="12" s="1"/>
  <c r="F39" i="16" s="1"/>
  <c r="F539" i="2"/>
  <c r="F542" i="2" s="1"/>
  <c r="F544" i="2" s="1"/>
  <c r="F545" i="2" s="1"/>
  <c r="D459" i="2"/>
  <c r="D462" i="2" s="1"/>
  <c r="D464" i="2" s="1"/>
  <c r="D465" i="2" s="1"/>
  <c r="D466" i="2" s="1"/>
  <c r="G349" i="2"/>
  <c r="G352" i="2" s="1"/>
  <c r="G354" i="2" s="1"/>
  <c r="G355" i="2" s="1"/>
  <c r="G356" i="2" s="1"/>
  <c r="E502" i="2"/>
  <c r="E504" i="2" s="1"/>
  <c r="E505" i="2" s="1"/>
  <c r="E506" i="2" s="1"/>
  <c r="J472" i="2"/>
  <c r="J474" i="2" s="1"/>
  <c r="J475" i="2" s="1"/>
  <c r="J476" i="2" s="1"/>
  <c r="G629" i="2"/>
  <c r="O629" i="2" s="1"/>
  <c r="G382" i="2"/>
  <c r="G384" i="2" s="1"/>
  <c r="G385" i="2" s="1"/>
  <c r="G386" i="2" s="1"/>
  <c r="D442" i="2"/>
  <c r="D444" i="2" s="1"/>
  <c r="D445" i="2" s="1"/>
  <c r="D446" i="2" s="1"/>
  <c r="F362" i="2"/>
  <c r="F364" i="2" s="1"/>
  <c r="F365" i="2" s="1"/>
  <c r="F366" i="2" s="1"/>
  <c r="D272" i="2"/>
  <c r="D274" i="2" s="1"/>
  <c r="D275" i="2" s="1"/>
  <c r="D276" i="2" s="1"/>
  <c r="K572" i="2"/>
  <c r="K574" i="2" s="1"/>
  <c r="K575" i="2" s="1"/>
  <c r="K576" i="2" s="1"/>
  <c r="H325" i="2"/>
  <c r="H326" i="2" s="1"/>
  <c r="J742" i="2"/>
  <c r="J744" i="2" s="1"/>
  <c r="J745" i="2" s="1"/>
  <c r="J746" i="2" s="1"/>
  <c r="H482" i="2"/>
  <c r="H484" i="2" s="1"/>
  <c r="H485" i="2" s="1"/>
  <c r="H486" i="2" s="1"/>
  <c r="G442" i="2"/>
  <c r="G444" i="2" s="1"/>
  <c r="G445" i="2" s="1"/>
  <c r="G446" i="2" s="1"/>
  <c r="G292" i="2"/>
  <c r="G294" i="2" s="1"/>
  <c r="G295" i="2" s="1"/>
  <c r="G296" i="2" s="1"/>
  <c r="G322" i="2"/>
  <c r="G324" i="2" s="1"/>
  <c r="G325" i="2" s="1"/>
  <c r="G326" i="2" s="1"/>
  <c r="E246" i="12"/>
  <c r="F335" i="12"/>
  <c r="E336" i="12"/>
  <c r="F295" i="12"/>
  <c r="F255" i="12"/>
  <c r="D466" i="12"/>
  <c r="F466" i="12"/>
  <c r="G566" i="12"/>
  <c r="E516" i="12"/>
  <c r="G716" i="12"/>
  <c r="D826" i="12"/>
  <c r="F826" i="12"/>
  <c r="F1005" i="12"/>
  <c r="H965" i="12"/>
  <c r="H966" i="12" s="1"/>
  <c r="G975" i="12"/>
  <c r="G845" i="12"/>
  <c r="G846" i="12" s="1"/>
  <c r="G815" i="12"/>
  <c r="F765" i="12"/>
  <c r="F226" i="12"/>
  <c r="G315" i="12"/>
  <c r="G316" i="12" s="1"/>
  <c r="G285" i="12"/>
  <c r="D255" i="12"/>
  <c r="D486" i="12"/>
  <c r="E426" i="12"/>
  <c r="D586" i="12"/>
  <c r="G526" i="12"/>
  <c r="F536" i="12"/>
  <c r="F686" i="12"/>
  <c r="G626" i="12"/>
  <c r="E966" i="12"/>
  <c r="G306" i="12"/>
  <c r="D286" i="12"/>
  <c r="F395" i="12"/>
  <c r="F396" i="12" s="1"/>
  <c r="E285" i="12"/>
  <c r="F215" i="12"/>
  <c r="F216" i="12" s="1"/>
  <c r="G656" i="12"/>
  <c r="F896" i="12"/>
  <c r="G826" i="12"/>
  <c r="F1016" i="12"/>
  <c r="D965" i="12"/>
  <c r="D966" i="12" s="1"/>
  <c r="G935" i="12"/>
  <c r="F645" i="12"/>
  <c r="G875" i="12"/>
  <c r="G675" i="12"/>
  <c r="G676" i="12" s="1"/>
  <c r="F595" i="12"/>
  <c r="F596" i="12" s="1"/>
  <c r="F246" i="12"/>
  <c r="F235" i="12"/>
  <c r="D215" i="12"/>
  <c r="D656" i="12"/>
  <c r="E776" i="12"/>
  <c r="G966" i="12"/>
  <c r="E1006" i="12"/>
  <c r="E986" i="12"/>
  <c r="G905" i="12"/>
  <c r="G906" i="12" s="1"/>
  <c r="D755" i="12"/>
  <c r="G865" i="12"/>
  <c r="G866" i="12" s="1"/>
  <c r="F785" i="12"/>
  <c r="G685" i="12"/>
  <c r="G355" i="12"/>
  <c r="G356" i="12" s="1"/>
  <c r="G515" i="12"/>
  <c r="G485" i="12"/>
  <c r="G885" i="12"/>
  <c r="F845" i="12"/>
  <c r="F795" i="12"/>
  <c r="F415" i="12"/>
  <c r="G895" i="12"/>
  <c r="G855" i="12"/>
  <c r="F855" i="12"/>
  <c r="F835" i="12"/>
  <c r="G805" i="12"/>
  <c r="F735" i="12"/>
  <c r="F736" i="12" s="1"/>
  <c r="G575" i="12"/>
  <c r="G576" i="12" s="1"/>
  <c r="F545" i="12"/>
  <c r="F515" i="12"/>
  <c r="D275" i="12"/>
  <c r="G915" i="12"/>
  <c r="E645" i="12"/>
  <c r="E646" i="12" s="1"/>
  <c r="G595" i="12"/>
  <c r="G596" i="12" s="1"/>
  <c r="E275" i="12"/>
  <c r="E265" i="12"/>
  <c r="E255" i="12"/>
  <c r="F665" i="12"/>
  <c r="G295" i="12"/>
  <c r="E329" i="2"/>
  <c r="E332" i="2" s="1"/>
  <c r="E334" i="2" s="1"/>
  <c r="E335" i="2" s="1"/>
  <c r="E336" i="2" s="1"/>
  <c r="E309" i="2"/>
  <c r="E312" i="2" s="1"/>
  <c r="E314" i="2" s="1"/>
  <c r="E315" i="2" s="1"/>
  <c r="E316" i="2" s="1"/>
  <c r="E289" i="2"/>
  <c r="E292" i="2" s="1"/>
  <c r="E294" i="2" s="1"/>
  <c r="E295" i="2" s="1"/>
  <c r="E296" i="2" s="1"/>
  <c r="E279" i="2"/>
  <c r="E282" i="2" s="1"/>
  <c r="E284" i="2" s="1"/>
  <c r="E285" i="2" s="1"/>
  <c r="E286" i="2" s="1"/>
  <c r="E269" i="2"/>
  <c r="E272" i="2" s="1"/>
  <c r="E274" i="2" s="1"/>
  <c r="E275" i="2" s="1"/>
  <c r="E276" i="2" s="1"/>
  <c r="D972" i="2"/>
  <c r="O972" i="2" s="1"/>
  <c r="G529" i="2"/>
  <c r="G532" i="2" s="1"/>
  <c r="G534" i="2" s="1"/>
  <c r="G535" i="2" s="1"/>
  <c r="G536" i="2" s="1"/>
  <c r="G299" i="2"/>
  <c r="G302" i="2" s="1"/>
  <c r="G304" i="2" s="1"/>
  <c r="G305" i="2" s="1"/>
  <c r="G306" i="2" s="1"/>
  <c r="F425" i="12"/>
  <c r="F405" i="12"/>
  <c r="G475" i="12"/>
  <c r="G476" i="12" s="1"/>
  <c r="D775" i="12"/>
  <c r="G945" i="12"/>
  <c r="D575" i="12"/>
  <c r="D576" i="12" s="1"/>
  <c r="G955" i="12"/>
  <c r="G925" i="12"/>
  <c r="D815" i="12"/>
  <c r="G725" i="12"/>
  <c r="G635" i="12"/>
  <c r="F486" i="12"/>
  <c r="F455" i="12"/>
  <c r="G435" i="12"/>
  <c r="G415" i="12"/>
  <c r="D385" i="12"/>
  <c r="F355" i="12"/>
  <c r="E215" i="12"/>
  <c r="G695" i="12"/>
  <c r="G555" i="12"/>
  <c r="F325" i="12"/>
  <c r="G495" i="12"/>
  <c r="D982" i="2"/>
  <c r="O982" i="2" s="1"/>
  <c r="D962" i="2"/>
  <c r="O962" i="2" s="1"/>
  <c r="F459" i="2"/>
  <c r="F462" i="2" s="1"/>
  <c r="F464" i="2" s="1"/>
  <c r="F465" i="2" s="1"/>
  <c r="F466" i="2" s="1"/>
  <c r="E449" i="2"/>
  <c r="E452" i="2" s="1"/>
  <c r="E454" i="2" s="1"/>
  <c r="E455" i="2" s="1"/>
  <c r="E456" i="2" s="1"/>
  <c r="G996" i="12"/>
  <c r="E1016" i="12"/>
  <c r="F925" i="12"/>
  <c r="D645" i="12"/>
  <c r="G746" i="12"/>
  <c r="G665" i="12"/>
  <c r="F445" i="12"/>
  <c r="F345" i="12"/>
  <c r="F346" i="12" s="1"/>
  <c r="F315" i="12"/>
  <c r="E475" i="12"/>
  <c r="G465" i="12"/>
  <c r="G765" i="12"/>
  <c r="G766" i="12" s="1"/>
  <c r="G835" i="12"/>
  <c r="F805" i="12"/>
  <c r="D785" i="12"/>
  <c r="D765" i="12"/>
  <c r="F605" i="12"/>
  <c r="F575" i="12"/>
  <c r="D565" i="12"/>
  <c r="F555" i="12"/>
  <c r="G535" i="12"/>
  <c r="F505" i="12"/>
  <c r="G455" i="12"/>
  <c r="E446" i="12"/>
  <c r="F435" i="12"/>
  <c r="G405" i="12"/>
  <c r="G375" i="12"/>
  <c r="G376" i="12" s="1"/>
  <c r="G365" i="12"/>
  <c r="F905" i="12"/>
  <c r="F885" i="12"/>
  <c r="F886" i="12" s="1"/>
  <c r="F875" i="12"/>
  <c r="F865" i="12"/>
  <c r="F866" i="12" s="1"/>
  <c r="E765" i="12"/>
  <c r="E766" i="12" s="1"/>
  <c r="D745" i="12"/>
  <c r="E315" i="12"/>
  <c r="F275" i="12"/>
  <c r="D265" i="12"/>
  <c r="G645" i="12"/>
  <c r="G505" i="12"/>
  <c r="G266" i="12"/>
  <c r="G256" i="12"/>
  <c r="E235" i="12"/>
  <c r="G325" i="12"/>
  <c r="G335" i="12"/>
  <c r="G1005" i="12"/>
  <c r="D1002" i="2"/>
  <c r="O1002" i="2" s="1"/>
  <c r="F389" i="2"/>
  <c r="F392" i="2" s="1"/>
  <c r="F394" i="2" s="1"/>
  <c r="F395" i="2" s="1"/>
  <c r="F396" i="2" s="1"/>
  <c r="D445" i="12"/>
  <c r="F305" i="12"/>
  <c r="F306" i="12" s="1"/>
  <c r="E295" i="12"/>
  <c r="G785" i="12"/>
  <c r="G786" i="12" s="1"/>
  <c r="F955" i="12"/>
  <c r="F956" i="12" s="1"/>
  <c r="F915" i="12"/>
  <c r="G755" i="12"/>
  <c r="G736" i="12"/>
  <c r="F725" i="12"/>
  <c r="F715" i="12"/>
  <c r="F716" i="12" s="1"/>
  <c r="F705" i="12"/>
  <c r="D675" i="12"/>
  <c r="G585" i="12"/>
  <c r="G795" i="12"/>
  <c r="G796" i="12" s="1"/>
  <c r="F815" i="12"/>
  <c r="G705" i="12"/>
  <c r="D685" i="12"/>
  <c r="D665" i="12"/>
  <c r="E455" i="12"/>
  <c r="D455" i="12"/>
  <c r="G425" i="12"/>
  <c r="G426" i="12" s="1"/>
  <c r="F375" i="12"/>
  <c r="F655" i="12"/>
  <c r="G605" i="12"/>
  <c r="G395" i="12"/>
  <c r="D952" i="2"/>
  <c r="O952" i="2" s="1"/>
  <c r="E489" i="2"/>
  <c r="E492" i="2" s="1"/>
  <c r="F379" i="2"/>
  <c r="F382" i="2" s="1"/>
  <c r="F384" i="2" s="1"/>
  <c r="F385" i="2" s="1"/>
  <c r="F386" i="2" s="1"/>
  <c r="F369" i="2"/>
  <c r="F372" i="2" s="1"/>
  <c r="F374" i="2" s="1"/>
  <c r="F375" i="2" s="1"/>
  <c r="E229" i="2"/>
  <c r="E232" i="2" s="1"/>
  <c r="E234" i="2" s="1"/>
  <c r="G369" i="2"/>
  <c r="G372" i="2" s="1"/>
  <c r="F319" i="2"/>
  <c r="F322" i="2" s="1"/>
  <c r="F324" i="2" s="1"/>
  <c r="F325" i="2" s="1"/>
  <c r="F326" i="2" s="1"/>
  <c r="F209" i="2"/>
  <c r="F212" i="2" s="1"/>
  <c r="F214" i="2" s="1"/>
  <c r="F215" i="2" s="1"/>
  <c r="F216" i="2" s="1"/>
  <c r="F519" i="2"/>
  <c r="F522" i="2" s="1"/>
  <c r="F524" i="2" s="1"/>
  <c r="F525" i="2" s="1"/>
  <c r="F526" i="2" s="1"/>
  <c r="E459" i="2"/>
  <c r="E462" i="2" s="1"/>
  <c r="E464" i="2" s="1"/>
  <c r="E465" i="2" s="1"/>
  <c r="E466" i="2" s="1"/>
  <c r="F429" i="2"/>
  <c r="F432" i="2" s="1"/>
  <c r="F434" i="2" s="1"/>
  <c r="F435" i="2" s="1"/>
  <c r="F436" i="2" s="1"/>
  <c r="E419" i="2"/>
  <c r="E422" i="2" s="1"/>
  <c r="E424" i="2" s="1"/>
  <c r="E425" i="2" s="1"/>
  <c r="E426" i="2" s="1"/>
  <c r="D239" i="2"/>
  <c r="D242" i="2" s="1"/>
  <c r="D244" i="2" s="1"/>
  <c r="D245" i="2" s="1"/>
  <c r="D246" i="2" s="1"/>
  <c r="D219" i="2"/>
  <c r="D222" i="2" s="1"/>
  <c r="D224" i="2" s="1"/>
  <c r="D225" i="2" s="1"/>
  <c r="D226" i="2" s="1"/>
  <c r="D209" i="2"/>
  <c r="D212" i="2" s="1"/>
  <c r="D214" i="2" s="1"/>
  <c r="D199" i="2"/>
  <c r="D202" i="2" s="1"/>
  <c r="D204" i="2" s="1"/>
  <c r="D205" i="2" s="1"/>
  <c r="D206" i="2" s="1"/>
  <c r="G339" i="2"/>
  <c r="G342" i="2" s="1"/>
  <c r="G344" i="2" s="1"/>
  <c r="G345" i="2" s="1"/>
  <c r="G346" i="2" s="1"/>
  <c r="E493" i="12"/>
  <c r="F349" i="2"/>
  <c r="F352" i="2" s="1"/>
  <c r="F354" i="2" s="1"/>
  <c r="F355" i="2" s="1"/>
  <c r="F356" i="2" s="1"/>
  <c r="G329" i="2"/>
  <c r="G332" i="2" s="1"/>
  <c r="G269" i="2"/>
  <c r="G272" i="2" s="1"/>
  <c r="G274" i="2" s="1"/>
  <c r="G275" i="2" s="1"/>
  <c r="G276" i="2" s="1"/>
  <c r="D992" i="2"/>
  <c r="O992" i="2" s="1"/>
  <c r="G499" i="2"/>
  <c r="G502" i="2" s="1"/>
  <c r="G504" i="2" s="1"/>
  <c r="G505" i="2" s="1"/>
  <c r="G506" i="2" s="1"/>
  <c r="E399" i="2"/>
  <c r="E402" i="2" s="1"/>
  <c r="E404" i="2" s="1"/>
  <c r="E405" i="2" s="1"/>
  <c r="E406" i="2" s="1"/>
  <c r="F239" i="2"/>
  <c r="F242" i="2" s="1"/>
  <c r="F244" i="2" s="1"/>
  <c r="F245" i="2" s="1"/>
  <c r="F246" i="2" s="1"/>
  <c r="D429" i="2"/>
  <c r="D432" i="2" s="1"/>
  <c r="D434" i="2" s="1"/>
  <c r="D435" i="2" s="1"/>
  <c r="D436" i="2" s="1"/>
  <c r="H12" i="12"/>
  <c r="I12" i="12" s="1"/>
  <c r="J12" i="12" s="1"/>
  <c r="K12" i="12" s="1"/>
  <c r="L12" i="12" s="1"/>
  <c r="M12" i="12" s="1"/>
  <c r="N12" i="12" s="1"/>
  <c r="O12" i="12" s="1"/>
  <c r="P12" i="12" s="1"/>
  <c r="Q12" i="12" s="1"/>
  <c r="R12" i="12" s="1"/>
  <c r="S12" i="12" s="1"/>
  <c r="F249" i="2"/>
  <c r="F252" i="2" s="1"/>
  <c r="F254" i="2" s="1"/>
  <c r="F255" i="2" s="1"/>
  <c r="F256" i="2" s="1"/>
  <c r="F409" i="2"/>
  <c r="F412" i="2" s="1"/>
  <c r="F414" i="2" s="1"/>
  <c r="F415" i="2" s="1"/>
  <c r="F416" i="2" s="1"/>
  <c r="F289" i="2"/>
  <c r="F292" i="2" s="1"/>
  <c r="F294" i="2" s="1"/>
  <c r="F295" i="2" s="1"/>
  <c r="F296" i="2" s="1"/>
  <c r="F269" i="2"/>
  <c r="F272" i="2" s="1"/>
  <c r="F274" i="2" s="1"/>
  <c r="F275" i="2" s="1"/>
  <c r="F276" i="2" s="1"/>
  <c r="F199" i="2"/>
  <c r="F202" i="2" s="1"/>
  <c r="F204" i="2" s="1"/>
  <c r="F205" i="2" s="1"/>
  <c r="F206" i="2" s="1"/>
  <c r="G459" i="2"/>
  <c r="G462" i="2" s="1"/>
  <c r="G464" i="2" s="1"/>
  <c r="G465" i="2" s="1"/>
  <c r="G466" i="2" s="1"/>
  <c r="G449" i="2"/>
  <c r="G452" i="2" s="1"/>
  <c r="G454" i="2" s="1"/>
  <c r="G455" i="2" s="1"/>
  <c r="G456" i="2" s="1"/>
  <c r="F329" i="2"/>
  <c r="F332" i="2" s="1"/>
  <c r="F334" i="2" s="1"/>
  <c r="F335" i="2" s="1"/>
  <c r="F336" i="2" s="1"/>
  <c r="F219" i="2"/>
  <c r="F222" i="2" s="1"/>
  <c r="F224" i="2" s="1"/>
  <c r="F225" i="2" s="1"/>
  <c r="F226" i="2" s="1"/>
  <c r="I385" i="2"/>
  <c r="I386" i="2" s="1"/>
  <c r="J496" i="12"/>
  <c r="K556" i="12"/>
  <c r="N526" i="12"/>
  <c r="N1006" i="12"/>
  <c r="N326" i="12"/>
  <c r="K796" i="12"/>
  <c r="J766" i="12"/>
  <c r="J1006" i="12"/>
  <c r="J906" i="12"/>
  <c r="G536" i="12"/>
  <c r="J886" i="12"/>
  <c r="J492" i="2"/>
  <c r="L592" i="2"/>
  <c r="L594" i="2" s="1"/>
  <c r="L595" i="2" s="1"/>
  <c r="L596" i="2" s="1"/>
  <c r="K336" i="12"/>
  <c r="K356" i="12"/>
  <c r="H996" i="12"/>
  <c r="F472" i="2"/>
  <c r="F474" i="2" s="1"/>
  <c r="F475" i="2" s="1"/>
  <c r="F476" i="2" s="1"/>
  <c r="J416" i="12"/>
  <c r="M572" i="2"/>
  <c r="M574" i="2" s="1"/>
  <c r="M575" i="2" s="1"/>
  <c r="M576" i="2" s="1"/>
  <c r="E572" i="2"/>
  <c r="E574" i="2" s="1"/>
  <c r="E575" i="2" s="1"/>
  <c r="E576" i="2" s="1"/>
  <c r="L512" i="2"/>
  <c r="L514" i="2" s="1"/>
  <c r="L515" i="2" s="1"/>
  <c r="L516" i="2" s="1"/>
  <c r="H512" i="2"/>
  <c r="H514" i="2" s="1"/>
  <c r="H515" i="2" s="1"/>
  <c r="H516" i="2" s="1"/>
  <c r="N472" i="2"/>
  <c r="N474" i="2" s="1"/>
  <c r="N475" i="2" s="1"/>
  <c r="N476" i="2" s="1"/>
  <c r="J346" i="12"/>
  <c r="K596" i="12"/>
  <c r="C536" i="12"/>
  <c r="K866" i="12"/>
  <c r="I572" i="2"/>
  <c r="I574" i="2" s="1"/>
  <c r="I575" i="2" s="1"/>
  <c r="I576" i="2" s="1"/>
  <c r="J512" i="2"/>
  <c r="J514" i="2" s="1"/>
  <c r="J515" i="2" s="1"/>
  <c r="J516" i="2" s="1"/>
  <c r="F512" i="2"/>
  <c r="F514" i="2" s="1"/>
  <c r="F515" i="2" s="1"/>
  <c r="F516" i="2" s="1"/>
  <c r="K276" i="12"/>
  <c r="N396" i="12"/>
  <c r="K376" i="12"/>
  <c r="N416" i="12"/>
  <c r="N596" i="12"/>
  <c r="C516" i="12"/>
  <c r="I786" i="12"/>
  <c r="K726" i="12"/>
  <c r="L996" i="12"/>
  <c r="K946" i="12"/>
  <c r="H472" i="2"/>
  <c r="H474" i="2" s="1"/>
  <c r="H475" i="2" s="1"/>
  <c r="H476" i="2" s="1"/>
  <c r="K536" i="12"/>
  <c r="K696" i="12"/>
  <c r="I666" i="12"/>
  <c r="N626" i="12"/>
  <c r="J796" i="12"/>
  <c r="L876" i="12"/>
  <c r="H592" i="2"/>
  <c r="H594" i="2" s="1"/>
  <c r="H595" i="2" s="1"/>
  <c r="H596" i="2" s="1"/>
  <c r="L472" i="2"/>
  <c r="L474" i="2" s="1"/>
  <c r="L475" i="2" s="1"/>
  <c r="L476" i="2" s="1"/>
  <c r="E442" i="2"/>
  <c r="N836" i="12"/>
  <c r="G296" i="12"/>
  <c r="G276" i="12"/>
  <c r="J486" i="12"/>
  <c r="J466" i="12"/>
  <c r="K476" i="12"/>
  <c r="H606" i="12"/>
  <c r="L606" i="12"/>
  <c r="J526" i="12"/>
  <c r="J686" i="12"/>
  <c r="J666" i="12"/>
  <c r="K676" i="12"/>
  <c r="K636" i="12"/>
  <c r="J626" i="12"/>
  <c r="L806" i="12"/>
  <c r="N716" i="12"/>
  <c r="L856" i="12"/>
  <c r="J836" i="12"/>
  <c r="J956" i="12"/>
  <c r="K926" i="12"/>
  <c r="C926" i="12"/>
  <c r="E786" i="12"/>
  <c r="K324" i="2"/>
  <c r="K325" i="2" s="1"/>
  <c r="K326" i="2" s="1"/>
  <c r="L966" i="12"/>
  <c r="C486" i="12"/>
  <c r="K486" i="12"/>
  <c r="L325" i="2"/>
  <c r="L326" i="2" s="1"/>
  <c r="I365" i="2"/>
  <c r="I366" i="2" s="1"/>
  <c r="K912" i="2"/>
  <c r="K914" i="2" s="1"/>
  <c r="K915" i="2" s="1"/>
  <c r="G912" i="2"/>
  <c r="G914" i="2" s="1"/>
  <c r="G915" i="2" s="1"/>
  <c r="J786" i="12"/>
  <c r="C765" i="12"/>
  <c r="E562" i="2"/>
  <c r="E564" i="2" s="1"/>
  <c r="E565" i="2" s="1"/>
  <c r="L482" i="2"/>
  <c r="N482" i="2"/>
  <c r="D333" i="12"/>
  <c r="O333" i="12" s="1"/>
  <c r="F34" i="16" s="1"/>
  <c r="D319" i="2"/>
  <c r="D322" i="2" s="1"/>
  <c r="J806" i="2"/>
  <c r="K562" i="2"/>
  <c r="K564" i="2" s="1"/>
  <c r="K565" i="2" s="1"/>
  <c r="M552" i="2"/>
  <c r="M554" i="2" s="1"/>
  <c r="M555" i="2" s="1"/>
  <c r="I552" i="2"/>
  <c r="I554" i="2" s="1"/>
  <c r="I555" i="2" s="1"/>
  <c r="E552" i="2"/>
  <c r="E554" i="2" s="1"/>
  <c r="E555" i="2" s="1"/>
  <c r="H552" i="2"/>
  <c r="H554" i="2" s="1"/>
  <c r="H555" i="2" s="1"/>
  <c r="M582" i="2"/>
  <c r="M584" i="2" s="1"/>
  <c r="M585" i="2" s="1"/>
  <c r="K632" i="2"/>
  <c r="K634" i="2" s="1"/>
  <c r="K635" i="2" s="1"/>
  <c r="I582" i="2"/>
  <c r="I584" i="2" s="1"/>
  <c r="I585" i="2" s="1"/>
  <c r="E582" i="2"/>
  <c r="E584" i="2" s="1"/>
  <c r="E585" i="2" s="1"/>
  <c r="M512" i="2"/>
  <c r="M514" i="2" s="1"/>
  <c r="M515" i="2" s="1"/>
  <c r="G512" i="2"/>
  <c r="G514" i="2" s="1"/>
  <c r="G515" i="2" s="1"/>
  <c r="E512" i="2"/>
  <c r="E514" i="2" s="1"/>
  <c r="E515" i="2" s="1"/>
  <c r="L686" i="2"/>
  <c r="H686" i="2"/>
  <c r="D686" i="2"/>
  <c r="I826" i="2"/>
  <c r="E664" i="2"/>
  <c r="E665" i="2" s="1"/>
  <c r="I866" i="2"/>
  <c r="J846" i="2"/>
  <c r="E756" i="2"/>
  <c r="N686" i="2"/>
  <c r="J686" i="2"/>
  <c r="F686" i="2"/>
  <c r="N526" i="2"/>
  <c r="L524" i="2"/>
  <c r="L525" i="2" s="1"/>
  <c r="J526" i="2"/>
  <c r="H524" i="2"/>
  <c r="H525" i="2" s="1"/>
  <c r="I786" i="2"/>
  <c r="D303" i="12"/>
  <c r="O303" i="12" s="1"/>
  <c r="F31" i="16" s="1"/>
  <c r="D289" i="2"/>
  <c r="D393" i="12"/>
  <c r="O393" i="12" s="1"/>
  <c r="F40" i="16" s="1"/>
  <c r="D379" i="2"/>
  <c r="D343" i="12"/>
  <c r="O343" i="12" s="1"/>
  <c r="F35" i="16" s="1"/>
  <c r="D329" i="2"/>
  <c r="D503" i="12"/>
  <c r="D505" i="12" s="1"/>
  <c r="D489" i="2"/>
  <c r="D433" i="12"/>
  <c r="O433" i="12" s="1"/>
  <c r="F44" i="16" s="1"/>
  <c r="D419" i="2"/>
  <c r="D413" i="12"/>
  <c r="D415" i="12" s="1"/>
  <c r="D399" i="2"/>
  <c r="D423" i="12"/>
  <c r="O423" i="12" s="1"/>
  <c r="F43" i="16" s="1"/>
  <c r="D409" i="2"/>
  <c r="D593" i="12"/>
  <c r="O593" i="12" s="1"/>
  <c r="F60" i="16" s="1"/>
  <c r="D579" i="2"/>
  <c r="D582" i="2" s="1"/>
  <c r="D584" i="2" s="1"/>
  <c r="D585" i="2" s="1"/>
  <c r="D632" i="2"/>
  <c r="D543" i="12"/>
  <c r="O543" i="12" s="1"/>
  <c r="F55" i="16" s="1"/>
  <c r="D529" i="2"/>
  <c r="D532" i="2" s="1"/>
  <c r="D534" i="2" s="1"/>
  <c r="D535" i="2" s="1"/>
  <c r="D523" i="12"/>
  <c r="D525" i="12" s="1"/>
  <c r="D509" i="2"/>
  <c r="O509" i="2" s="1"/>
  <c r="O511" i="2"/>
  <c r="D693" i="12"/>
  <c r="D695" i="12" s="1"/>
  <c r="D732" i="2"/>
  <c r="D734" i="2" s="1"/>
  <c r="D735" i="2" s="1"/>
  <c r="D623" i="12"/>
  <c r="O623" i="12" s="1"/>
  <c r="F63" i="16" s="1"/>
  <c r="D662" i="2"/>
  <c r="D803" i="12"/>
  <c r="D805" i="12" s="1"/>
  <c r="D713" i="12"/>
  <c r="O713" i="12" s="1"/>
  <c r="F72" i="16" s="1"/>
  <c r="D752" i="2"/>
  <c r="D754" i="2" s="1"/>
  <c r="D755" i="2" s="1"/>
  <c r="D723" i="12"/>
  <c r="O723" i="12" s="1"/>
  <c r="F73" i="16" s="1"/>
  <c r="D762" i="2"/>
  <c r="D764" i="2" s="1"/>
  <c r="D765" i="2" s="1"/>
  <c r="D893" i="12"/>
  <c r="O893" i="12" s="1"/>
  <c r="F90" i="16" s="1"/>
  <c r="D879" i="2"/>
  <c r="D882" i="2" s="1"/>
  <c r="D884" i="2" s="1"/>
  <c r="D885" i="2" s="1"/>
  <c r="D873" i="12"/>
  <c r="O873" i="12" s="1"/>
  <c r="F88" i="16" s="1"/>
  <c r="D859" i="2"/>
  <c r="D862" i="2" s="1"/>
  <c r="D864" i="2" s="1"/>
  <c r="D865" i="2" s="1"/>
  <c r="D903" i="12"/>
  <c r="O903" i="12" s="1"/>
  <c r="F91" i="16" s="1"/>
  <c r="D889" i="2"/>
  <c r="D892" i="2" s="1"/>
  <c r="D894" i="2" s="1"/>
  <c r="D895" i="2" s="1"/>
  <c r="D833" i="12"/>
  <c r="O833" i="12" s="1"/>
  <c r="F84" i="16" s="1"/>
  <c r="D819" i="2"/>
  <c r="D822" i="2" s="1"/>
  <c r="D824" i="2" s="1"/>
  <c r="D825" i="2" s="1"/>
  <c r="D913" i="12"/>
  <c r="O913" i="12" s="1"/>
  <c r="F92" i="16" s="1"/>
  <c r="D899" i="2"/>
  <c r="D902" i="2" s="1"/>
  <c r="D904" i="2" s="1"/>
  <c r="D905" i="2" s="1"/>
  <c r="K864" i="2"/>
  <c r="K865" i="2" s="1"/>
  <c r="M844" i="2"/>
  <c r="M845" i="2" s="1"/>
  <c r="E844" i="2"/>
  <c r="E845" i="2" s="1"/>
  <c r="G784" i="2"/>
  <c r="G785" i="2" s="1"/>
  <c r="M724" i="2"/>
  <c r="M725" i="2" s="1"/>
  <c r="G724" i="2"/>
  <c r="G725" i="2" s="1"/>
  <c r="K934" i="2"/>
  <c r="K935" i="2" s="1"/>
  <c r="G934" i="2"/>
  <c r="G935" i="2" s="1"/>
  <c r="K844" i="2"/>
  <c r="K845" i="2" s="1"/>
  <c r="K824" i="2"/>
  <c r="K825" i="2" s="1"/>
  <c r="G824" i="2"/>
  <c r="G825" i="2" s="1"/>
  <c r="O792" i="2"/>
  <c r="K724" i="2"/>
  <c r="K725" i="2" s="1"/>
  <c r="K694" i="2"/>
  <c r="K695" i="2" s="1"/>
  <c r="G694" i="2"/>
  <c r="G695" i="2" s="1"/>
  <c r="N674" i="2"/>
  <c r="N675" i="2" s="1"/>
  <c r="L674" i="2"/>
  <c r="L675" i="2" s="1"/>
  <c r="J674" i="2"/>
  <c r="J675" i="2" s="1"/>
  <c r="H674" i="2"/>
  <c r="H675" i="2" s="1"/>
  <c r="F674" i="2"/>
  <c r="F675" i="2" s="1"/>
  <c r="K664" i="2"/>
  <c r="K665" i="2" s="1"/>
  <c r="G664" i="2"/>
  <c r="G665" i="2" s="1"/>
  <c r="K624" i="2"/>
  <c r="K625" i="2" s="1"/>
  <c r="G624" i="2"/>
  <c r="G625" i="2" s="1"/>
  <c r="E864" i="2"/>
  <c r="E865" i="2" s="1"/>
  <c r="E824" i="2"/>
  <c r="E825" i="2" s="1"/>
  <c r="M785" i="12"/>
  <c r="M786" i="12" s="1"/>
  <c r="M765" i="12"/>
  <c r="M766" i="12" s="1"/>
  <c r="M934" i="2"/>
  <c r="M935" i="2" s="1"/>
  <c r="I934" i="2"/>
  <c r="I935" i="2" s="1"/>
  <c r="M764" i="2"/>
  <c r="M765" i="2" s="1"/>
  <c r="I764" i="2"/>
  <c r="I765" i="2" s="1"/>
  <c r="G744" i="2"/>
  <c r="G745" i="2" s="1"/>
  <c r="L704" i="2"/>
  <c r="L705" i="2" s="1"/>
  <c r="J704" i="2"/>
  <c r="J705" i="2" s="1"/>
  <c r="H704" i="2"/>
  <c r="H705" i="2" s="1"/>
  <c r="D704" i="2"/>
  <c r="D705" i="2" s="1"/>
  <c r="M694" i="2"/>
  <c r="M695" i="2" s="1"/>
  <c r="I694" i="2"/>
  <c r="I695" i="2" s="1"/>
  <c r="N704" i="2"/>
  <c r="N705" i="2" s="1"/>
  <c r="N694" i="2"/>
  <c r="N695" i="2" s="1"/>
  <c r="L694" i="2"/>
  <c r="L695" i="2" s="1"/>
  <c r="J694" i="2"/>
  <c r="J695" i="2" s="1"/>
  <c r="H694" i="2"/>
  <c r="H695" i="2" s="1"/>
  <c r="F694" i="2"/>
  <c r="F695" i="2" s="1"/>
  <c r="D694" i="2"/>
  <c r="D695" i="2" s="1"/>
  <c r="O682" i="2"/>
  <c r="N664" i="2"/>
  <c r="N665" i="2" s="1"/>
  <c r="L664" i="2"/>
  <c r="L665" i="2" s="1"/>
  <c r="J664" i="2"/>
  <c r="J665" i="2" s="1"/>
  <c r="H664" i="2"/>
  <c r="H665" i="2" s="1"/>
  <c r="F664" i="2"/>
  <c r="F665" i="2" s="1"/>
  <c r="J406" i="12"/>
  <c r="N912" i="2"/>
  <c r="N914" i="2" s="1"/>
  <c r="N915" i="2" s="1"/>
  <c r="L912" i="2"/>
  <c r="L914" i="2" s="1"/>
  <c r="L915" i="2" s="1"/>
  <c r="J912" i="2"/>
  <c r="J914" i="2" s="1"/>
  <c r="J915" i="2" s="1"/>
  <c r="H912" i="2"/>
  <c r="H914" i="2" s="1"/>
  <c r="H915" i="2" s="1"/>
  <c r="F912" i="2"/>
  <c r="F914" i="2" s="1"/>
  <c r="F915" i="2" s="1"/>
  <c r="E872" i="2"/>
  <c r="E874" i="2" s="1"/>
  <c r="E875" i="2" s="1"/>
  <c r="N632" i="2"/>
  <c r="L632" i="2"/>
  <c r="J632" i="2"/>
  <c r="H632" i="2"/>
  <c r="N562" i="2"/>
  <c r="N564" i="2" s="1"/>
  <c r="N565" i="2" s="1"/>
  <c r="N566" i="2" s="1"/>
  <c r="L612" i="2"/>
  <c r="J562" i="2"/>
  <c r="J564" i="2" s="1"/>
  <c r="J565" i="2" s="1"/>
  <c r="H612" i="2"/>
  <c r="F562" i="2"/>
  <c r="F564" i="2" s="1"/>
  <c r="F565" i="2" s="1"/>
  <c r="D562" i="2"/>
  <c r="D564" i="2" s="1"/>
  <c r="D565" i="2" s="1"/>
  <c r="N602" i="2"/>
  <c r="L552" i="2"/>
  <c r="J552" i="2"/>
  <c r="H602" i="2"/>
  <c r="F602" i="2"/>
  <c r="D602" i="2"/>
  <c r="N512" i="2"/>
  <c r="N514" i="2" s="1"/>
  <c r="N515" i="2" s="1"/>
  <c r="M912" i="2"/>
  <c r="K922" i="2"/>
  <c r="K924" i="2" s="1"/>
  <c r="K925" i="2" s="1"/>
  <c r="I922" i="2"/>
  <c r="I924" i="2" s="1"/>
  <c r="I925" i="2" s="1"/>
  <c r="G922" i="2"/>
  <c r="G924" i="2" s="1"/>
  <c r="G925" i="2" s="1"/>
  <c r="E912" i="2"/>
  <c r="E932" i="2"/>
  <c r="E762" i="2"/>
  <c r="L622" i="2"/>
  <c r="J622" i="2"/>
  <c r="H572" i="2"/>
  <c r="H574" i="2" s="1"/>
  <c r="H575" i="2" s="1"/>
  <c r="D622" i="2"/>
  <c r="M562" i="2"/>
  <c r="M564" i="2" s="1"/>
  <c r="M565" i="2" s="1"/>
  <c r="K612" i="2"/>
  <c r="K614" i="2" s="1"/>
  <c r="K615" i="2" s="1"/>
  <c r="I562" i="2"/>
  <c r="I564" i="2" s="1"/>
  <c r="I565" i="2" s="1"/>
  <c r="E612" i="2"/>
  <c r="E614" i="2" s="1"/>
  <c r="E615" i="2" s="1"/>
  <c r="M602" i="2"/>
  <c r="K552" i="2"/>
  <c r="K554" i="2" s="1"/>
  <c r="K555" i="2" s="1"/>
  <c r="I602" i="2"/>
  <c r="G552" i="2"/>
  <c r="G554" i="2" s="1"/>
  <c r="G555" i="2" s="1"/>
  <c r="E602" i="2"/>
  <c r="E832" i="2"/>
  <c r="E834" i="2" s="1"/>
  <c r="E835" i="2" s="1"/>
  <c r="E692" i="2"/>
  <c r="M592" i="2"/>
  <c r="M594" i="2" s="1"/>
  <c r="M595" i="2" s="1"/>
  <c r="K592" i="2"/>
  <c r="K594" i="2" s="1"/>
  <c r="K595" i="2" s="1"/>
  <c r="G642" i="2"/>
  <c r="E592" i="2"/>
  <c r="E594" i="2" s="1"/>
  <c r="E595" i="2" s="1"/>
  <c r="M632" i="2"/>
  <c r="M634" i="2" s="1"/>
  <c r="M635" i="2" s="1"/>
  <c r="K582" i="2"/>
  <c r="K584" i="2" s="1"/>
  <c r="K585" i="2" s="1"/>
  <c r="I632" i="2"/>
  <c r="I634" i="2" s="1"/>
  <c r="I635" i="2" s="1"/>
  <c r="G582" i="2"/>
  <c r="G584" i="2" s="1"/>
  <c r="G585" i="2" s="1"/>
  <c r="E632" i="2"/>
  <c r="E634" i="2" s="1"/>
  <c r="E635" i="2" s="1"/>
  <c r="N622" i="2"/>
  <c r="K512" i="2"/>
  <c r="K514" i="2" s="1"/>
  <c r="K515" i="2" s="1"/>
  <c r="I512" i="2"/>
  <c r="I514" i="2" s="1"/>
  <c r="I515" i="2" s="1"/>
  <c r="M502" i="2"/>
  <c r="M504" i="2" s="1"/>
  <c r="M505" i="2" s="1"/>
  <c r="M506" i="2" s="1"/>
  <c r="M482" i="2"/>
  <c r="K482" i="2"/>
  <c r="I472" i="2"/>
  <c r="I474" i="2" s="1"/>
  <c r="I475" i="2" s="1"/>
  <c r="I476" i="2" s="1"/>
  <c r="G472" i="2"/>
  <c r="G474" i="2" s="1"/>
  <c r="G475" i="2" s="1"/>
  <c r="G476" i="2" s="1"/>
  <c r="E472" i="2"/>
  <c r="I592" i="2"/>
  <c r="I594" i="2" s="1"/>
  <c r="I595" i="2" s="1"/>
  <c r="F622" i="2"/>
  <c r="D293" i="12"/>
  <c r="O293" i="12" s="1"/>
  <c r="F30" i="16" s="1"/>
  <c r="D279" i="2"/>
  <c r="D403" i="12"/>
  <c r="O403" i="12" s="1"/>
  <c r="F41" i="16" s="1"/>
  <c r="D389" i="2"/>
  <c r="D323" i="12"/>
  <c r="O323" i="12" s="1"/>
  <c r="F33" i="16" s="1"/>
  <c r="D309" i="2"/>
  <c r="D353" i="12"/>
  <c r="O353" i="12" s="1"/>
  <c r="F36" i="16" s="1"/>
  <c r="D339" i="2"/>
  <c r="D342" i="2" s="1"/>
  <c r="D313" i="12"/>
  <c r="O313" i="12" s="1"/>
  <c r="F32" i="16" s="1"/>
  <c r="D299" i="2"/>
  <c r="D493" i="12"/>
  <c r="D479" i="2"/>
  <c r="O479" i="2" s="1"/>
  <c r="D603" i="12"/>
  <c r="O603" i="12" s="1"/>
  <c r="F61" i="16" s="1"/>
  <c r="D589" i="2"/>
  <c r="D592" i="2" s="1"/>
  <c r="D594" i="2" s="1"/>
  <c r="D595" i="2" s="1"/>
  <c r="D642" i="2"/>
  <c r="D553" i="12"/>
  <c r="O553" i="12" s="1"/>
  <c r="F56" i="16" s="1"/>
  <c r="D539" i="2"/>
  <c r="D542" i="2" s="1"/>
  <c r="D544" i="2" s="1"/>
  <c r="D545" i="2" s="1"/>
  <c r="D533" i="12"/>
  <c r="D535" i="12" s="1"/>
  <c r="D519" i="2"/>
  <c r="D522" i="2" s="1"/>
  <c r="D513" i="12"/>
  <c r="O513" i="12" s="1"/>
  <c r="F52" i="16" s="1"/>
  <c r="D499" i="2"/>
  <c r="D703" i="12"/>
  <c r="O703" i="12" s="1"/>
  <c r="F71" i="16" s="1"/>
  <c r="D742" i="2"/>
  <c r="D744" i="2" s="1"/>
  <c r="D745" i="2" s="1"/>
  <c r="D633" i="12"/>
  <c r="O633" i="12" s="1"/>
  <c r="F64" i="16" s="1"/>
  <c r="D672" i="2"/>
  <c r="D793" i="12"/>
  <c r="D795" i="12" s="1"/>
  <c r="D733" i="12"/>
  <c r="O733" i="12" s="1"/>
  <c r="F74" i="16" s="1"/>
  <c r="D772" i="2"/>
  <c r="D774" i="2" s="1"/>
  <c r="D775" i="2" s="1"/>
  <c r="D883" i="12"/>
  <c r="O883" i="12" s="1"/>
  <c r="F89" i="16" s="1"/>
  <c r="D869" i="2"/>
  <c r="D872" i="2" s="1"/>
  <c r="D874" i="2" s="1"/>
  <c r="D875" i="2" s="1"/>
  <c r="D853" i="12"/>
  <c r="O853" i="12" s="1"/>
  <c r="F86" i="16" s="1"/>
  <c r="D839" i="2"/>
  <c r="D842" i="2" s="1"/>
  <c r="D844" i="2" s="1"/>
  <c r="D845" i="2" s="1"/>
  <c r="D863" i="12"/>
  <c r="O863" i="12" s="1"/>
  <c r="F87" i="16" s="1"/>
  <c r="D849" i="2"/>
  <c r="D852" i="2" s="1"/>
  <c r="D854" i="2" s="1"/>
  <c r="D855" i="2" s="1"/>
  <c r="D843" i="12"/>
  <c r="O843" i="12" s="1"/>
  <c r="F85" i="16" s="1"/>
  <c r="D829" i="2"/>
  <c r="D832" i="2" s="1"/>
  <c r="D834" i="2" s="1"/>
  <c r="D835" i="2" s="1"/>
  <c r="D953" i="12"/>
  <c r="O953" i="12" s="1"/>
  <c r="F96" i="16" s="1"/>
  <c r="D939" i="2"/>
  <c r="D942" i="2" s="1"/>
  <c r="D944" i="2" s="1"/>
  <c r="D945" i="2" s="1"/>
  <c r="D933" i="12"/>
  <c r="O933" i="12" s="1"/>
  <c r="F94" i="16" s="1"/>
  <c r="D919" i="2"/>
  <c r="D922" i="2" s="1"/>
  <c r="D924" i="2" s="1"/>
  <c r="D925" i="2" s="1"/>
  <c r="D943" i="12"/>
  <c r="O943" i="12" s="1"/>
  <c r="F95" i="16" s="1"/>
  <c r="D929" i="2"/>
  <c r="D932" i="2" s="1"/>
  <c r="D934" i="2" s="1"/>
  <c r="D935" i="2" s="1"/>
  <c r="D923" i="12"/>
  <c r="O923" i="12" s="1"/>
  <c r="F93" i="16" s="1"/>
  <c r="D909" i="2"/>
  <c r="D912" i="2" s="1"/>
  <c r="D914" i="2" s="1"/>
  <c r="D915" i="2" s="1"/>
  <c r="G864" i="2"/>
  <c r="G865" i="2" s="1"/>
  <c r="I844" i="2"/>
  <c r="I845" i="2" s="1"/>
  <c r="K784" i="2"/>
  <c r="K785" i="2" s="1"/>
  <c r="I724" i="2"/>
  <c r="I725" i="2" s="1"/>
  <c r="E724" i="2"/>
  <c r="E725" i="2" s="1"/>
  <c r="N644" i="2"/>
  <c r="N645" i="2" s="1"/>
  <c r="L644" i="2"/>
  <c r="L645" i="2" s="1"/>
  <c r="J644" i="2"/>
  <c r="J645" i="2" s="1"/>
  <c r="H644" i="2"/>
  <c r="H645" i="2" s="1"/>
  <c r="F644" i="2"/>
  <c r="F645" i="2" s="1"/>
  <c r="M624" i="2"/>
  <c r="M625" i="2" s="1"/>
  <c r="I624" i="2"/>
  <c r="I625" i="2" s="1"/>
  <c r="E624" i="2"/>
  <c r="E625" i="2" s="1"/>
  <c r="N614" i="2"/>
  <c r="N615" i="2" s="1"/>
  <c r="J614" i="2"/>
  <c r="J615" i="2" s="1"/>
  <c r="F614" i="2"/>
  <c r="F615" i="2" s="1"/>
  <c r="D614" i="2"/>
  <c r="D615" i="2" s="1"/>
  <c r="J604" i="2"/>
  <c r="J605" i="2" s="1"/>
  <c r="N544" i="2"/>
  <c r="N545" i="2" s="1"/>
  <c r="L544" i="2"/>
  <c r="L545" i="2" s="1"/>
  <c r="J544" i="2"/>
  <c r="J545" i="2" s="1"/>
  <c r="H544" i="2"/>
  <c r="H545" i="2" s="1"/>
  <c r="M894" i="2"/>
  <c r="M895" i="2" s="1"/>
  <c r="G844" i="2"/>
  <c r="G845" i="2" s="1"/>
  <c r="D812" i="2"/>
  <c r="D814" i="2" s="1"/>
  <c r="D815" i="2" s="1"/>
  <c r="M804" i="2"/>
  <c r="M805" i="2" s="1"/>
  <c r="K804" i="2"/>
  <c r="K805" i="2" s="1"/>
  <c r="I804" i="2"/>
  <c r="I805" i="2" s="1"/>
  <c r="E804" i="2"/>
  <c r="E805" i="2" s="1"/>
  <c r="M784" i="2"/>
  <c r="M785" i="2" s="1"/>
  <c r="K764" i="2"/>
  <c r="K765" i="2" s="1"/>
  <c r="G764" i="2"/>
  <c r="G765" i="2" s="1"/>
  <c r="K744" i="2"/>
  <c r="K745" i="2" s="1"/>
  <c r="N534" i="2"/>
  <c r="N535" i="2" s="1"/>
  <c r="L534" i="2"/>
  <c r="L535" i="2" s="1"/>
  <c r="J534" i="2"/>
  <c r="J535" i="2" s="1"/>
  <c r="H534" i="2"/>
  <c r="H535" i="2" s="1"/>
  <c r="O712" i="2"/>
  <c r="E342" i="2"/>
  <c r="E344" i="2" s="1"/>
  <c r="E345" i="2" s="1"/>
  <c r="E346" i="2" s="1"/>
  <c r="F704" i="2"/>
  <c r="F705" i="2" s="1"/>
  <c r="L1006" i="12"/>
  <c r="H1006" i="12"/>
  <c r="N736" i="12"/>
  <c r="N922" i="2"/>
  <c r="N924" i="2" s="1"/>
  <c r="N925" i="2" s="1"/>
  <c r="L922" i="2"/>
  <c r="L924" i="2" s="1"/>
  <c r="L925" i="2" s="1"/>
  <c r="J922" i="2"/>
  <c r="J924" i="2" s="1"/>
  <c r="J925" i="2" s="1"/>
  <c r="H922" i="2"/>
  <c r="H924" i="2" s="1"/>
  <c r="H925" i="2" s="1"/>
  <c r="F922" i="2"/>
  <c r="F924" i="2" s="1"/>
  <c r="F925" i="2" s="1"/>
  <c r="N582" i="2"/>
  <c r="N584" i="2" s="1"/>
  <c r="N585" i="2" s="1"/>
  <c r="L582" i="2"/>
  <c r="L584" i="2" s="1"/>
  <c r="L585" i="2" s="1"/>
  <c r="J582" i="2"/>
  <c r="J584" i="2" s="1"/>
  <c r="J585" i="2" s="1"/>
  <c r="H582" i="2"/>
  <c r="H584" i="2" s="1"/>
  <c r="H585" i="2" s="1"/>
  <c r="F582" i="2"/>
  <c r="F584" i="2" s="1"/>
  <c r="F585" i="2" s="1"/>
  <c r="L562" i="2"/>
  <c r="L564" i="2" s="1"/>
  <c r="L565" i="2" s="1"/>
  <c r="H562" i="2"/>
  <c r="H564" i="2" s="1"/>
  <c r="H565" i="2" s="1"/>
  <c r="N552" i="2"/>
  <c r="L602" i="2"/>
  <c r="F552" i="2"/>
  <c r="D552" i="2"/>
  <c r="M922" i="2"/>
  <c r="M924" i="2" s="1"/>
  <c r="M925" i="2" s="1"/>
  <c r="I912" i="2"/>
  <c r="E922" i="2"/>
  <c r="E924" i="2" s="1"/>
  <c r="E925" i="2" s="1"/>
  <c r="E892" i="2"/>
  <c r="E852" i="2"/>
  <c r="E854" i="2" s="1"/>
  <c r="E855" i="2" s="1"/>
  <c r="E782" i="2"/>
  <c r="L572" i="2"/>
  <c r="L574" i="2" s="1"/>
  <c r="L575" i="2" s="1"/>
  <c r="J572" i="2"/>
  <c r="J574" i="2" s="1"/>
  <c r="J575" i="2" s="1"/>
  <c r="H622" i="2"/>
  <c r="D572" i="2"/>
  <c r="D574" i="2" s="1"/>
  <c r="D575" i="2" s="1"/>
  <c r="M612" i="2"/>
  <c r="M614" i="2" s="1"/>
  <c r="M615" i="2" s="1"/>
  <c r="I612" i="2"/>
  <c r="I614" i="2" s="1"/>
  <c r="I615" i="2" s="1"/>
  <c r="G612" i="2"/>
  <c r="G614" i="2" s="1"/>
  <c r="G615" i="2" s="1"/>
  <c r="K602" i="2"/>
  <c r="G602" i="2"/>
  <c r="N502" i="2"/>
  <c r="L502" i="2"/>
  <c r="J502" i="2"/>
  <c r="H502" i="2"/>
  <c r="M642" i="2"/>
  <c r="K642" i="2"/>
  <c r="G592" i="2"/>
  <c r="G594" i="2" s="1"/>
  <c r="G595" i="2" s="1"/>
  <c r="E642" i="2"/>
  <c r="N572" i="2"/>
  <c r="N574" i="2" s="1"/>
  <c r="N575" i="2" s="1"/>
  <c r="E542" i="2"/>
  <c r="E544" i="2" s="1"/>
  <c r="E545" i="2" s="1"/>
  <c r="M472" i="2"/>
  <c r="M474" i="2" s="1"/>
  <c r="M475" i="2" s="1"/>
  <c r="M476" i="2" s="1"/>
  <c r="K472" i="2"/>
  <c r="K474" i="2" s="1"/>
  <c r="K475" i="2" s="1"/>
  <c r="K476" i="2" s="1"/>
  <c r="I482" i="2"/>
  <c r="G482" i="2"/>
  <c r="E482" i="2"/>
  <c r="I642" i="2"/>
  <c r="F572" i="2"/>
  <c r="F574" i="2" s="1"/>
  <c r="F575" i="2" s="1"/>
  <c r="K506" i="2"/>
  <c r="I506" i="2"/>
  <c r="K466" i="2"/>
  <c r="N466" i="2"/>
  <c r="J466" i="2"/>
  <c r="M466" i="2"/>
  <c r="I466" i="2"/>
  <c r="L466" i="2"/>
  <c r="H466" i="2"/>
  <c r="M456" i="2"/>
  <c r="K456" i="2"/>
  <c r="I456" i="2"/>
  <c r="N456" i="2"/>
  <c r="L456" i="2"/>
  <c r="J456" i="2"/>
  <c r="H456" i="2"/>
  <c r="N446" i="2"/>
  <c r="J446" i="2"/>
  <c r="L446" i="2"/>
  <c r="H446" i="2"/>
  <c r="M446" i="2"/>
  <c r="K446" i="2"/>
  <c r="I446" i="2"/>
  <c r="M436" i="2"/>
  <c r="K436" i="2"/>
  <c r="I436" i="2"/>
  <c r="E436" i="2"/>
  <c r="N436" i="2"/>
  <c r="L436" i="2"/>
  <c r="J436" i="2"/>
  <c r="H436" i="2"/>
  <c r="M426" i="2"/>
  <c r="I426" i="2"/>
  <c r="K426" i="2"/>
  <c r="N426" i="2"/>
  <c r="L426" i="2"/>
  <c r="J426" i="2"/>
  <c r="H426" i="2"/>
  <c r="M416" i="2"/>
  <c r="K416" i="2"/>
  <c r="I416" i="2"/>
  <c r="N416" i="2"/>
  <c r="L416" i="2"/>
  <c r="J416" i="2"/>
  <c r="H416" i="2"/>
  <c r="M406" i="2"/>
  <c r="K406" i="2"/>
  <c r="I406" i="2"/>
  <c r="N406" i="2"/>
  <c r="L406" i="2"/>
  <c r="J406" i="2"/>
  <c r="H406" i="2"/>
  <c r="L396" i="2"/>
  <c r="H396" i="2"/>
  <c r="N396" i="2"/>
  <c r="J396" i="2"/>
  <c r="M396" i="2"/>
  <c r="K396" i="2"/>
  <c r="I396" i="2"/>
  <c r="E396" i="2"/>
  <c r="M386" i="2"/>
  <c r="N366" i="2"/>
  <c r="J356" i="2"/>
  <c r="J326" i="2"/>
  <c r="H386" i="2"/>
  <c r="K376" i="2"/>
  <c r="E366" i="2"/>
  <c r="M336" i="2"/>
  <c r="K346" i="2"/>
  <c r="N336" i="2"/>
  <c r="J336" i="2"/>
  <c r="M326" i="2"/>
  <c r="L356" i="2"/>
  <c r="L316" i="2"/>
  <c r="H316" i="2"/>
  <c r="M296" i="2"/>
  <c r="I296" i="2"/>
  <c r="N296" i="2"/>
  <c r="J296" i="2"/>
  <c r="I356" i="2"/>
  <c r="N356" i="2"/>
  <c r="N326" i="2"/>
  <c r="M376" i="2"/>
  <c r="E376" i="2"/>
  <c r="M366" i="2"/>
  <c r="K366" i="2"/>
  <c r="I336" i="2"/>
  <c r="M346" i="2"/>
  <c r="I346" i="2"/>
  <c r="L336" i="2"/>
  <c r="H336" i="2"/>
  <c r="I326" i="2"/>
  <c r="H356" i="2"/>
  <c r="N316" i="2"/>
  <c r="J316" i="2"/>
  <c r="F316" i="2"/>
  <c r="K296" i="2"/>
  <c r="L296" i="2"/>
  <c r="H296" i="2"/>
  <c r="L374" i="2"/>
  <c r="L375" i="2" s="1"/>
  <c r="H374" i="2"/>
  <c r="H375" i="2" s="1"/>
  <c r="J386" i="2"/>
  <c r="K386" i="2"/>
  <c r="E386" i="2"/>
  <c r="N386" i="2"/>
  <c r="I376" i="2"/>
  <c r="L366" i="2"/>
  <c r="H366" i="2"/>
  <c r="M356" i="2"/>
  <c r="E356" i="2"/>
  <c r="J366" i="2"/>
  <c r="N344" i="2"/>
  <c r="N345" i="2" s="1"/>
  <c r="J344" i="2"/>
  <c r="J345" i="2" s="1"/>
  <c r="K336" i="2"/>
  <c r="K356" i="2"/>
  <c r="M316" i="2"/>
  <c r="K316" i="2"/>
  <c r="I316" i="2"/>
  <c r="M306" i="2"/>
  <c r="K306" i="2"/>
  <c r="I306" i="2"/>
  <c r="N306" i="2"/>
  <c r="L306" i="2"/>
  <c r="J306" i="2"/>
  <c r="H306" i="2"/>
  <c r="F306" i="2"/>
  <c r="M286" i="2"/>
  <c r="K286" i="2"/>
  <c r="I286" i="2"/>
  <c r="N286" i="2"/>
  <c r="L286" i="2"/>
  <c r="J286" i="2"/>
  <c r="H286" i="2"/>
  <c r="F286" i="2"/>
  <c r="N374" i="2"/>
  <c r="N375" i="2" s="1"/>
  <c r="J374" i="2"/>
  <c r="J375" i="2" s="1"/>
  <c r="L344" i="2"/>
  <c r="L345" i="2" s="1"/>
  <c r="H344" i="2"/>
  <c r="H345" i="2" s="1"/>
  <c r="N276" i="2"/>
  <c r="J276" i="2"/>
  <c r="L276" i="2"/>
  <c r="H276" i="2"/>
  <c r="M276" i="2"/>
  <c r="K276" i="2"/>
  <c r="I276" i="2"/>
  <c r="N266" i="2"/>
  <c r="L266" i="2"/>
  <c r="J266" i="2"/>
  <c r="H266" i="2"/>
  <c r="F266" i="2"/>
  <c r="M266" i="2"/>
  <c r="K266" i="2"/>
  <c r="I266" i="2"/>
  <c r="L256" i="2"/>
  <c r="H256" i="2"/>
  <c r="M256" i="2"/>
  <c r="I256" i="2"/>
  <c r="N256" i="2"/>
  <c r="J256" i="2"/>
  <c r="K256" i="2"/>
  <c r="L246" i="2"/>
  <c r="H246" i="2"/>
  <c r="M246" i="2"/>
  <c r="I246" i="2"/>
  <c r="N246" i="2"/>
  <c r="J246" i="2"/>
  <c r="K246" i="2"/>
  <c r="L236" i="2"/>
  <c r="H236" i="2"/>
  <c r="M236" i="2"/>
  <c r="I236" i="2"/>
  <c r="N236" i="2"/>
  <c r="J236" i="2"/>
  <c r="K236" i="2"/>
  <c r="G236" i="2"/>
  <c r="L226" i="2"/>
  <c r="H226" i="2"/>
  <c r="M226" i="2"/>
  <c r="I226" i="2"/>
  <c r="N226" i="2"/>
  <c r="J226" i="2"/>
  <c r="K226" i="2"/>
  <c r="G226" i="2"/>
  <c r="L216" i="2"/>
  <c r="H216" i="2"/>
  <c r="M216" i="2"/>
  <c r="I216" i="2"/>
  <c r="N216" i="2"/>
  <c r="J216" i="2"/>
  <c r="K216" i="2"/>
  <c r="G216" i="2"/>
  <c r="N206" i="2"/>
  <c r="J206" i="2"/>
  <c r="K206" i="2"/>
  <c r="G206" i="2"/>
  <c r="L206" i="2"/>
  <c r="H206" i="2"/>
  <c r="M206" i="2"/>
  <c r="I206" i="2"/>
  <c r="E816" i="12"/>
  <c r="H855" i="12"/>
  <c r="H856" i="12" s="1"/>
  <c r="F695" i="12"/>
  <c r="E685" i="12"/>
  <c r="E686" i="12" s="1"/>
  <c r="E665" i="12"/>
  <c r="E666" i="12" s="1"/>
  <c r="F495" i="12"/>
  <c r="E485" i="12"/>
  <c r="E465" i="12"/>
  <c r="D225" i="12"/>
  <c r="K396" i="12"/>
  <c r="N346" i="12"/>
  <c r="N256" i="12"/>
  <c r="J256" i="12"/>
  <c r="F256" i="12"/>
  <c r="L236" i="12"/>
  <c r="H236" i="12"/>
  <c r="D236" i="12"/>
  <c r="N216" i="12"/>
  <c r="J216" i="12"/>
  <c r="I486" i="12"/>
  <c r="C576" i="12"/>
  <c r="G545" i="12"/>
  <c r="K516" i="12"/>
  <c r="I686" i="12"/>
  <c r="H705" i="12"/>
  <c r="H706" i="12" s="1"/>
  <c r="N695" i="12"/>
  <c r="N696" i="12" s="1"/>
  <c r="M685" i="12"/>
  <c r="M686" i="12" s="1"/>
  <c r="M665" i="12"/>
  <c r="M666" i="12" s="1"/>
  <c r="H505" i="12"/>
  <c r="H506" i="12" s="1"/>
  <c r="N495" i="12"/>
  <c r="N496" i="12" s="1"/>
  <c r="M485" i="12"/>
  <c r="M486" i="12" s="1"/>
  <c r="M465" i="12"/>
  <c r="M466" i="12" s="1"/>
  <c r="D1015" i="12"/>
  <c r="O1015" i="12" s="1"/>
  <c r="I995" i="12"/>
  <c r="I996" i="12" s="1"/>
  <c r="I975" i="12"/>
  <c r="I976" i="12" s="1"/>
  <c r="C996" i="12"/>
  <c r="C966" i="12"/>
  <c r="I955" i="12"/>
  <c r="I956" i="12" s="1"/>
  <c r="M935" i="12"/>
  <c r="M936" i="12" s="1"/>
  <c r="E935" i="12"/>
  <c r="E936" i="12" s="1"/>
  <c r="I915" i="12"/>
  <c r="I916" i="12" s="1"/>
  <c r="M995" i="12"/>
  <c r="M996" i="12" s="1"/>
  <c r="E995" i="12"/>
  <c r="D995" i="12"/>
  <c r="M975" i="12"/>
  <c r="M976" i="12" s="1"/>
  <c r="E975" i="12"/>
  <c r="D975" i="12"/>
  <c r="C976" i="12"/>
  <c r="D1005" i="12"/>
  <c r="D985" i="12"/>
  <c r="O985" i="12" s="1"/>
  <c r="M955" i="12"/>
  <c r="M956" i="12" s="1"/>
  <c r="E955" i="12"/>
  <c r="I935" i="12"/>
  <c r="I936" i="12" s="1"/>
  <c r="M915" i="12"/>
  <c r="M916" i="12" s="1"/>
  <c r="E915" i="12"/>
  <c r="E916" i="12" s="1"/>
  <c r="C916" i="12"/>
  <c r="M895" i="12"/>
  <c r="M896" i="12" s="1"/>
  <c r="E895" i="12"/>
  <c r="E896" i="12" s="1"/>
  <c r="C896" i="12"/>
  <c r="I875" i="12"/>
  <c r="I876" i="12" s="1"/>
  <c r="I855" i="12"/>
  <c r="I856" i="12" s="1"/>
  <c r="M835" i="12"/>
  <c r="M836" i="12" s="1"/>
  <c r="E835" i="12"/>
  <c r="E836" i="12" s="1"/>
  <c r="D835" i="12"/>
  <c r="C876" i="12"/>
  <c r="I895" i="12"/>
  <c r="I896" i="12" s="1"/>
  <c r="M875" i="12"/>
  <c r="M876" i="12" s="1"/>
  <c r="E875" i="12"/>
  <c r="E876" i="12" s="1"/>
  <c r="M855" i="12"/>
  <c r="M856" i="12" s="1"/>
  <c r="E855" i="12"/>
  <c r="E856" i="12" s="1"/>
  <c r="I835" i="12"/>
  <c r="I836" i="12" s="1"/>
  <c r="I805" i="12"/>
  <c r="I806" i="12" s="1"/>
  <c r="N775" i="12"/>
  <c r="N776" i="12" s="1"/>
  <c r="F775" i="12"/>
  <c r="C746" i="12"/>
  <c r="I735" i="12"/>
  <c r="I736" i="12" s="1"/>
  <c r="M715" i="12"/>
  <c r="M716" i="12" s="1"/>
  <c r="E715" i="12"/>
  <c r="E716" i="12" s="1"/>
  <c r="M805" i="12"/>
  <c r="M806" i="12" s="1"/>
  <c r="E805" i="12"/>
  <c r="E806" i="12" s="1"/>
  <c r="J775" i="12"/>
  <c r="J776" i="12" s="1"/>
  <c r="M735" i="12"/>
  <c r="M736" i="12" s="1"/>
  <c r="E735" i="12"/>
  <c r="E736" i="12" s="1"/>
  <c r="I715" i="12"/>
  <c r="I716" i="12" s="1"/>
  <c r="C756" i="12"/>
  <c r="C736" i="12"/>
  <c r="C716" i="12"/>
  <c r="I705" i="12"/>
  <c r="I706" i="12" s="1"/>
  <c r="N675" i="12"/>
  <c r="N676" i="12" s="1"/>
  <c r="F675" i="12"/>
  <c r="C706" i="12"/>
  <c r="C646" i="12"/>
  <c r="M625" i="12"/>
  <c r="M626" i="12" s="1"/>
  <c r="E625" i="12"/>
  <c r="E626" i="12" s="1"/>
  <c r="M705" i="12"/>
  <c r="M706" i="12" s="1"/>
  <c r="E705" i="12"/>
  <c r="E706" i="12" s="1"/>
  <c r="J675" i="12"/>
  <c r="J676" i="12" s="1"/>
  <c r="C666" i="12"/>
  <c r="I625" i="12"/>
  <c r="I626" i="12" s="1"/>
  <c r="C626" i="12"/>
  <c r="I605" i="12"/>
  <c r="I606" i="12" s="1"/>
  <c r="N585" i="12"/>
  <c r="N586" i="12" s="1"/>
  <c r="F585" i="12"/>
  <c r="N565" i="12"/>
  <c r="N566" i="12" s="1"/>
  <c r="F565" i="12"/>
  <c r="I545" i="12"/>
  <c r="I546" i="12" s="1"/>
  <c r="M525" i="12"/>
  <c r="M526" i="12" s="1"/>
  <c r="E525" i="12"/>
  <c r="C546" i="12"/>
  <c r="M605" i="12"/>
  <c r="M606" i="12" s="1"/>
  <c r="E605" i="12"/>
  <c r="E606" i="12" s="1"/>
  <c r="J585" i="12"/>
  <c r="J586" i="12" s="1"/>
  <c r="J565" i="12"/>
  <c r="J566" i="12" s="1"/>
  <c r="D595" i="12"/>
  <c r="M545" i="12"/>
  <c r="M546" i="12" s="1"/>
  <c r="E545" i="12"/>
  <c r="E546" i="12" s="1"/>
  <c r="I525" i="12"/>
  <c r="I526" i="12" s="1"/>
  <c r="I505" i="12"/>
  <c r="I506" i="12" s="1"/>
  <c r="N475" i="12"/>
  <c r="N476" i="12" s="1"/>
  <c r="F475" i="12"/>
  <c r="C446" i="12"/>
  <c r="I435" i="12"/>
  <c r="I436" i="12" s="1"/>
  <c r="M415" i="12"/>
  <c r="M416" i="12" s="1"/>
  <c r="E415" i="12"/>
  <c r="M505" i="12"/>
  <c r="M506" i="12" s="1"/>
  <c r="E505" i="12"/>
  <c r="J475" i="12"/>
  <c r="J476" i="12" s="1"/>
  <c r="C466" i="12"/>
  <c r="M435" i="12"/>
  <c r="M436" i="12" s="1"/>
  <c r="E435" i="12"/>
  <c r="I415" i="12"/>
  <c r="I416" i="12" s="1"/>
  <c r="C436" i="12"/>
  <c r="C416" i="12"/>
  <c r="N296" i="12"/>
  <c r="J296" i="12"/>
  <c r="G345" i="12"/>
  <c r="K316" i="12"/>
  <c r="I405" i="12"/>
  <c r="I406" i="12" s="1"/>
  <c r="N385" i="12"/>
  <c r="N386" i="12" s="1"/>
  <c r="F385" i="12"/>
  <c r="N365" i="12"/>
  <c r="N366" i="12" s="1"/>
  <c r="F365" i="12"/>
  <c r="I345" i="12"/>
  <c r="I346" i="12" s="1"/>
  <c r="M325" i="12"/>
  <c r="M326" i="12" s="1"/>
  <c r="E325" i="12"/>
  <c r="C346" i="12"/>
  <c r="M405" i="12"/>
  <c r="M406" i="12" s="1"/>
  <c r="E405" i="12"/>
  <c r="E406" i="12" s="1"/>
  <c r="C406" i="12"/>
  <c r="J385" i="12"/>
  <c r="J386" i="12" s="1"/>
  <c r="J365" i="12"/>
  <c r="J366" i="12" s="1"/>
  <c r="M345" i="12"/>
  <c r="M346" i="12" s="1"/>
  <c r="E345" i="12"/>
  <c r="I325" i="12"/>
  <c r="I326" i="12" s="1"/>
  <c r="M305" i="12"/>
  <c r="M306" i="12" s="1"/>
  <c r="E305" i="12"/>
  <c r="C305" i="12"/>
  <c r="J285" i="12"/>
  <c r="J286" i="12" s="1"/>
  <c r="J265" i="12"/>
  <c r="J266" i="12" s="1"/>
  <c r="I305" i="12"/>
  <c r="I306" i="12" s="1"/>
  <c r="N285" i="12"/>
  <c r="N286" i="12" s="1"/>
  <c r="F285" i="12"/>
  <c r="D276" i="12"/>
  <c r="N265" i="12"/>
  <c r="N266" i="12" s="1"/>
  <c r="F265" i="12"/>
  <c r="C256" i="12"/>
  <c r="P199" i="2" l="1"/>
  <c r="P202" i="2" s="1"/>
  <c r="P204" i="2" s="1"/>
  <c r="P205" i="2" s="1"/>
  <c r="P206" i="2" s="1"/>
  <c r="P207" i="2" s="1"/>
  <c r="R782" i="2"/>
  <c r="R784" i="2" s="1"/>
  <c r="R785" i="2" s="1"/>
  <c r="R786" i="2" s="1"/>
  <c r="R787" i="2" s="1"/>
  <c r="P119" i="2"/>
  <c r="P122" i="2" s="1"/>
  <c r="P124" i="2" s="1"/>
  <c r="P125" i="2" s="1"/>
  <c r="P126" i="2" s="1"/>
  <c r="P127" i="2" s="1"/>
  <c r="R821" i="12"/>
  <c r="R809" i="2" s="1"/>
  <c r="R812" i="2" s="1"/>
  <c r="R814" i="2" s="1"/>
  <c r="R815" i="2" s="1"/>
  <c r="R816" i="2" s="1"/>
  <c r="R817" i="2" s="1"/>
  <c r="Q733" i="12"/>
  <c r="Q623" i="12"/>
  <c r="Q823" i="12"/>
  <c r="Q825" i="12" s="1"/>
  <c r="Q826" i="12" s="1"/>
  <c r="Q827" i="12" s="1"/>
  <c r="Q828" i="12" s="1"/>
  <c r="R731" i="12"/>
  <c r="R719" i="2" s="1"/>
  <c r="Q241" i="12"/>
  <c r="D555" i="12"/>
  <c r="R621" i="12"/>
  <c r="R609" i="2" s="1"/>
  <c r="R612" i="2" s="1"/>
  <c r="R614" i="2" s="1"/>
  <c r="R615" i="2" s="1"/>
  <c r="R616" i="2" s="1"/>
  <c r="R617" i="2" s="1"/>
  <c r="Q793" i="12"/>
  <c r="O359" i="2"/>
  <c r="P795" i="12"/>
  <c r="P796" i="12" s="1"/>
  <c r="P797" i="12" s="1"/>
  <c r="P798" i="12" s="1"/>
  <c r="Q541" i="12"/>
  <c r="Q529" i="2" s="1"/>
  <c r="Q532" i="2" s="1"/>
  <c r="Q534" i="2" s="1"/>
  <c r="Q535" i="2" s="1"/>
  <c r="Q536" i="2" s="1"/>
  <c r="Q537" i="2" s="1"/>
  <c r="P935" i="12"/>
  <c r="P936" i="12" s="1"/>
  <c r="P937" i="12" s="1"/>
  <c r="P938" i="12" s="1"/>
  <c r="Q511" i="12"/>
  <c r="Q499" i="2" s="1"/>
  <c r="Q502" i="2" s="1"/>
  <c r="Q504" i="2" s="1"/>
  <c r="Q505" i="2" s="1"/>
  <c r="Q506" i="2" s="1"/>
  <c r="Q507" i="2" s="1"/>
  <c r="P213" i="12"/>
  <c r="P133" i="12"/>
  <c r="F132" i="16" s="1"/>
  <c r="Q281" i="12"/>
  <c r="R281" i="12" s="1"/>
  <c r="P299" i="2"/>
  <c r="P333" i="12"/>
  <c r="D705" i="12"/>
  <c r="D706" i="12" s="1"/>
  <c r="P523" i="12"/>
  <c r="F171" i="16" s="1"/>
  <c r="P543" i="12"/>
  <c r="R1001" i="12"/>
  <c r="R989" i="2" s="1"/>
  <c r="P655" i="12"/>
  <c r="P656" i="12" s="1"/>
  <c r="P657" i="12" s="1"/>
  <c r="P658" i="12" s="1"/>
  <c r="Q401" i="12"/>
  <c r="Q389" i="2" s="1"/>
  <c r="P513" i="12"/>
  <c r="P279" i="2"/>
  <c r="P159" i="2"/>
  <c r="P162" i="2" s="1"/>
  <c r="P164" i="2" s="1"/>
  <c r="P165" i="2" s="1"/>
  <c r="P166" i="2" s="1"/>
  <c r="P167" i="2" s="1"/>
  <c r="P283" i="12"/>
  <c r="F147" i="16" s="1"/>
  <c r="Q321" i="12"/>
  <c r="Q331" i="12"/>
  <c r="D475" i="12"/>
  <c r="O475" i="12" s="1"/>
  <c r="P503" i="12"/>
  <c r="F169" i="16" s="1"/>
  <c r="P93" i="12"/>
  <c r="Q301" i="12"/>
  <c r="P815" i="12"/>
  <c r="P816" i="12" s="1"/>
  <c r="P817" i="12" s="1"/>
  <c r="P818" i="12" s="1"/>
  <c r="P975" i="12"/>
  <c r="P976" i="12" s="1"/>
  <c r="P977" i="12" s="1"/>
  <c r="P978" i="12" s="1"/>
  <c r="P403" i="12"/>
  <c r="Q161" i="12"/>
  <c r="Q149" i="2" s="1"/>
  <c r="P303" i="12"/>
  <c r="P305" i="12" s="1"/>
  <c r="P306" i="12" s="1"/>
  <c r="P307" i="12" s="1"/>
  <c r="P308" i="12" s="1"/>
  <c r="O493" i="12"/>
  <c r="F50" i="16" s="1"/>
  <c r="D495" i="12"/>
  <c r="O1005" i="12"/>
  <c r="O445" i="12"/>
  <c r="G446" i="12"/>
  <c r="R1011" i="12"/>
  <c r="R999" i="2" s="1"/>
  <c r="R651" i="12"/>
  <c r="R639" i="2" s="1"/>
  <c r="R642" i="2" s="1"/>
  <c r="R644" i="2" s="1"/>
  <c r="R645" i="2" s="1"/>
  <c r="R646" i="2" s="1"/>
  <c r="R647" i="2" s="1"/>
  <c r="P163" i="12"/>
  <c r="F135" i="16" s="1"/>
  <c r="D395" i="12"/>
  <c r="D635" i="12"/>
  <c r="Q1013" i="12"/>
  <c r="Q1015" i="12" s="1"/>
  <c r="Q1016" i="12" s="1"/>
  <c r="Q1017" i="12" s="1"/>
  <c r="Q1018" i="12" s="1"/>
  <c r="Q653" i="12"/>
  <c r="F302" i="16" s="1"/>
  <c r="Q501" i="12"/>
  <c r="Q489" i="2" s="1"/>
  <c r="Q231" i="12"/>
  <c r="D365" i="12"/>
  <c r="O365" i="12" s="1"/>
  <c r="P965" i="12"/>
  <c r="P966" i="12" s="1"/>
  <c r="P967" i="12" s="1"/>
  <c r="P968" i="12" s="1"/>
  <c r="Q521" i="12"/>
  <c r="Q509" i="2" s="1"/>
  <c r="Q512" i="2" s="1"/>
  <c r="Q514" i="2" s="1"/>
  <c r="Q515" i="2" s="1"/>
  <c r="Q516" i="2" s="1"/>
  <c r="Q517" i="2" s="1"/>
  <c r="P755" i="12"/>
  <c r="P756" i="12" s="1"/>
  <c r="P757" i="12" s="1"/>
  <c r="P758" i="12" s="1"/>
  <c r="R681" i="12"/>
  <c r="R669" i="2" s="1"/>
  <c r="P453" i="12"/>
  <c r="P455" i="12" s="1"/>
  <c r="P456" i="12" s="1"/>
  <c r="P457" i="12" s="1"/>
  <c r="P458" i="12" s="1"/>
  <c r="Q271" i="12"/>
  <c r="Q259" i="2" s="1"/>
  <c r="P123" i="12"/>
  <c r="F131" i="16" s="1"/>
  <c r="D905" i="12"/>
  <c r="D906" i="12" s="1"/>
  <c r="Q683" i="12"/>
  <c r="Q685" i="12" s="1"/>
  <c r="Q686" i="12" s="1"/>
  <c r="Q687" i="12" s="1"/>
  <c r="Q688" i="12" s="1"/>
  <c r="O223" i="12"/>
  <c r="F23" i="16" s="1"/>
  <c r="Q291" i="12"/>
  <c r="Q293" i="12" s="1"/>
  <c r="D715" i="12"/>
  <c r="D716" i="12" s="1"/>
  <c r="O716" i="12" s="1"/>
  <c r="D895" i="12"/>
  <c r="O895" i="12" s="1"/>
  <c r="D925" i="12"/>
  <c r="O925" i="12" s="1"/>
  <c r="D915" i="12"/>
  <c r="D916" i="12" s="1"/>
  <c r="G562" i="2"/>
  <c r="G564" i="2" s="1"/>
  <c r="G565" i="2" s="1"/>
  <c r="G566" i="2" s="1"/>
  <c r="Q81" i="12"/>
  <c r="Q69" i="2" s="1"/>
  <c r="O523" i="12"/>
  <c r="F53" i="16" s="1"/>
  <c r="G385" i="12"/>
  <c r="O385" i="12" s="1"/>
  <c r="P63" i="12"/>
  <c r="F125" i="16" s="1"/>
  <c r="R901" i="12"/>
  <c r="R889" i="2" s="1"/>
  <c r="R892" i="2" s="1"/>
  <c r="R894" i="2" s="1"/>
  <c r="R895" i="2" s="1"/>
  <c r="R896" i="2" s="1"/>
  <c r="R897" i="2" s="1"/>
  <c r="P533" i="12"/>
  <c r="F172" i="16" s="1"/>
  <c r="P603" i="12"/>
  <c r="F179" i="16" s="1"/>
  <c r="R641" i="12"/>
  <c r="R629" i="2" s="1"/>
  <c r="R632" i="2" s="1"/>
  <c r="R634" i="2" s="1"/>
  <c r="R635" i="2" s="1"/>
  <c r="R636" i="2" s="1"/>
  <c r="R637" i="2" s="1"/>
  <c r="Q431" i="12"/>
  <c r="Q419" i="2" s="1"/>
  <c r="Q422" i="2" s="1"/>
  <c r="Q424" i="2" s="1"/>
  <c r="Q425" i="2" s="1"/>
  <c r="Q426" i="2" s="1"/>
  <c r="Q427" i="2" s="1"/>
  <c r="Q201" i="12"/>
  <c r="R201" i="12" s="1"/>
  <c r="Q121" i="12"/>
  <c r="Q109" i="2" s="1"/>
  <c r="P249" i="2"/>
  <c r="P252" i="2" s="1"/>
  <c r="P254" i="2" s="1"/>
  <c r="P255" i="2" s="1"/>
  <c r="P256" i="2" s="1"/>
  <c r="P257" i="2" s="1"/>
  <c r="D305" i="12"/>
  <c r="O305" i="12" s="1"/>
  <c r="D345" i="12"/>
  <c r="O345" i="12" s="1"/>
  <c r="O995" i="12"/>
  <c r="O966" i="12"/>
  <c r="E494" i="2"/>
  <c r="E495" i="2" s="1"/>
  <c r="E496" i="2" s="1"/>
  <c r="G494" i="2"/>
  <c r="G495" i="2" s="1"/>
  <c r="G496" i="2" s="1"/>
  <c r="Q61" i="12"/>
  <c r="Q63" i="12" s="1"/>
  <c r="F494" i="2"/>
  <c r="F495" i="2" s="1"/>
  <c r="F496" i="2" s="1"/>
  <c r="Q903" i="12"/>
  <c r="F327" i="16" s="1"/>
  <c r="Q601" i="12"/>
  <c r="Q589" i="2" s="1"/>
  <c r="Q592" i="2" s="1"/>
  <c r="Q594" i="2" s="1"/>
  <c r="Q595" i="2" s="1"/>
  <c r="Q596" i="2" s="1"/>
  <c r="Q597" i="2" s="1"/>
  <c r="Q643" i="12"/>
  <c r="P615" i="12"/>
  <c r="P616" i="12" s="1"/>
  <c r="P433" i="12"/>
  <c r="P435" i="12" s="1"/>
  <c r="P436" i="12" s="1"/>
  <c r="P437" i="12" s="1"/>
  <c r="P438" i="12" s="1"/>
  <c r="P203" i="12"/>
  <c r="F139" i="16" s="1"/>
  <c r="P183" i="12"/>
  <c r="P99" i="2"/>
  <c r="P102" i="2" s="1"/>
  <c r="P104" i="2" s="1"/>
  <c r="P105" i="2" s="1"/>
  <c r="P106" i="2" s="1"/>
  <c r="P107" i="2" s="1"/>
  <c r="D376" i="12"/>
  <c r="D515" i="12"/>
  <c r="O515" i="12" s="1"/>
  <c r="J494" i="2"/>
  <c r="J495" i="2" s="1"/>
  <c r="J496" i="2" s="1"/>
  <c r="Q843" i="12"/>
  <c r="Q845" i="12" s="1"/>
  <c r="Q846" i="12" s="1"/>
  <c r="Q847" i="12" s="1"/>
  <c r="Q848" i="12" s="1"/>
  <c r="P645" i="12"/>
  <c r="P646" i="12" s="1"/>
  <c r="P647" i="12" s="1"/>
  <c r="P648" i="12" s="1"/>
  <c r="P153" i="12"/>
  <c r="F134" i="16" s="1"/>
  <c r="Q582" i="2"/>
  <c r="Q584" i="2" s="1"/>
  <c r="Q585" i="2" s="1"/>
  <c r="Q586" i="2" s="1"/>
  <c r="Q587" i="2" s="1"/>
  <c r="Q251" i="12"/>
  <c r="Q239" i="2" s="1"/>
  <c r="P243" i="12"/>
  <c r="F143" i="16" s="1"/>
  <c r="Q141" i="12"/>
  <c r="Q143" i="12" s="1"/>
  <c r="Q973" i="12"/>
  <c r="Q975" i="12" s="1"/>
  <c r="Q976" i="12" s="1"/>
  <c r="Q977" i="12" s="1"/>
  <c r="Q978" i="12" s="1"/>
  <c r="P239" i="2"/>
  <c r="P242" i="2" s="1"/>
  <c r="P244" i="2" s="1"/>
  <c r="P245" i="2" s="1"/>
  <c r="P246" i="2" s="1"/>
  <c r="P247" i="2" s="1"/>
  <c r="P129" i="2"/>
  <c r="R971" i="12"/>
  <c r="R959" i="2" s="1"/>
  <c r="R962" i="2" s="1"/>
  <c r="R964" i="2" s="1"/>
  <c r="R965" i="2" s="1"/>
  <c r="R966" i="2" s="1"/>
  <c r="R967" i="2" s="1"/>
  <c r="Q111" i="12"/>
  <c r="Q113" i="12" s="1"/>
  <c r="P73" i="12"/>
  <c r="F126" i="16" s="1"/>
  <c r="R952" i="2"/>
  <c r="R954" i="2" s="1"/>
  <c r="R955" i="2" s="1"/>
  <c r="R956" i="2" s="1"/>
  <c r="R957" i="2" s="1"/>
  <c r="R602" i="2"/>
  <c r="R604" i="2" s="1"/>
  <c r="R605" i="2" s="1"/>
  <c r="R606" i="2" s="1"/>
  <c r="R607" i="2" s="1"/>
  <c r="R912" i="2"/>
  <c r="R914" i="2" s="1"/>
  <c r="R915" i="2" s="1"/>
  <c r="R916" i="2" s="1"/>
  <c r="R917" i="2" s="1"/>
  <c r="R712" i="2"/>
  <c r="R714" i="2" s="1"/>
  <c r="R715" i="2" s="1"/>
  <c r="R716" i="2" s="1"/>
  <c r="R717" i="2" s="1"/>
  <c r="R692" i="2"/>
  <c r="R694" i="2" s="1"/>
  <c r="R695" i="2" s="1"/>
  <c r="R696" i="2" s="1"/>
  <c r="R697" i="2" s="1"/>
  <c r="R922" i="2"/>
  <c r="R924" i="2" s="1"/>
  <c r="R925" i="2" s="1"/>
  <c r="R926" i="2" s="1"/>
  <c r="R927" i="2" s="1"/>
  <c r="Q763" i="12"/>
  <c r="Q765" i="12" s="1"/>
  <c r="Q766" i="12" s="1"/>
  <c r="Q767" i="12" s="1"/>
  <c r="Q768" i="12" s="1"/>
  <c r="R982" i="2"/>
  <c r="R984" i="2" s="1"/>
  <c r="R985" i="2" s="1"/>
  <c r="R986" i="2" s="1"/>
  <c r="R987" i="2" s="1"/>
  <c r="R722" i="2"/>
  <c r="R724" i="2" s="1"/>
  <c r="R725" i="2" s="1"/>
  <c r="R726" i="2" s="1"/>
  <c r="R727" i="2" s="1"/>
  <c r="Q693" i="12"/>
  <c r="Q695" i="12" s="1"/>
  <c r="Q696" i="12" s="1"/>
  <c r="Q697" i="12" s="1"/>
  <c r="Q698" i="12" s="1"/>
  <c r="P995" i="12"/>
  <c r="P996" i="12" s="1"/>
  <c r="P997" i="12" s="1"/>
  <c r="P998" i="12" s="1"/>
  <c r="P103" i="12"/>
  <c r="F129" i="16" s="1"/>
  <c r="P233" i="12"/>
  <c r="F142" i="16" s="1"/>
  <c r="P173" i="12"/>
  <c r="P175" i="12" s="1"/>
  <c r="P176" i="12" s="1"/>
  <c r="P223" i="12"/>
  <c r="F141" i="16" s="1"/>
  <c r="P1015" i="12"/>
  <c r="P1016" i="12" s="1"/>
  <c r="P1017" i="12" s="1"/>
  <c r="P1018" i="12" s="1"/>
  <c r="R691" i="12"/>
  <c r="R679" i="2" s="1"/>
  <c r="R682" i="2" s="1"/>
  <c r="R684" i="2" s="1"/>
  <c r="R685" i="2" s="1"/>
  <c r="R686" i="2" s="1"/>
  <c r="R687" i="2" s="1"/>
  <c r="Q101" i="12"/>
  <c r="Q103" i="12" s="1"/>
  <c r="Q91" i="12"/>
  <c r="Q221" i="12"/>
  <c r="R221" i="12" s="1"/>
  <c r="P59" i="2"/>
  <c r="P62" i="2" s="1"/>
  <c r="P64" i="2" s="1"/>
  <c r="P65" i="2" s="1"/>
  <c r="P66" i="2" s="1"/>
  <c r="P67" i="2" s="1"/>
  <c r="P39" i="2"/>
  <c r="P42" i="2" s="1"/>
  <c r="P44" i="2" s="1"/>
  <c r="P45" i="2" s="1"/>
  <c r="P46" i="2" s="1"/>
  <c r="P47" i="2" s="1"/>
  <c r="R702" i="2"/>
  <c r="R704" i="2" s="1"/>
  <c r="R705" i="2" s="1"/>
  <c r="R706" i="2" s="1"/>
  <c r="R707" i="2" s="1"/>
  <c r="Q542" i="2"/>
  <c r="Q544" i="2" s="1"/>
  <c r="Q545" i="2" s="1"/>
  <c r="Q546" i="2" s="1"/>
  <c r="Q547" i="2" s="1"/>
  <c r="R761" i="12"/>
  <c r="R749" i="2" s="1"/>
  <c r="R752" i="2" s="1"/>
  <c r="R754" i="2" s="1"/>
  <c r="R755" i="2" s="1"/>
  <c r="R756" i="2" s="1"/>
  <c r="R757" i="2" s="1"/>
  <c r="Q492" i="2"/>
  <c r="Q494" i="2" s="1"/>
  <c r="Q495" i="2" s="1"/>
  <c r="Q496" i="2" s="1"/>
  <c r="Q497" i="2" s="1"/>
  <c r="R942" i="2"/>
  <c r="R944" i="2" s="1"/>
  <c r="R945" i="2" s="1"/>
  <c r="R946" i="2" s="1"/>
  <c r="R947" i="2" s="1"/>
  <c r="R672" i="2"/>
  <c r="R674" i="2" s="1"/>
  <c r="R675" i="2" s="1"/>
  <c r="R676" i="2" s="1"/>
  <c r="R677" i="2" s="1"/>
  <c r="Q522" i="2"/>
  <c r="Q524" i="2" s="1"/>
  <c r="Q525" i="2" s="1"/>
  <c r="Q526" i="2" s="1"/>
  <c r="Q527" i="2" s="1"/>
  <c r="R662" i="2"/>
  <c r="R664" i="2" s="1"/>
  <c r="R665" i="2" s="1"/>
  <c r="R666" i="2" s="1"/>
  <c r="R667" i="2" s="1"/>
  <c r="Q635" i="2"/>
  <c r="R762" i="2"/>
  <c r="R764" i="2" s="1"/>
  <c r="R765" i="2" s="1"/>
  <c r="R766" i="2" s="1"/>
  <c r="R767" i="2" s="1"/>
  <c r="P735" i="12"/>
  <c r="P736" i="12" s="1"/>
  <c r="P737" i="12" s="1"/>
  <c r="P738" i="12" s="1"/>
  <c r="R802" i="2"/>
  <c r="R804" i="2" s="1"/>
  <c r="R805" i="2" s="1"/>
  <c r="R806" i="2" s="1"/>
  <c r="R807" i="2" s="1"/>
  <c r="R792" i="2"/>
  <c r="R794" i="2" s="1"/>
  <c r="R795" i="2" s="1"/>
  <c r="R796" i="2" s="1"/>
  <c r="R797" i="2" s="1"/>
  <c r="R652" i="2"/>
  <c r="R654" i="2" s="1"/>
  <c r="R655" i="2" s="1"/>
  <c r="R656" i="2" s="1"/>
  <c r="R657" i="2" s="1"/>
  <c r="R622" i="2"/>
  <c r="R624" i="2" s="1"/>
  <c r="R625" i="2" s="1"/>
  <c r="R626" i="2" s="1"/>
  <c r="R627" i="2" s="1"/>
  <c r="R992" i="2"/>
  <c r="R994" i="2" s="1"/>
  <c r="R995" i="2" s="1"/>
  <c r="R996" i="2" s="1"/>
  <c r="R997" i="2" s="1"/>
  <c r="R872" i="2"/>
  <c r="R874" i="2" s="1"/>
  <c r="R875" i="2" s="1"/>
  <c r="R876" i="2" s="1"/>
  <c r="R877" i="2" s="1"/>
  <c r="Q572" i="2"/>
  <c r="Q574" i="2" s="1"/>
  <c r="Q575" i="2" s="1"/>
  <c r="Q576" i="2" s="1"/>
  <c r="Q577" i="2" s="1"/>
  <c r="R822" i="2"/>
  <c r="R824" i="2" s="1"/>
  <c r="R825" i="2" s="1"/>
  <c r="R826" i="2" s="1"/>
  <c r="R827" i="2" s="1"/>
  <c r="R742" i="2"/>
  <c r="R744" i="2" s="1"/>
  <c r="R745" i="2" s="1"/>
  <c r="R746" i="2" s="1"/>
  <c r="R747" i="2" s="1"/>
  <c r="R902" i="2"/>
  <c r="R904" i="2" s="1"/>
  <c r="R905" i="2" s="1"/>
  <c r="R906" i="2" s="1"/>
  <c r="R907" i="2" s="1"/>
  <c r="Q482" i="2"/>
  <c r="Q484" i="2" s="1"/>
  <c r="Q485" i="2" s="1"/>
  <c r="Q486" i="2" s="1"/>
  <c r="Q487" i="2" s="1"/>
  <c r="R842" i="2"/>
  <c r="R844" i="2" s="1"/>
  <c r="R845" i="2" s="1"/>
  <c r="R846" i="2" s="1"/>
  <c r="R847" i="2" s="1"/>
  <c r="R1002" i="2"/>
  <c r="R1004" i="2" s="1"/>
  <c r="R1005" i="2" s="1"/>
  <c r="R1006" i="2" s="1"/>
  <c r="R1007" i="2" s="1"/>
  <c r="Q442" i="2"/>
  <c r="Q444" i="2" s="1"/>
  <c r="Q445" i="2" s="1"/>
  <c r="Q446" i="2" s="1"/>
  <c r="Q447" i="2" s="1"/>
  <c r="P636" i="2"/>
  <c r="P637" i="2" s="1"/>
  <c r="Q656" i="2"/>
  <c r="Q657" i="2" s="1"/>
  <c r="R841" i="12"/>
  <c r="R829" i="2" s="1"/>
  <c r="R832" i="2" s="1"/>
  <c r="R834" i="2" s="1"/>
  <c r="R835" i="2" s="1"/>
  <c r="R836" i="2" s="1"/>
  <c r="R837" i="2" s="1"/>
  <c r="R976" i="2"/>
  <c r="R977" i="2" s="1"/>
  <c r="P273" i="12"/>
  <c r="F146" i="16" s="1"/>
  <c r="Q191" i="12"/>
  <c r="Q179" i="2" s="1"/>
  <c r="P169" i="2"/>
  <c r="P172" i="2" s="1"/>
  <c r="P174" i="2" s="1"/>
  <c r="P175" i="2" s="1"/>
  <c r="P176" i="2" s="1"/>
  <c r="P177" i="2" s="1"/>
  <c r="P263" i="12"/>
  <c r="F145" i="16" s="1"/>
  <c r="Q676" i="2"/>
  <c r="Q677" i="2" s="1"/>
  <c r="Q874" i="2"/>
  <c r="Q875" i="2" s="1"/>
  <c r="Q876" i="2" s="1"/>
  <c r="Q877" i="2" s="1"/>
  <c r="R856" i="2"/>
  <c r="R857" i="2" s="1"/>
  <c r="P885" i="12"/>
  <c r="P886" i="12" s="1"/>
  <c r="P887" i="12" s="1"/>
  <c r="P888" i="12" s="1"/>
  <c r="R891" i="12"/>
  <c r="R879" i="2" s="1"/>
  <c r="R882" i="2" s="1"/>
  <c r="R884" i="2" s="1"/>
  <c r="R885" i="2" s="1"/>
  <c r="R886" i="2" s="1"/>
  <c r="R887" i="2" s="1"/>
  <c r="P179" i="2"/>
  <c r="P182" i="2" s="1"/>
  <c r="P184" i="2" s="1"/>
  <c r="P185" i="2" s="1"/>
  <c r="P186" i="2" s="1"/>
  <c r="P187" i="2" s="1"/>
  <c r="P139" i="2"/>
  <c r="P142" i="2" s="1"/>
  <c r="P144" i="2" s="1"/>
  <c r="P145" i="2" s="1"/>
  <c r="P146" i="2" s="1"/>
  <c r="P147" i="2" s="1"/>
  <c r="P676" i="2"/>
  <c r="P677" i="2" s="1"/>
  <c r="Q893" i="12"/>
  <c r="Q895" i="12" s="1"/>
  <c r="Q896" i="12" s="1"/>
  <c r="Q897" i="12" s="1"/>
  <c r="Q898" i="12" s="1"/>
  <c r="P554" i="2"/>
  <c r="P555" i="2" s="1"/>
  <c r="P556" i="2" s="1"/>
  <c r="P557" i="2" s="1"/>
  <c r="P53" i="12"/>
  <c r="F124" i="16" s="1"/>
  <c r="O205" i="2"/>
  <c r="O299" i="2"/>
  <c r="O279" i="2"/>
  <c r="O264" i="2"/>
  <c r="O489" i="2"/>
  <c r="G632" i="2"/>
  <c r="G634" i="2" s="1"/>
  <c r="G635" i="2" s="1"/>
  <c r="G636" i="2" s="1"/>
  <c r="O882" i="2"/>
  <c r="D265" i="2"/>
  <c r="D266" i="2" s="1"/>
  <c r="O309" i="2"/>
  <c r="O419" i="2"/>
  <c r="O499" i="2"/>
  <c r="O435" i="2"/>
  <c r="O389" i="2"/>
  <c r="D362" i="2"/>
  <c r="D364" i="2" s="1"/>
  <c r="D365" i="2" s="1"/>
  <c r="D366" i="2" s="1"/>
  <c r="O366" i="2" s="1"/>
  <c r="O399" i="2"/>
  <c r="O379" i="2"/>
  <c r="O262" i="2"/>
  <c r="O742" i="2"/>
  <c r="O762" i="2"/>
  <c r="O352" i="2"/>
  <c r="O466" i="2"/>
  <c r="O455" i="2"/>
  <c r="O322" i="2"/>
  <c r="O732" i="2"/>
  <c r="O812" i="2"/>
  <c r="O409" i="2"/>
  <c r="O329" i="2"/>
  <c r="O289" i="2"/>
  <c r="P83" i="12"/>
  <c r="F127" i="16" s="1"/>
  <c r="G13" i="18"/>
  <c r="O815" i="12"/>
  <c r="Q925" i="12"/>
  <c r="Q926" i="12" s="1"/>
  <c r="Q927" i="12" s="1"/>
  <c r="Q928" i="12" s="1"/>
  <c r="F329" i="16"/>
  <c r="Q775" i="12"/>
  <c r="Q776" i="12" s="1"/>
  <c r="Q777" i="12" s="1"/>
  <c r="Q778" i="12" s="1"/>
  <c r="F314" i="16"/>
  <c r="Q865" i="12"/>
  <c r="Q866" i="12" s="1"/>
  <c r="Q867" i="12" s="1"/>
  <c r="Q868" i="12" s="1"/>
  <c r="F323" i="16"/>
  <c r="Q725" i="12"/>
  <c r="Q726" i="12" s="1"/>
  <c r="Q727" i="12" s="1"/>
  <c r="Q728" i="12" s="1"/>
  <c r="F309" i="16"/>
  <c r="Q985" i="12"/>
  <c r="Q986" i="12" s="1"/>
  <c r="Q987" i="12" s="1"/>
  <c r="Q988" i="12" s="1"/>
  <c r="F335" i="16"/>
  <c r="Q945" i="12"/>
  <c r="Q946" i="12" s="1"/>
  <c r="Q947" i="12" s="1"/>
  <c r="Q948" i="12" s="1"/>
  <c r="F331" i="16"/>
  <c r="Q635" i="12"/>
  <c r="Q636" i="12" s="1"/>
  <c r="Q637" i="12" s="1"/>
  <c r="Q638" i="12" s="1"/>
  <c r="F300" i="16"/>
  <c r="Q855" i="12"/>
  <c r="Q856" i="12" s="1"/>
  <c r="Q857" i="12" s="1"/>
  <c r="Q858" i="12" s="1"/>
  <c r="F322" i="16"/>
  <c r="C565" i="16"/>
  <c r="J565" i="16" s="1"/>
  <c r="J447" i="16"/>
  <c r="C549" i="16"/>
  <c r="J549" i="16" s="1"/>
  <c r="J431" i="16"/>
  <c r="C545" i="16"/>
  <c r="J545" i="16" s="1"/>
  <c r="J427" i="16"/>
  <c r="C561" i="16"/>
  <c r="J561" i="16" s="1"/>
  <c r="J443" i="16"/>
  <c r="C527" i="16"/>
  <c r="J527" i="16" s="1"/>
  <c r="J409" i="16"/>
  <c r="C537" i="16"/>
  <c r="J537" i="16" s="1"/>
  <c r="J419" i="16"/>
  <c r="C547" i="16"/>
  <c r="J547" i="16" s="1"/>
  <c r="J429" i="16"/>
  <c r="C530" i="16"/>
  <c r="J530" i="16" s="1"/>
  <c r="J412" i="16"/>
  <c r="C385" i="16"/>
  <c r="J267" i="16"/>
  <c r="C388" i="16"/>
  <c r="J270" i="16"/>
  <c r="C390" i="16"/>
  <c r="J272" i="16"/>
  <c r="C384" i="16"/>
  <c r="J266" i="16"/>
  <c r="J416" i="16"/>
  <c r="C534" i="16"/>
  <c r="J534" i="16" s="1"/>
  <c r="J456" i="16"/>
  <c r="C574" i="16"/>
  <c r="J574" i="16" s="1"/>
  <c r="C389" i="16"/>
  <c r="J271" i="16"/>
  <c r="C378" i="16"/>
  <c r="J260" i="16"/>
  <c r="C395" i="16"/>
  <c r="J277" i="16"/>
  <c r="C379" i="16"/>
  <c r="J261" i="16"/>
  <c r="J445" i="16"/>
  <c r="C563" i="16"/>
  <c r="J563" i="16" s="1"/>
  <c r="J434" i="16"/>
  <c r="C552" i="16"/>
  <c r="J552" i="16" s="1"/>
  <c r="C377" i="16"/>
  <c r="J259" i="16"/>
  <c r="C382" i="16"/>
  <c r="J264" i="16"/>
  <c r="O525" i="12"/>
  <c r="O975" i="12"/>
  <c r="O465" i="12"/>
  <c r="O965" i="12"/>
  <c r="Q875" i="12"/>
  <c r="Q876" i="12" s="1"/>
  <c r="Q877" i="12" s="1"/>
  <c r="Q878" i="12" s="1"/>
  <c r="F324" i="16"/>
  <c r="Q915" i="12"/>
  <c r="Q916" i="12" s="1"/>
  <c r="Q917" i="12" s="1"/>
  <c r="Q918" i="12" s="1"/>
  <c r="F328" i="16"/>
  <c r="Q645" i="12"/>
  <c r="Q646" i="12" s="1"/>
  <c r="Q647" i="12" s="1"/>
  <c r="Q648" i="12" s="1"/>
  <c r="F301" i="16"/>
  <c r="Q965" i="12"/>
  <c r="Q966" i="12" s="1"/>
  <c r="Q967" i="12" s="1"/>
  <c r="Q968" i="12" s="1"/>
  <c r="F333" i="16"/>
  <c r="Q805" i="12"/>
  <c r="Q806" i="12" s="1"/>
  <c r="Q807" i="12" s="1"/>
  <c r="Q808" i="12" s="1"/>
  <c r="F317" i="16"/>
  <c r="Q935" i="12"/>
  <c r="Q936" i="12" s="1"/>
  <c r="Q937" i="12" s="1"/>
  <c r="Q938" i="12" s="1"/>
  <c r="F330" i="16"/>
  <c r="Q795" i="12"/>
  <c r="Q796" i="12" s="1"/>
  <c r="Q797" i="12" s="1"/>
  <c r="Q798" i="12" s="1"/>
  <c r="F316" i="16"/>
  <c r="Q885" i="12"/>
  <c r="Q886" i="12" s="1"/>
  <c r="Q887" i="12" s="1"/>
  <c r="Q888" i="12" s="1"/>
  <c r="F325" i="16"/>
  <c r="Q755" i="12"/>
  <c r="Q756" i="12" s="1"/>
  <c r="Q757" i="12" s="1"/>
  <c r="Q758" i="12" s="1"/>
  <c r="F312" i="16"/>
  <c r="J408" i="16"/>
  <c r="C526" i="16"/>
  <c r="J526" i="16" s="1"/>
  <c r="J432" i="16"/>
  <c r="C550" i="16"/>
  <c r="J550" i="16" s="1"/>
  <c r="J444" i="16"/>
  <c r="C562" i="16"/>
  <c r="J562" i="16" s="1"/>
  <c r="C393" i="16"/>
  <c r="J275" i="16"/>
  <c r="C386" i="16"/>
  <c r="J268" i="16"/>
  <c r="C387" i="16"/>
  <c r="J269" i="16"/>
  <c r="C539" i="16"/>
  <c r="J539" i="16" s="1"/>
  <c r="J421" i="16"/>
  <c r="C555" i="16"/>
  <c r="J555" i="16" s="1"/>
  <c r="J437" i="16"/>
  <c r="C557" i="16"/>
  <c r="J557" i="16" s="1"/>
  <c r="J439" i="16"/>
  <c r="C569" i="16"/>
  <c r="J569" i="16" s="1"/>
  <c r="J451" i="16"/>
  <c r="C567" i="16"/>
  <c r="J567" i="16" s="1"/>
  <c r="J449" i="16"/>
  <c r="C535" i="16"/>
  <c r="J535" i="16" s="1"/>
  <c r="J417" i="16"/>
  <c r="J422" i="16"/>
  <c r="C540" i="16"/>
  <c r="J540" i="16" s="1"/>
  <c r="J436" i="16"/>
  <c r="C554" i="16"/>
  <c r="J554" i="16" s="1"/>
  <c r="J430" i="16"/>
  <c r="C548" i="16"/>
  <c r="J548" i="16" s="1"/>
  <c r="C383" i="16"/>
  <c r="J265" i="16"/>
  <c r="O485" i="12"/>
  <c r="O665" i="12"/>
  <c r="O565" i="12"/>
  <c r="O349" i="2"/>
  <c r="Q745" i="12"/>
  <c r="Q746" i="12" s="1"/>
  <c r="Q747" i="12" s="1"/>
  <c r="Q748" i="12" s="1"/>
  <c r="F311" i="16"/>
  <c r="Q955" i="12"/>
  <c r="Q956" i="12" s="1"/>
  <c r="Q957" i="12" s="1"/>
  <c r="Q958" i="12" s="1"/>
  <c r="F332" i="16"/>
  <c r="Q815" i="12"/>
  <c r="Q816" i="12" s="1"/>
  <c r="Q817" i="12" s="1"/>
  <c r="Q818" i="12" s="1"/>
  <c r="F318" i="16"/>
  <c r="Q785" i="12"/>
  <c r="Q786" i="12" s="1"/>
  <c r="Q787" i="12" s="1"/>
  <c r="Q788" i="12" s="1"/>
  <c r="F315" i="16"/>
  <c r="Q665" i="12"/>
  <c r="Q666" i="12" s="1"/>
  <c r="Q667" i="12" s="1"/>
  <c r="Q668" i="12" s="1"/>
  <c r="F303" i="16"/>
  <c r="Q1005" i="12"/>
  <c r="Q1006" i="12" s="1"/>
  <c r="Q1007" i="12" s="1"/>
  <c r="Q1008" i="12" s="1"/>
  <c r="F337" i="16"/>
  <c r="Q615" i="12"/>
  <c r="Q616" i="12" s="1"/>
  <c r="F298" i="16"/>
  <c r="Q735" i="12"/>
  <c r="Q736" i="12" s="1"/>
  <c r="Q737" i="12" s="1"/>
  <c r="Q738" i="12" s="1"/>
  <c r="F310" i="16"/>
  <c r="Q995" i="12"/>
  <c r="Q996" i="12" s="1"/>
  <c r="Q997" i="12" s="1"/>
  <c r="Q998" i="12" s="1"/>
  <c r="F336" i="16"/>
  <c r="C551" i="16"/>
  <c r="J551" i="16" s="1"/>
  <c r="J433" i="16"/>
  <c r="C564" i="16"/>
  <c r="J564" i="16" s="1"/>
  <c r="J446" i="16"/>
  <c r="J426" i="16"/>
  <c r="C544" i="16"/>
  <c r="J544" i="16" s="1"/>
  <c r="C529" i="16"/>
  <c r="J529" i="16" s="1"/>
  <c r="J411" i="16"/>
  <c r="C553" i="16"/>
  <c r="J553" i="16" s="1"/>
  <c r="J435" i="16"/>
  <c r="J450" i="16"/>
  <c r="C568" i="16"/>
  <c r="J568" i="16" s="1"/>
  <c r="C404" i="16"/>
  <c r="J286" i="16"/>
  <c r="C376" i="16"/>
  <c r="J258" i="16"/>
  <c r="C399" i="16"/>
  <c r="J281" i="16"/>
  <c r="C391" i="16"/>
  <c r="J273" i="16"/>
  <c r="J424" i="16"/>
  <c r="C542" i="16"/>
  <c r="J542" i="16" s="1"/>
  <c r="J453" i="16"/>
  <c r="C571" i="16"/>
  <c r="J571" i="16" s="1"/>
  <c r="C572" i="16"/>
  <c r="J572" i="16" s="1"/>
  <c r="J454" i="16"/>
  <c r="J282" i="16"/>
  <c r="C400" i="16"/>
  <c r="C394" i="16"/>
  <c r="J276" i="16"/>
  <c r="C392" i="16"/>
  <c r="J274" i="16"/>
  <c r="C406" i="16"/>
  <c r="J288" i="16"/>
  <c r="C531" i="16"/>
  <c r="J531" i="16" s="1"/>
  <c r="J413" i="16"/>
  <c r="J442" i="16"/>
  <c r="C560" i="16"/>
  <c r="J560" i="16" s="1"/>
  <c r="C543" i="16"/>
  <c r="J543" i="16" s="1"/>
  <c r="J425" i="16"/>
  <c r="C573" i="16"/>
  <c r="J573" i="16" s="1"/>
  <c r="J455" i="16"/>
  <c r="C396" i="16"/>
  <c r="J278" i="16"/>
  <c r="C405" i="16"/>
  <c r="J287" i="16"/>
  <c r="O685" i="12"/>
  <c r="O265" i="12"/>
  <c r="Q625" i="12"/>
  <c r="Q626" i="12" s="1"/>
  <c r="Q627" i="12" s="1"/>
  <c r="Q628" i="12" s="1"/>
  <c r="F299" i="16"/>
  <c r="Q715" i="12"/>
  <c r="Q716" i="12" s="1"/>
  <c r="Q717" i="12" s="1"/>
  <c r="Q718" i="12" s="1"/>
  <c r="F308" i="16"/>
  <c r="Q835" i="12"/>
  <c r="Q836" i="12" s="1"/>
  <c r="Q837" i="12" s="1"/>
  <c r="Q838" i="12" s="1"/>
  <c r="F320" i="16"/>
  <c r="Q705" i="12"/>
  <c r="Q706" i="12" s="1"/>
  <c r="Q707" i="12" s="1"/>
  <c r="Q708" i="12" s="1"/>
  <c r="F307" i="16"/>
  <c r="Q675" i="12"/>
  <c r="Q676" i="12" s="1"/>
  <c r="Q677" i="12" s="1"/>
  <c r="Q678" i="12" s="1"/>
  <c r="F304" i="16"/>
  <c r="J440" i="16"/>
  <c r="C558" i="16"/>
  <c r="J558" i="16" s="1"/>
  <c r="J448" i="16"/>
  <c r="C566" i="16"/>
  <c r="J566" i="16" s="1"/>
  <c r="C381" i="16"/>
  <c r="J263" i="16"/>
  <c r="C380" i="16"/>
  <c r="J262" i="16"/>
  <c r="C403" i="16"/>
  <c r="J285" i="16"/>
  <c r="C398" i="16"/>
  <c r="J280" i="16"/>
  <c r="C525" i="16"/>
  <c r="J525" i="16" s="1"/>
  <c r="J407" i="16"/>
  <c r="C541" i="16"/>
  <c r="J541" i="16" s="1"/>
  <c r="J423" i="16"/>
  <c r="J438" i="16"/>
  <c r="C556" i="16"/>
  <c r="J556" i="16" s="1"/>
  <c r="C533" i="16"/>
  <c r="J533" i="16" s="1"/>
  <c r="J415" i="16"/>
  <c r="J452" i="16"/>
  <c r="C570" i="16"/>
  <c r="J570" i="16" s="1"/>
  <c r="J410" i="16"/>
  <c r="C528" i="16"/>
  <c r="J528" i="16" s="1"/>
  <c r="J420" i="16"/>
  <c r="C538" i="16"/>
  <c r="J538" i="16" s="1"/>
  <c r="J418" i="16"/>
  <c r="C536" i="16"/>
  <c r="J536" i="16" s="1"/>
  <c r="C559" i="16"/>
  <c r="J559" i="16" s="1"/>
  <c r="J441" i="16"/>
  <c r="J414" i="16"/>
  <c r="C532" i="16"/>
  <c r="J532" i="16" s="1"/>
  <c r="J428" i="16"/>
  <c r="C546" i="16"/>
  <c r="J546" i="16" s="1"/>
  <c r="C401" i="16"/>
  <c r="J283" i="16"/>
  <c r="C397" i="16"/>
  <c r="J279" i="16"/>
  <c r="C402" i="16"/>
  <c r="J284" i="16"/>
  <c r="D14" i="18"/>
  <c r="E14" i="18" s="1"/>
  <c r="F13" i="18"/>
  <c r="C766" i="12"/>
  <c r="O765" i="12"/>
  <c r="P43" i="12"/>
  <c r="F123" i="16" s="1"/>
  <c r="O432" i="2"/>
  <c r="S921" i="12"/>
  <c r="S909" i="2" s="1"/>
  <c r="R923" i="12"/>
  <c r="S871" i="12"/>
  <c r="S859" i="2" s="1"/>
  <c r="R873" i="12"/>
  <c r="R82" i="12"/>
  <c r="R71" i="2" s="1"/>
  <c r="R532" i="12"/>
  <c r="R521" i="2" s="1"/>
  <c r="S392" i="12"/>
  <c r="S381" i="2" s="1"/>
  <c r="S522" i="12"/>
  <c r="S511" i="2" s="1"/>
  <c r="O803" i="12"/>
  <c r="F81" i="16" s="1"/>
  <c r="O919" i="2"/>
  <c r="R531" i="12"/>
  <c r="R519" i="2" s="1"/>
  <c r="Q533" i="12"/>
  <c r="Q523" i="12"/>
  <c r="P605" i="12"/>
  <c r="P606" i="12" s="1"/>
  <c r="P607" i="12" s="1"/>
  <c r="P608" i="12" s="1"/>
  <c r="Q493" i="12"/>
  <c r="R491" i="12"/>
  <c r="R479" i="2" s="1"/>
  <c r="O375" i="12"/>
  <c r="S811" i="12"/>
  <c r="S799" i="2" s="1"/>
  <c r="R813" i="12"/>
  <c r="R723" i="12"/>
  <c r="S721" i="12"/>
  <c r="S709" i="2" s="1"/>
  <c r="S642" i="12"/>
  <c r="S631" i="2" s="1"/>
  <c r="O245" i="12"/>
  <c r="O215" i="12"/>
  <c r="O793" i="12"/>
  <c r="F80" i="16" s="1"/>
  <c r="O859" i="2"/>
  <c r="Q553" i="12"/>
  <c r="R551" i="12"/>
  <c r="R539" i="2" s="1"/>
  <c r="F173" i="16"/>
  <c r="P545" i="12"/>
  <c r="P546" i="12" s="1"/>
  <c r="P547" i="12" s="1"/>
  <c r="P548" i="12" s="1"/>
  <c r="Q593" i="12"/>
  <c r="R591" i="12"/>
  <c r="R579" i="2" s="1"/>
  <c r="R783" i="12"/>
  <c r="S781" i="12"/>
  <c r="S769" i="2" s="1"/>
  <c r="S772" i="2" s="1"/>
  <c r="R633" i="12"/>
  <c r="S631" i="12"/>
  <c r="S619" i="2" s="1"/>
  <c r="S792" i="12"/>
  <c r="S781" i="2" s="1"/>
  <c r="S842" i="12"/>
  <c r="S831" i="2" s="1"/>
  <c r="S562" i="12"/>
  <c r="S551" i="2" s="1"/>
  <c r="S872" i="12"/>
  <c r="S861" i="2" s="1"/>
  <c r="S102" i="12"/>
  <c r="S91" i="2" s="1"/>
  <c r="S722" i="12"/>
  <c r="S711" i="2" s="1"/>
  <c r="F177" i="16"/>
  <c r="P585" i="12"/>
  <c r="P586" i="12" s="1"/>
  <c r="P587" i="12" s="1"/>
  <c r="P588" i="12" s="1"/>
  <c r="O229" i="2"/>
  <c r="C356" i="12"/>
  <c r="O505" i="12"/>
  <c r="O199" i="2"/>
  <c r="F161" i="16"/>
  <c r="P425" i="12"/>
  <c r="P426" i="12" s="1"/>
  <c r="P427" i="12" s="1"/>
  <c r="P428" i="12" s="1"/>
  <c r="P402" i="2"/>
  <c r="P404" i="2" s="1"/>
  <c r="P405" i="2" s="1"/>
  <c r="P406" i="2" s="1"/>
  <c r="P407" i="2" s="1"/>
  <c r="R993" i="12"/>
  <c r="S991" i="12"/>
  <c r="S979" i="2" s="1"/>
  <c r="S702" i="12"/>
  <c r="S691" i="2" s="1"/>
  <c r="R122" i="12"/>
  <c r="R111" i="2" s="1"/>
  <c r="S932" i="12"/>
  <c r="S921" i="2" s="1"/>
  <c r="R112" i="12"/>
  <c r="R101" i="2" s="1"/>
  <c r="S612" i="12"/>
  <c r="S601" i="2" s="1"/>
  <c r="Q441" i="12"/>
  <c r="Q429" i="2" s="1"/>
  <c r="Q432" i="2" s="1"/>
  <c r="Q434" i="2" s="1"/>
  <c r="Q435" i="2" s="1"/>
  <c r="Q436" i="2" s="1"/>
  <c r="Q437" i="2" s="1"/>
  <c r="P443" i="12"/>
  <c r="F164" i="16"/>
  <c r="O249" i="2"/>
  <c r="O839" i="2"/>
  <c r="F140" i="16"/>
  <c r="P215" i="12"/>
  <c r="P216" i="12" s="1"/>
  <c r="P217" i="12" s="1"/>
  <c r="P218" i="12" s="1"/>
  <c r="R251" i="12"/>
  <c r="P192" i="2"/>
  <c r="P194" i="2" s="1"/>
  <c r="P195" i="2" s="1"/>
  <c r="P196" i="2" s="1"/>
  <c r="P197" i="2" s="1"/>
  <c r="Q119" i="2"/>
  <c r="Q122" i="2" s="1"/>
  <c r="Q124" i="2" s="1"/>
  <c r="Q125" i="2" s="1"/>
  <c r="Q126" i="2" s="1"/>
  <c r="Q127" i="2" s="1"/>
  <c r="Q133" i="12"/>
  <c r="R131" i="12"/>
  <c r="F137" i="16"/>
  <c r="P185" i="12"/>
  <c r="P186" i="12" s="1"/>
  <c r="F128" i="16"/>
  <c r="P95" i="12"/>
  <c r="P96" i="12" s="1"/>
  <c r="Q229" i="2"/>
  <c r="Q243" i="12"/>
  <c r="R241" i="12"/>
  <c r="P272" i="2"/>
  <c r="P274" i="2" s="1"/>
  <c r="P275" i="2" s="1"/>
  <c r="P276" i="2" s="1"/>
  <c r="P277" i="2" s="1"/>
  <c r="P332" i="2"/>
  <c r="P334" i="2" s="1"/>
  <c r="P335" i="2" s="1"/>
  <c r="P336" i="2" s="1"/>
  <c r="P337" i="2" s="1"/>
  <c r="Q339" i="2"/>
  <c r="R351" i="12"/>
  <c r="Q353" i="12"/>
  <c r="P132" i="2"/>
  <c r="F150" i="16"/>
  <c r="P315" i="12"/>
  <c r="P316" i="12" s="1"/>
  <c r="P317" i="12" s="1"/>
  <c r="P318" i="12" s="1"/>
  <c r="P312" i="2"/>
  <c r="P314" i="2" s="1"/>
  <c r="P315" i="2" s="1"/>
  <c r="P316" i="2" s="1"/>
  <c r="P317" i="2" s="1"/>
  <c r="R773" i="12"/>
  <c r="S771" i="12"/>
  <c r="S759" i="2" s="1"/>
  <c r="S951" i="12"/>
  <c r="S939" i="2" s="1"/>
  <c r="R953" i="12"/>
  <c r="S132" i="12"/>
  <c r="S121" i="2" s="1"/>
  <c r="R242" i="12"/>
  <c r="R231" i="2" s="1"/>
  <c r="R282" i="12"/>
  <c r="R271" i="2" s="1"/>
  <c r="R322" i="12"/>
  <c r="R311" i="2" s="1"/>
  <c r="R412" i="12"/>
  <c r="R401" i="2" s="1"/>
  <c r="R582" i="12"/>
  <c r="R571" i="2" s="1"/>
  <c r="S832" i="12"/>
  <c r="S821" i="2" s="1"/>
  <c r="S692" i="12"/>
  <c r="S681" i="2" s="1"/>
  <c r="R362" i="12"/>
  <c r="R351" i="2" s="1"/>
  <c r="R462" i="12"/>
  <c r="R451" i="2" s="1"/>
  <c r="Q471" i="12"/>
  <c r="Q459" i="2" s="1"/>
  <c r="Q462" i="2" s="1"/>
  <c r="Q464" i="2" s="1"/>
  <c r="Q465" i="2" s="1"/>
  <c r="Q466" i="2" s="1"/>
  <c r="Q467" i="2" s="1"/>
  <c r="P473" i="12"/>
  <c r="O579" i="2"/>
  <c r="C676" i="12"/>
  <c r="O675" i="12"/>
  <c r="C296" i="12"/>
  <c r="C496" i="12"/>
  <c r="O805" i="12"/>
  <c r="F168" i="16"/>
  <c r="P495" i="12"/>
  <c r="P496" i="12" s="1"/>
  <c r="P497" i="12" s="1"/>
  <c r="P498" i="12" s="1"/>
  <c r="S802" i="12"/>
  <c r="S791" i="2" s="1"/>
  <c r="S972" i="12"/>
  <c r="S961" i="2" s="1"/>
  <c r="S812" i="12"/>
  <c r="S801" i="2" s="1"/>
  <c r="R182" i="12"/>
  <c r="R171" i="2" s="1"/>
  <c r="R552" i="12"/>
  <c r="R541" i="2" s="1"/>
  <c r="O459" i="2"/>
  <c r="C796" i="12"/>
  <c r="O795" i="12"/>
  <c r="O939" i="2"/>
  <c r="O455" i="12"/>
  <c r="O655" i="12"/>
  <c r="O869" i="2"/>
  <c r="C946" i="12"/>
  <c r="F174" i="16"/>
  <c r="P555" i="12"/>
  <c r="P556" i="12" s="1"/>
  <c r="P557" i="12" s="1"/>
  <c r="P558" i="12" s="1"/>
  <c r="S981" i="12"/>
  <c r="S969" i="2" s="1"/>
  <c r="S972" i="2" s="1"/>
  <c r="S974" i="2" s="1"/>
  <c r="S975" i="2" s="1"/>
  <c r="S976" i="2" s="1"/>
  <c r="S977" i="2" s="1"/>
  <c r="R983" i="12"/>
  <c r="S931" i="12"/>
  <c r="S919" i="2" s="1"/>
  <c r="R933" i="12"/>
  <c r="S791" i="12"/>
  <c r="S779" i="2" s="1"/>
  <c r="R793" i="12"/>
  <c r="R943" i="12"/>
  <c r="S941" i="12"/>
  <c r="S929" i="2" s="1"/>
  <c r="S932" i="2" s="1"/>
  <c r="S934" i="2" s="1"/>
  <c r="S935" i="2" s="1"/>
  <c r="S936" i="2" s="1"/>
  <c r="S937" i="2" s="1"/>
  <c r="R883" i="12"/>
  <c r="S881" i="12"/>
  <c r="S869" i="2" s="1"/>
  <c r="R92" i="12"/>
  <c r="R81" i="2" s="1"/>
  <c r="R232" i="12"/>
  <c r="R221" i="2" s="1"/>
  <c r="R272" i="12"/>
  <c r="R261" i="2" s="1"/>
  <c r="R312" i="12"/>
  <c r="R301" i="2" s="1"/>
  <c r="R352" i="12"/>
  <c r="R341" i="2" s="1"/>
  <c r="R542" i="12"/>
  <c r="R531" i="2" s="1"/>
  <c r="S1002" i="12"/>
  <c r="S991" i="2" s="1"/>
  <c r="R402" i="12"/>
  <c r="R391" i="2" s="1"/>
  <c r="R572" i="12"/>
  <c r="R561" i="2" s="1"/>
  <c r="S632" i="12"/>
  <c r="S621" i="2" s="1"/>
  <c r="R372" i="12"/>
  <c r="R361" i="2" s="1"/>
  <c r="R502" i="12"/>
  <c r="R491" i="2" s="1"/>
  <c r="P463" i="12"/>
  <c r="Q461" i="12"/>
  <c r="Q449" i="2" s="1"/>
  <c r="Q452" i="2" s="1"/>
  <c r="Q454" i="2" s="1"/>
  <c r="Q455" i="2" s="1"/>
  <c r="Q456" i="2" s="1"/>
  <c r="Q457" i="2" s="1"/>
  <c r="C326" i="12"/>
  <c r="O715" i="12"/>
  <c r="O915" i="12"/>
  <c r="O439" i="2"/>
  <c r="C586" i="12"/>
  <c r="O585" i="12"/>
  <c r="O889" i="2"/>
  <c r="Q423" i="12"/>
  <c r="R421" i="12"/>
  <c r="Q409" i="2"/>
  <c r="F160" i="16"/>
  <c r="P415" i="12"/>
  <c r="P416" i="12" s="1"/>
  <c r="P417" i="12" s="1"/>
  <c r="P418" i="12" s="1"/>
  <c r="R833" i="12"/>
  <c r="S831" i="12"/>
  <c r="S819" i="2" s="1"/>
  <c r="S892" i="12"/>
  <c r="S881" i="2" s="1"/>
  <c r="R592" i="12"/>
  <c r="R581" i="2" s="1"/>
  <c r="S922" i="12"/>
  <c r="S911" i="2" s="1"/>
  <c r="P369" i="2"/>
  <c r="P372" i="2" s="1"/>
  <c r="P374" i="2" s="1"/>
  <c r="P375" i="2" s="1"/>
  <c r="P376" i="2" s="1"/>
  <c r="P377" i="2" s="1"/>
  <c r="P383" i="12"/>
  <c r="Q381" i="12"/>
  <c r="O595" i="12"/>
  <c r="C726" i="12"/>
  <c r="O745" i="12"/>
  <c r="O849" i="2"/>
  <c r="C386" i="12"/>
  <c r="R511" i="12"/>
  <c r="R499" i="2" s="1"/>
  <c r="R502" i="2" s="1"/>
  <c r="R504" i="2" s="1"/>
  <c r="R505" i="2" s="1"/>
  <c r="R506" i="2" s="1"/>
  <c r="R507" i="2" s="1"/>
  <c r="Q513" i="12"/>
  <c r="P222" i="2"/>
  <c r="P224" i="2" s="1"/>
  <c r="P225" i="2" s="1"/>
  <c r="P226" i="2" s="1"/>
  <c r="P227" i="2" s="1"/>
  <c r="P262" i="2"/>
  <c r="P264" i="2" s="1"/>
  <c r="P265" i="2" s="1"/>
  <c r="P266" i="2" s="1"/>
  <c r="P267" i="2" s="1"/>
  <c r="Q279" i="2"/>
  <c r="R191" i="12"/>
  <c r="P125" i="12"/>
  <c r="P126" i="12" s="1"/>
  <c r="O369" i="2"/>
  <c r="Q289" i="2"/>
  <c r="R301" i="12"/>
  <c r="Q303" i="12"/>
  <c r="F154" i="16"/>
  <c r="P355" i="12"/>
  <c r="P356" i="12" s="1"/>
  <c r="P357" i="12" s="1"/>
  <c r="P358" i="12" s="1"/>
  <c r="F130" i="16"/>
  <c r="P115" i="12"/>
  <c r="P116" i="12" s="1"/>
  <c r="P302" i="2"/>
  <c r="P304" i="2" s="1"/>
  <c r="P305" i="2" s="1"/>
  <c r="P306" i="2" s="1"/>
  <c r="P307" i="2" s="1"/>
  <c r="F152" i="16"/>
  <c r="P335" i="12"/>
  <c r="P336" i="12" s="1"/>
  <c r="P337" i="12" s="1"/>
  <c r="P338" i="12" s="1"/>
  <c r="R913" i="12"/>
  <c r="S911" i="12"/>
  <c r="S899" i="2" s="1"/>
  <c r="S962" i="12"/>
  <c r="S951" i="2" s="1"/>
  <c r="R442" i="12"/>
  <c r="R431" i="2" s="1"/>
  <c r="S602" i="12"/>
  <c r="S591" i="2" s="1"/>
  <c r="P573" i="12"/>
  <c r="Q571" i="12"/>
  <c r="Q559" i="2" s="1"/>
  <c r="Q562" i="2" s="1"/>
  <c r="Q564" i="2" s="1"/>
  <c r="Q565" i="2" s="1"/>
  <c r="Q566" i="2" s="1"/>
  <c r="Q567" i="2" s="1"/>
  <c r="O829" i="2"/>
  <c r="O429" i="2"/>
  <c r="O529" i="2"/>
  <c r="C786" i="12"/>
  <c r="O785" i="12"/>
  <c r="O826" i="12"/>
  <c r="S961" i="12"/>
  <c r="S949" i="2" s="1"/>
  <c r="R963" i="12"/>
  <c r="R863" i="12"/>
  <c r="S861" i="12"/>
  <c r="S849" i="2" s="1"/>
  <c r="S852" i="2" s="1"/>
  <c r="O235" i="12"/>
  <c r="O533" i="12"/>
  <c r="F54" i="16" s="1"/>
  <c r="S661" i="12"/>
  <c r="S649" i="2" s="1"/>
  <c r="R663" i="12"/>
  <c r="R853" i="12"/>
  <c r="S851" i="12"/>
  <c r="S839" i="2" s="1"/>
  <c r="S1001" i="12"/>
  <c r="S989" i="2" s="1"/>
  <c r="R1003" i="12"/>
  <c r="S611" i="12"/>
  <c r="S599" i="2" s="1"/>
  <c r="S602" i="2" s="1"/>
  <c r="S604" i="2" s="1"/>
  <c r="S605" i="2" s="1"/>
  <c r="S606" i="2" s="1"/>
  <c r="S607" i="2" s="1"/>
  <c r="R613" i="12"/>
  <c r="S992" i="12"/>
  <c r="S981" i="2" s="1"/>
  <c r="R152" i="12"/>
  <c r="R141" i="2" s="1"/>
  <c r="S512" i="12"/>
  <c r="S501" i="2" s="1"/>
  <c r="S732" i="12"/>
  <c r="S721" i="2" s="1"/>
  <c r="R142" i="12"/>
  <c r="R131" i="2" s="1"/>
  <c r="P563" i="12"/>
  <c r="Q561" i="12"/>
  <c r="Q549" i="2" s="1"/>
  <c r="Q552" i="2" s="1"/>
  <c r="Q554" i="2" s="1"/>
  <c r="Q555" i="2" s="1"/>
  <c r="Q556" i="2" s="1"/>
  <c r="Q557" i="2" s="1"/>
  <c r="O219" i="2"/>
  <c r="C336" i="12"/>
  <c r="O395" i="12"/>
  <c r="C396" i="12"/>
  <c r="O555" i="12"/>
  <c r="C556" i="12"/>
  <c r="O413" i="12"/>
  <c r="F42" i="16" s="1"/>
  <c r="O693" i="12"/>
  <c r="F70" i="16" s="1"/>
  <c r="O909" i="2"/>
  <c r="O929" i="2"/>
  <c r="O575" i="12"/>
  <c r="P412" i="2"/>
  <c r="P414" i="2" s="1"/>
  <c r="P415" i="2" s="1"/>
  <c r="P416" i="2" s="1"/>
  <c r="P417" i="2" s="1"/>
  <c r="Q379" i="2"/>
  <c r="Q382" i="2" s="1"/>
  <c r="Q384" i="2" s="1"/>
  <c r="Q385" i="2" s="1"/>
  <c r="Q386" i="2" s="1"/>
  <c r="Q387" i="2" s="1"/>
  <c r="R391" i="12"/>
  <c r="Q393" i="12"/>
  <c r="F159" i="16"/>
  <c r="P405" i="12"/>
  <c r="P406" i="12" s="1"/>
  <c r="P407" i="12" s="1"/>
  <c r="P408" i="12" s="1"/>
  <c r="R1013" i="12"/>
  <c r="S1011" i="12"/>
  <c r="S999" i="2" s="1"/>
  <c r="S651" i="12"/>
  <c r="S639" i="2" s="1"/>
  <c r="S172" i="12"/>
  <c r="S161" i="2" s="1"/>
  <c r="S762" i="12"/>
  <c r="S751" i="2" s="1"/>
  <c r="S1012" i="12"/>
  <c r="S1001" i="2" s="1"/>
  <c r="S712" i="12"/>
  <c r="S701" i="2" s="1"/>
  <c r="Q481" i="12"/>
  <c r="Q469" i="2" s="1"/>
  <c r="Q472" i="2" s="1"/>
  <c r="Q474" i="2" s="1"/>
  <c r="Q475" i="2" s="1"/>
  <c r="Q476" i="2" s="1"/>
  <c r="Q477" i="2" s="1"/>
  <c r="P483" i="12"/>
  <c r="O239" i="2"/>
  <c r="O319" i="2"/>
  <c r="O209" i="2"/>
  <c r="O899" i="2"/>
  <c r="F170" i="16"/>
  <c r="P515" i="12"/>
  <c r="P516" i="12" s="1"/>
  <c r="P517" i="12" s="1"/>
  <c r="P518" i="12" s="1"/>
  <c r="O275" i="12"/>
  <c r="Q199" i="2"/>
  <c r="Q202" i="2" s="1"/>
  <c r="Q213" i="12"/>
  <c r="R211" i="12"/>
  <c r="Q219" i="2"/>
  <c r="Q233" i="12"/>
  <c r="R231" i="12"/>
  <c r="F144" i="16"/>
  <c r="P255" i="12"/>
  <c r="P256" i="12" s="1"/>
  <c r="P257" i="12" s="1"/>
  <c r="P258" i="12" s="1"/>
  <c r="Q203" i="12"/>
  <c r="F148" i="16"/>
  <c r="P295" i="12"/>
  <c r="P296" i="12" s="1"/>
  <c r="P297" i="12" s="1"/>
  <c r="P298" i="12" s="1"/>
  <c r="R121" i="12"/>
  <c r="P152" i="2"/>
  <c r="P154" i="2" s="1"/>
  <c r="P155" i="2" s="1"/>
  <c r="P156" i="2" s="1"/>
  <c r="P157" i="2" s="1"/>
  <c r="Q79" i="2"/>
  <c r="Q93" i="12"/>
  <c r="R91" i="12"/>
  <c r="P232" i="2"/>
  <c r="P234" i="2" s="1"/>
  <c r="P235" i="2" s="1"/>
  <c r="P236" i="2" s="1"/>
  <c r="P237" i="2" s="1"/>
  <c r="Q269" i="2"/>
  <c r="F153" i="16"/>
  <c r="P345" i="12"/>
  <c r="P346" i="12" s="1"/>
  <c r="P347" i="12" s="1"/>
  <c r="P348" i="12" s="1"/>
  <c r="F149" i="16"/>
  <c r="P342" i="2"/>
  <c r="P344" i="2" s="1"/>
  <c r="P345" i="2" s="1"/>
  <c r="P346" i="2" s="1"/>
  <c r="P347" i="2" s="1"/>
  <c r="F133" i="16"/>
  <c r="P145" i="12"/>
  <c r="P146" i="12" s="1"/>
  <c r="Q59" i="2"/>
  <c r="Q73" i="12"/>
  <c r="R71" i="12"/>
  <c r="P72" i="2"/>
  <c r="P74" i="2" s="1"/>
  <c r="P75" i="2" s="1"/>
  <c r="P76" i="2" s="1"/>
  <c r="P77" i="2" s="1"/>
  <c r="Q309" i="2"/>
  <c r="R321" i="12"/>
  <c r="Q323" i="12"/>
  <c r="Q319" i="2"/>
  <c r="R331" i="12"/>
  <c r="Q333" i="12"/>
  <c r="S741" i="12"/>
  <c r="S729" i="2" s="1"/>
  <c r="S732" i="2" s="1"/>
  <c r="R743" i="12"/>
  <c r="S222" i="12"/>
  <c r="S211" i="2" s="1"/>
  <c r="R262" i="12"/>
  <c r="R251" i="2" s="1"/>
  <c r="R302" i="12"/>
  <c r="R291" i="2" s="1"/>
  <c r="R342" i="12"/>
  <c r="R331" i="2" s="1"/>
  <c r="R492" i="12"/>
  <c r="R481" i="2" s="1"/>
  <c r="S662" i="12"/>
  <c r="S651" i="2" s="1"/>
  <c r="S752" i="12"/>
  <c r="S741" i="2" s="1"/>
  <c r="R72" i="12"/>
  <c r="R61" i="2" s="1"/>
  <c r="S472" i="12"/>
  <c r="S461" i="2" s="1"/>
  <c r="S882" i="12"/>
  <c r="S871" i="2" s="1"/>
  <c r="R382" i="12"/>
  <c r="R371" i="2" s="1"/>
  <c r="P359" i="2"/>
  <c r="P362" i="2" s="1"/>
  <c r="P364" i="2" s="1"/>
  <c r="P365" i="2" s="1"/>
  <c r="P366" i="2" s="1"/>
  <c r="P367" i="2" s="1"/>
  <c r="P373" i="12"/>
  <c r="Q371" i="12"/>
  <c r="O645" i="12"/>
  <c r="C286" i="12"/>
  <c r="O285" i="12"/>
  <c r="C316" i="12"/>
  <c r="O879" i="2"/>
  <c r="O819" i="2"/>
  <c r="O373" i="12"/>
  <c r="F38" i="16" s="1"/>
  <c r="R643" i="12"/>
  <c r="S621" i="12"/>
  <c r="S609" i="2" s="1"/>
  <c r="S612" i="2" s="1"/>
  <c r="S614" i="2" s="1"/>
  <c r="S615" i="2" s="1"/>
  <c r="S616" i="2" s="1"/>
  <c r="S617" i="2" s="1"/>
  <c r="S711" i="12"/>
  <c r="S699" i="2" s="1"/>
  <c r="R713" i="12"/>
  <c r="R803" i="12"/>
  <c r="S801" i="12"/>
  <c r="S789" i="2" s="1"/>
  <c r="S952" i="12"/>
  <c r="S941" i="2" s="1"/>
  <c r="R202" i="12"/>
  <c r="R191" i="2" s="1"/>
  <c r="S672" i="12"/>
  <c r="S661" i="2" s="1"/>
  <c r="R192" i="12"/>
  <c r="R181" i="2" s="1"/>
  <c r="S652" i="12"/>
  <c r="S641" i="2" s="1"/>
  <c r="S852" i="12"/>
  <c r="S841" i="2" s="1"/>
  <c r="P349" i="2"/>
  <c r="P352" i="2" s="1"/>
  <c r="P354" i="2" s="1"/>
  <c r="P355" i="2" s="1"/>
  <c r="P356" i="2" s="1"/>
  <c r="P357" i="2" s="1"/>
  <c r="P363" i="12"/>
  <c r="Q361" i="12"/>
  <c r="O635" i="12"/>
  <c r="C426" i="12"/>
  <c r="O535" i="12"/>
  <c r="O755" i="12"/>
  <c r="O905" i="12"/>
  <c r="C906" i="12"/>
  <c r="R541" i="12"/>
  <c r="R529" i="2" s="1"/>
  <c r="F178" i="16"/>
  <c r="P595" i="12"/>
  <c r="P596" i="12" s="1"/>
  <c r="P597" i="12" s="1"/>
  <c r="P598" i="12" s="1"/>
  <c r="S821" i="12"/>
  <c r="S809" i="2" s="1"/>
  <c r="S812" i="2" s="1"/>
  <c r="R823" i="12"/>
  <c r="R683" i="12"/>
  <c r="S212" i="12"/>
  <c r="S201" i="2" s="1"/>
  <c r="R252" i="12"/>
  <c r="R241" i="2" s="1"/>
  <c r="R292" i="12"/>
  <c r="R281" i="2" s="1"/>
  <c r="R332" i="12"/>
  <c r="R321" i="2" s="1"/>
  <c r="R452" i="12"/>
  <c r="R441" i="2" s="1"/>
  <c r="R162" i="12"/>
  <c r="R151" i="2" s="1"/>
  <c r="R482" i="12"/>
  <c r="R471" i="2" s="1"/>
  <c r="S432" i="12"/>
  <c r="S421" i="2" s="1"/>
  <c r="O269" i="2"/>
  <c r="R422" i="12"/>
  <c r="R411" i="2" s="1"/>
  <c r="R581" i="12"/>
  <c r="R569" i="2" s="1"/>
  <c r="Q583" i="12"/>
  <c r="O255" i="12"/>
  <c r="O503" i="12"/>
  <c r="F51" i="16" s="1"/>
  <c r="O589" i="2"/>
  <c r="O225" i="12"/>
  <c r="O415" i="12"/>
  <c r="O695" i="12"/>
  <c r="O775" i="12"/>
  <c r="O519" i="2"/>
  <c r="Q413" i="12"/>
  <c r="R411" i="12"/>
  <c r="Q399" i="2"/>
  <c r="Q402" i="2" s="1"/>
  <c r="Q404" i="2" s="1"/>
  <c r="Q405" i="2" s="1"/>
  <c r="Q406" i="2" s="1"/>
  <c r="Q407" i="2" s="1"/>
  <c r="F158" i="16"/>
  <c r="P395" i="12"/>
  <c r="P396" i="12" s="1"/>
  <c r="P397" i="12" s="1"/>
  <c r="P398" i="12" s="1"/>
  <c r="P392" i="2"/>
  <c r="P394" i="2" s="1"/>
  <c r="P395" i="2" s="1"/>
  <c r="P396" i="2" s="1"/>
  <c r="P397" i="2" s="1"/>
  <c r="S701" i="12"/>
  <c r="S689" i="2" s="1"/>
  <c r="S692" i="2" s="1"/>
  <c r="S694" i="2" s="1"/>
  <c r="S695" i="2" s="1"/>
  <c r="S696" i="2" s="1"/>
  <c r="S697" i="2" s="1"/>
  <c r="R703" i="12"/>
  <c r="R753" i="12"/>
  <c r="S751" i="12"/>
  <c r="S739" i="2" s="1"/>
  <c r="R673" i="12"/>
  <c r="S671" i="12"/>
  <c r="S659" i="2" s="1"/>
  <c r="S772" i="12"/>
  <c r="S761" i="2" s="1"/>
  <c r="S682" i="12"/>
  <c r="S671" i="2" s="1"/>
  <c r="S912" i="12"/>
  <c r="S901" i="2" s="1"/>
  <c r="R451" i="12"/>
  <c r="R439" i="2" s="1"/>
  <c r="Q453" i="12"/>
  <c r="O339" i="2"/>
  <c r="O449" i="2"/>
  <c r="O539" i="2"/>
  <c r="O443" i="12"/>
  <c r="F45" i="16" s="1"/>
  <c r="C836" i="12"/>
  <c r="O835" i="12"/>
  <c r="C936" i="12"/>
  <c r="F162" i="16"/>
  <c r="P282" i="2"/>
  <c r="P284" i="2" s="1"/>
  <c r="P285" i="2" s="1"/>
  <c r="P286" i="2" s="1"/>
  <c r="P287" i="2" s="1"/>
  <c r="F138" i="16"/>
  <c r="P195" i="12"/>
  <c r="P196" i="12" s="1"/>
  <c r="Q159" i="2"/>
  <c r="Q162" i="2" s="1"/>
  <c r="Q164" i="2" s="1"/>
  <c r="Q165" i="2" s="1"/>
  <c r="Q166" i="2" s="1"/>
  <c r="Q167" i="2" s="1"/>
  <c r="Q173" i="12"/>
  <c r="R171" i="12"/>
  <c r="Q139" i="2"/>
  <c r="Q142" i="2" s="1"/>
  <c r="Q144" i="2" s="1"/>
  <c r="Q145" i="2" s="1"/>
  <c r="Q146" i="2" s="1"/>
  <c r="Q147" i="2" s="1"/>
  <c r="Q153" i="12"/>
  <c r="R151" i="12"/>
  <c r="P112" i="2"/>
  <c r="P114" i="2" s="1"/>
  <c r="P115" i="2" s="1"/>
  <c r="P116" i="2" s="1"/>
  <c r="P117" i="2" s="1"/>
  <c r="Q169" i="2"/>
  <c r="R181" i="12"/>
  <c r="Q183" i="12"/>
  <c r="P82" i="2"/>
  <c r="P84" i="2" s="1"/>
  <c r="P85" i="2" s="1"/>
  <c r="P86" i="2" s="1"/>
  <c r="P87" i="2" s="1"/>
  <c r="Q249" i="2"/>
  <c r="Q263" i="12"/>
  <c r="R261" i="12"/>
  <c r="Q329" i="2"/>
  <c r="R341" i="12"/>
  <c r="Q343" i="12"/>
  <c r="P292" i="2"/>
  <c r="P294" i="2" s="1"/>
  <c r="P295" i="2" s="1"/>
  <c r="P296" i="2" s="1"/>
  <c r="P297" i="2" s="1"/>
  <c r="R111" i="12"/>
  <c r="Q129" i="2"/>
  <c r="Q299" i="2"/>
  <c r="Q302" i="2" s="1"/>
  <c r="Q304" i="2" s="1"/>
  <c r="Q305" i="2" s="1"/>
  <c r="Q306" i="2" s="1"/>
  <c r="Q307" i="2" s="1"/>
  <c r="R311" i="12"/>
  <c r="Q313" i="12"/>
  <c r="F151" i="16"/>
  <c r="P325" i="12"/>
  <c r="P326" i="12" s="1"/>
  <c r="P327" i="12" s="1"/>
  <c r="P328" i="12" s="1"/>
  <c r="P322" i="2"/>
  <c r="P324" i="2" s="1"/>
  <c r="P325" i="2" s="1"/>
  <c r="P326" i="2" s="1"/>
  <c r="P327" i="2" s="1"/>
  <c r="O822" i="2"/>
  <c r="O862" i="2"/>
  <c r="O522" i="2"/>
  <c r="O342" i="2"/>
  <c r="O672" i="2"/>
  <c r="O942" i="2"/>
  <c r="O662" i="2"/>
  <c r="O872" i="2"/>
  <c r="O442" i="2"/>
  <c r="O202" i="2"/>
  <c r="O472" i="2"/>
  <c r="O275" i="2"/>
  <c r="O252" i="2"/>
  <c r="S62" i="12"/>
  <c r="S51" i="2" s="1"/>
  <c r="P65" i="12"/>
  <c r="P66" i="12" s="1"/>
  <c r="Q49" i="2"/>
  <c r="Q52" i="2" s="1"/>
  <c r="Q54" i="2" s="1"/>
  <c r="Q55" i="2" s="1"/>
  <c r="Q56" i="2" s="1"/>
  <c r="Q57" i="2" s="1"/>
  <c r="Q31" i="12"/>
  <c r="Q33" i="12" s="1"/>
  <c r="P19" i="2"/>
  <c r="P22" i="2" s="1"/>
  <c r="P24" i="2" s="1"/>
  <c r="P25" i="2" s="1"/>
  <c r="P26" i="2" s="1"/>
  <c r="P27" i="2" s="1"/>
  <c r="O692" i="2"/>
  <c r="O592" i="2"/>
  <c r="O602" i="2"/>
  <c r="O532" i="2"/>
  <c r="O705" i="2"/>
  <c r="O704" i="2"/>
  <c r="O582" i="2"/>
  <c r="O804" i="2"/>
  <c r="O622" i="2"/>
  <c r="O842" i="2"/>
  <c r="O892" i="2"/>
  <c r="O932" i="2"/>
  <c r="O272" i="2"/>
  <c r="O372" i="2"/>
  <c r="O232" i="2"/>
  <c r="O434" i="2"/>
  <c r="O244" i="2"/>
  <c r="O832" i="2"/>
  <c r="O902" i="2"/>
  <c r="O724" i="2"/>
  <c r="O642" i="2"/>
  <c r="O552" i="2"/>
  <c r="O772" i="2"/>
  <c r="O852" i="2"/>
  <c r="O922" i="2"/>
  <c r="O274" i="2"/>
  <c r="O462" i="2"/>
  <c r="O204" i="2"/>
  <c r="O234" i="2"/>
  <c r="O254" i="2"/>
  <c r="O452" i="2"/>
  <c r="O212" i="2"/>
  <c r="O214" i="2"/>
  <c r="O224" i="2"/>
  <c r="D344" i="2"/>
  <c r="D345" i="2" s="1"/>
  <c r="D346" i="2" s="1"/>
  <c r="O542" i="2"/>
  <c r="O612" i="2"/>
  <c r="O752" i="2"/>
  <c r="O572" i="2"/>
  <c r="O912" i="2"/>
  <c r="O782" i="2"/>
  <c r="O464" i="2"/>
  <c r="O222" i="2"/>
  <c r="O454" i="2"/>
  <c r="O242" i="2"/>
  <c r="Q41" i="12"/>
  <c r="R41" i="12" s="1"/>
  <c r="R52" i="12"/>
  <c r="R41" i="2" s="1"/>
  <c r="Q39" i="2"/>
  <c r="Q53" i="12"/>
  <c r="R51" i="12"/>
  <c r="S42" i="12"/>
  <c r="S31" i="2" s="1"/>
  <c r="R32" i="12"/>
  <c r="R21" i="2" s="1"/>
  <c r="P35" i="12"/>
  <c r="P36" i="12" s="1"/>
  <c r="R22" i="12"/>
  <c r="R11" i="2" s="1"/>
  <c r="E10" i="3"/>
  <c r="D215" i="2"/>
  <c r="D216" i="2" s="1"/>
  <c r="E326" i="12"/>
  <c r="F286" i="12"/>
  <c r="F386" i="12"/>
  <c r="F476" i="12"/>
  <c r="E526" i="12"/>
  <c r="F676" i="12"/>
  <c r="F776" i="12"/>
  <c r="E996" i="12"/>
  <c r="G546" i="12"/>
  <c r="E486" i="12"/>
  <c r="F696" i="12"/>
  <c r="D955" i="12"/>
  <c r="O955" i="12" s="1"/>
  <c r="D875" i="12"/>
  <c r="O875" i="12" s="1"/>
  <c r="D545" i="12"/>
  <c r="O545" i="12" s="1"/>
  <c r="D994" i="2"/>
  <c r="O994" i="2" s="1"/>
  <c r="G1006" i="12"/>
  <c r="G326" i="12"/>
  <c r="G646" i="12"/>
  <c r="D566" i="12"/>
  <c r="F606" i="12"/>
  <c r="D786" i="12"/>
  <c r="G466" i="12"/>
  <c r="G666" i="12"/>
  <c r="D646" i="12"/>
  <c r="G556" i="12"/>
  <c r="G416" i="12"/>
  <c r="F456" i="12"/>
  <c r="G856" i="12"/>
  <c r="G896" i="12"/>
  <c r="G516" i="12"/>
  <c r="F236" i="12"/>
  <c r="D256" i="12"/>
  <c r="F766" i="12"/>
  <c r="E346" i="12"/>
  <c r="D506" i="12"/>
  <c r="F586" i="12"/>
  <c r="D836" i="12"/>
  <c r="E956" i="12"/>
  <c r="E976" i="12"/>
  <c r="F496" i="12"/>
  <c r="D625" i="12"/>
  <c r="O625" i="12" s="1"/>
  <c r="G396" i="12"/>
  <c r="G606" i="12"/>
  <c r="F376" i="12"/>
  <c r="O376" i="12" s="1"/>
  <c r="D456" i="12"/>
  <c r="D666" i="12"/>
  <c r="G706" i="12"/>
  <c r="G586" i="12"/>
  <c r="F706" i="12"/>
  <c r="F726" i="12"/>
  <c r="G756" i="12"/>
  <c r="F916" i="12"/>
  <c r="D266" i="12"/>
  <c r="E316" i="12"/>
  <c r="D746" i="12"/>
  <c r="O746" i="12" s="1"/>
  <c r="F436" i="12"/>
  <c r="G456" i="12"/>
  <c r="F506" i="12"/>
  <c r="F316" i="12"/>
  <c r="D964" i="2"/>
  <c r="O964" i="2" s="1"/>
  <c r="G496" i="12"/>
  <c r="E216" i="12"/>
  <c r="F356" i="12"/>
  <c r="G956" i="12"/>
  <c r="D776" i="12"/>
  <c r="F426" i="12"/>
  <c r="F666" i="12"/>
  <c r="E266" i="12"/>
  <c r="G916" i="12"/>
  <c r="F546" i="12"/>
  <c r="F836" i="12"/>
  <c r="F416" i="12"/>
  <c r="F526" i="12"/>
  <c r="F846" i="12"/>
  <c r="F786" i="12"/>
  <c r="D756" i="12"/>
  <c r="G876" i="12"/>
  <c r="G936" i="12"/>
  <c r="F1006" i="12"/>
  <c r="F336" i="12"/>
  <c r="E306" i="12"/>
  <c r="D416" i="12"/>
  <c r="F366" i="12"/>
  <c r="G346" i="12"/>
  <c r="E436" i="12"/>
  <c r="E506" i="12"/>
  <c r="E416" i="12"/>
  <c r="D806" i="12"/>
  <c r="D226" i="12"/>
  <c r="D935" i="12"/>
  <c r="O935" i="12" s="1"/>
  <c r="D855" i="12"/>
  <c r="O855" i="12" s="1"/>
  <c r="D735" i="12"/>
  <c r="O735" i="12" s="1"/>
  <c r="D405" i="12"/>
  <c r="O405" i="12" s="1"/>
  <c r="G334" i="2"/>
  <c r="G335" i="2" s="1"/>
  <c r="G336" i="2" s="1"/>
  <c r="E495" i="12"/>
  <c r="O495" i="12" s="1"/>
  <c r="D954" i="2"/>
  <c r="O954" i="2" s="1"/>
  <c r="E296" i="12"/>
  <c r="G336" i="12"/>
  <c r="F556" i="12"/>
  <c r="F576" i="12"/>
  <c r="O576" i="12" s="1"/>
  <c r="D766" i="12"/>
  <c r="F806" i="12"/>
  <c r="E476" i="12"/>
  <c r="F926" i="12"/>
  <c r="D984" i="2"/>
  <c r="O984" i="2" s="1"/>
  <c r="F326" i="12"/>
  <c r="D386" i="12"/>
  <c r="G436" i="12"/>
  <c r="G636" i="12"/>
  <c r="G726" i="12"/>
  <c r="G926" i="12"/>
  <c r="F406" i="12"/>
  <c r="F856" i="12"/>
  <c r="F796" i="12"/>
  <c r="G486" i="12"/>
  <c r="G686" i="12"/>
  <c r="D216" i="12"/>
  <c r="G286" i="12"/>
  <c r="G816" i="12"/>
  <c r="D526" i="12"/>
  <c r="F566" i="12"/>
  <c r="E466" i="12"/>
  <c r="G374" i="2"/>
  <c r="G375" i="2" s="1"/>
  <c r="F656" i="12"/>
  <c r="O656" i="12" s="1"/>
  <c r="E456" i="12"/>
  <c r="D686" i="12"/>
  <c r="F816" i="12"/>
  <c r="D676" i="12"/>
  <c r="D446" i="12"/>
  <c r="D1004" i="2"/>
  <c r="O1004" i="2" s="1"/>
  <c r="E236" i="12"/>
  <c r="G506" i="12"/>
  <c r="D246" i="12"/>
  <c r="O246" i="12" s="1"/>
  <c r="F276" i="12"/>
  <c r="F876" i="12"/>
  <c r="F906" i="12"/>
  <c r="G366" i="12"/>
  <c r="G406" i="12"/>
  <c r="D476" i="12"/>
  <c r="G836" i="12"/>
  <c r="F446" i="12"/>
  <c r="G696" i="12"/>
  <c r="E226" i="12"/>
  <c r="D816" i="12"/>
  <c r="G946" i="12"/>
  <c r="D974" i="2"/>
  <c r="O974" i="2" s="1"/>
  <c r="E256" i="12"/>
  <c r="E276" i="12"/>
  <c r="F516" i="12"/>
  <c r="G806" i="12"/>
  <c r="G886" i="12"/>
  <c r="F646" i="12"/>
  <c r="E286" i="12"/>
  <c r="G976" i="12"/>
  <c r="F296" i="12"/>
  <c r="D865" i="12"/>
  <c r="O865" i="12" s="1"/>
  <c r="D295" i="12"/>
  <c r="O295" i="12" s="1"/>
  <c r="D315" i="12"/>
  <c r="D316" i="12" s="1"/>
  <c r="D945" i="12"/>
  <c r="O945" i="12" s="1"/>
  <c r="D325" i="12"/>
  <c r="O325" i="12" s="1"/>
  <c r="D605" i="12"/>
  <c r="O605" i="12" s="1"/>
  <c r="D725" i="12"/>
  <c r="O725" i="12" s="1"/>
  <c r="D885" i="12"/>
  <c r="O885" i="12" s="1"/>
  <c r="D335" i="12"/>
  <c r="O335" i="12" s="1"/>
  <c r="D435" i="12"/>
  <c r="O435" i="12" s="1"/>
  <c r="D425" i="12"/>
  <c r="O425" i="12" s="1"/>
  <c r="D355" i="12"/>
  <c r="D356" i="12" s="1"/>
  <c r="E444" i="2"/>
  <c r="O444" i="2" s="1"/>
  <c r="D845" i="12"/>
  <c r="O845" i="12" s="1"/>
  <c r="D536" i="12"/>
  <c r="O536" i="12" s="1"/>
  <c r="L484" i="2"/>
  <c r="L485" i="2" s="1"/>
  <c r="L486" i="2" s="1"/>
  <c r="N484" i="2"/>
  <c r="N485" i="2" s="1"/>
  <c r="N486" i="2" s="1"/>
  <c r="D324" i="2"/>
  <c r="D325" i="2" s="1"/>
  <c r="D326" i="2" s="1"/>
  <c r="E516" i="2"/>
  <c r="M516" i="2"/>
  <c r="I586" i="2"/>
  <c r="M586" i="2"/>
  <c r="E556" i="2"/>
  <c r="M556" i="2"/>
  <c r="G516" i="2"/>
  <c r="E586" i="2"/>
  <c r="K636" i="2"/>
  <c r="I556" i="2"/>
  <c r="K566" i="2"/>
  <c r="H536" i="2"/>
  <c r="L536" i="2"/>
  <c r="E566" i="2"/>
  <c r="G916" i="2"/>
  <c r="F546" i="2"/>
  <c r="N546" i="2"/>
  <c r="E626" i="2"/>
  <c r="M626" i="2"/>
  <c r="E726" i="2"/>
  <c r="K786" i="2"/>
  <c r="G866" i="2"/>
  <c r="I696" i="2"/>
  <c r="I936" i="2"/>
  <c r="G626" i="2"/>
  <c r="G666" i="2"/>
  <c r="G696" i="2"/>
  <c r="K936" i="2"/>
  <c r="E666" i="2"/>
  <c r="F536" i="2"/>
  <c r="J536" i="2"/>
  <c r="N536" i="2"/>
  <c r="M896" i="2"/>
  <c r="K916" i="2"/>
  <c r="J546" i="2"/>
  <c r="H556" i="2"/>
  <c r="I626" i="2"/>
  <c r="I726" i="2"/>
  <c r="I846" i="2"/>
  <c r="M696" i="2"/>
  <c r="M936" i="2"/>
  <c r="K626" i="2"/>
  <c r="K666" i="2"/>
  <c r="K696" i="2"/>
  <c r="G936" i="2"/>
  <c r="I644" i="2"/>
  <c r="I645" i="2" s="1"/>
  <c r="E484" i="2"/>
  <c r="E485" i="2" s="1"/>
  <c r="I484" i="2"/>
  <c r="I485" i="2" s="1"/>
  <c r="N576" i="2"/>
  <c r="E644" i="2"/>
  <c r="E645" i="2" s="1"/>
  <c r="K644" i="2"/>
  <c r="K645" i="2" s="1"/>
  <c r="H504" i="2"/>
  <c r="H505" i="2" s="1"/>
  <c r="L504" i="2"/>
  <c r="L505" i="2" s="1"/>
  <c r="G604" i="2"/>
  <c r="G605" i="2" s="1"/>
  <c r="G616" i="2"/>
  <c r="M616" i="2"/>
  <c r="H624" i="2"/>
  <c r="H625" i="2" s="1"/>
  <c r="L576" i="2"/>
  <c r="E856" i="2"/>
  <c r="E926" i="2"/>
  <c r="M926" i="2"/>
  <c r="F554" i="2"/>
  <c r="F555" i="2" s="1"/>
  <c r="N554" i="2"/>
  <c r="N555" i="2" s="1"/>
  <c r="H566" i="2"/>
  <c r="F586" i="2"/>
  <c r="J586" i="2"/>
  <c r="N586" i="2"/>
  <c r="F926" i="2"/>
  <c r="J926" i="2"/>
  <c r="N926" i="2"/>
  <c r="O544" i="2"/>
  <c r="O594" i="2"/>
  <c r="O714" i="2"/>
  <c r="O734" i="2"/>
  <c r="O744" i="2"/>
  <c r="O754" i="2"/>
  <c r="O814" i="2"/>
  <c r="D816" i="2"/>
  <c r="O834" i="2"/>
  <c r="O884" i="2"/>
  <c r="O904" i="2"/>
  <c r="O534" i="2"/>
  <c r="O574" i="2"/>
  <c r="D916" i="2"/>
  <c r="D936" i="2"/>
  <c r="D926" i="2"/>
  <c r="D946" i="2"/>
  <c r="D836" i="2"/>
  <c r="D856" i="2"/>
  <c r="D846" i="2"/>
  <c r="D876" i="2"/>
  <c r="D776" i="2"/>
  <c r="D674" i="2"/>
  <c r="D675" i="2" s="1"/>
  <c r="D746" i="2"/>
  <c r="D502" i="2"/>
  <c r="O502" i="2" s="1"/>
  <c r="D524" i="2"/>
  <c r="D525" i="2" s="1"/>
  <c r="D546" i="2"/>
  <c r="D644" i="2"/>
  <c r="D645" i="2" s="1"/>
  <c r="I596" i="2"/>
  <c r="E474" i="2"/>
  <c r="O474" i="2" s="1"/>
  <c r="M484" i="2"/>
  <c r="M485" i="2" s="1"/>
  <c r="K516" i="2"/>
  <c r="E636" i="2"/>
  <c r="I636" i="2"/>
  <c r="M636" i="2"/>
  <c r="G644" i="2"/>
  <c r="G645" i="2" s="1"/>
  <c r="M596" i="2"/>
  <c r="E694" i="2"/>
  <c r="E695" i="2" s="1"/>
  <c r="E836" i="2"/>
  <c r="D354" i="2"/>
  <c r="O354" i="2" s="1"/>
  <c r="G556" i="2"/>
  <c r="K556" i="2"/>
  <c r="E616" i="2"/>
  <c r="I566" i="2"/>
  <c r="M566" i="2"/>
  <c r="H576" i="2"/>
  <c r="L624" i="2"/>
  <c r="L625" i="2" s="1"/>
  <c r="E934" i="2"/>
  <c r="E935" i="2" s="1"/>
  <c r="G926" i="2"/>
  <c r="K926" i="2"/>
  <c r="N516" i="2"/>
  <c r="F604" i="2"/>
  <c r="F605" i="2" s="1"/>
  <c r="J554" i="2"/>
  <c r="J555" i="2" s="1"/>
  <c r="N604" i="2"/>
  <c r="N605" i="2" s="1"/>
  <c r="D566" i="2"/>
  <c r="H614" i="2"/>
  <c r="H615" i="2" s="1"/>
  <c r="L614" i="2"/>
  <c r="L615" i="2" s="1"/>
  <c r="F634" i="2"/>
  <c r="F635" i="2" s="1"/>
  <c r="J634" i="2"/>
  <c r="J635" i="2" s="1"/>
  <c r="N634" i="2"/>
  <c r="N635" i="2" s="1"/>
  <c r="F916" i="2"/>
  <c r="J916" i="2"/>
  <c r="N916" i="2"/>
  <c r="O584" i="2"/>
  <c r="O684" i="2"/>
  <c r="O805" i="2"/>
  <c r="O944" i="2"/>
  <c r="O774" i="2"/>
  <c r="O794" i="2"/>
  <c r="O824" i="2"/>
  <c r="O844" i="2"/>
  <c r="O854" i="2"/>
  <c r="O864" i="2"/>
  <c r="O874" i="2"/>
  <c r="O924" i="2"/>
  <c r="D536" i="2"/>
  <c r="D634" i="2"/>
  <c r="D635" i="2" s="1"/>
  <c r="D512" i="2"/>
  <c r="D514" i="2" s="1"/>
  <c r="D515" i="2" s="1"/>
  <c r="F576" i="2"/>
  <c r="G484" i="2"/>
  <c r="G485" i="2" s="1"/>
  <c r="E546" i="2"/>
  <c r="G596" i="2"/>
  <c r="M644" i="2"/>
  <c r="M645" i="2" s="1"/>
  <c r="F504" i="2"/>
  <c r="F505" i="2" s="1"/>
  <c r="J504" i="2"/>
  <c r="J505" i="2" s="1"/>
  <c r="N504" i="2"/>
  <c r="N505" i="2" s="1"/>
  <c r="K604" i="2"/>
  <c r="K605" i="2" s="1"/>
  <c r="I616" i="2"/>
  <c r="D576" i="2"/>
  <c r="J576" i="2"/>
  <c r="E784" i="2"/>
  <c r="E785" i="2" s="1"/>
  <c r="E894" i="2"/>
  <c r="E895" i="2" s="1"/>
  <c r="I914" i="2"/>
  <c r="I915" i="2" s="1"/>
  <c r="D554" i="2"/>
  <c r="D555" i="2" s="1"/>
  <c r="L604" i="2"/>
  <c r="L605" i="2" s="1"/>
  <c r="L566" i="2"/>
  <c r="H586" i="2"/>
  <c r="L586" i="2"/>
  <c r="H926" i="2"/>
  <c r="L926" i="2"/>
  <c r="F706" i="2"/>
  <c r="K746" i="2"/>
  <c r="G766" i="2"/>
  <c r="K766" i="2"/>
  <c r="M786" i="2"/>
  <c r="E806" i="2"/>
  <c r="I806" i="2"/>
  <c r="K806" i="2"/>
  <c r="M806" i="2"/>
  <c r="G846" i="2"/>
  <c r="H546" i="2"/>
  <c r="L546" i="2"/>
  <c r="J606" i="2"/>
  <c r="D616" i="2"/>
  <c r="F616" i="2"/>
  <c r="J616" i="2"/>
  <c r="N616" i="2"/>
  <c r="F646" i="2"/>
  <c r="H646" i="2"/>
  <c r="J646" i="2"/>
  <c r="L646" i="2"/>
  <c r="N646" i="2"/>
  <c r="O725" i="2"/>
  <c r="D596" i="2"/>
  <c r="D482" i="2"/>
  <c r="O482" i="2" s="1"/>
  <c r="D302" i="2"/>
  <c r="O302" i="2" s="1"/>
  <c r="D312" i="2"/>
  <c r="O312" i="2" s="1"/>
  <c r="D392" i="2"/>
  <c r="O392" i="2" s="1"/>
  <c r="D282" i="2"/>
  <c r="O282" i="2" s="1"/>
  <c r="F624" i="2"/>
  <c r="F625" i="2" s="1"/>
  <c r="K484" i="2"/>
  <c r="K485" i="2" s="1"/>
  <c r="I516" i="2"/>
  <c r="N624" i="2"/>
  <c r="N625" i="2" s="1"/>
  <c r="G586" i="2"/>
  <c r="K586" i="2"/>
  <c r="E596" i="2"/>
  <c r="K596" i="2"/>
  <c r="E604" i="2"/>
  <c r="E605" i="2" s="1"/>
  <c r="I604" i="2"/>
  <c r="I605" i="2" s="1"/>
  <c r="M604" i="2"/>
  <c r="M605" i="2" s="1"/>
  <c r="K616" i="2"/>
  <c r="D624" i="2"/>
  <c r="D625" i="2" s="1"/>
  <c r="J624" i="2"/>
  <c r="J625" i="2" s="1"/>
  <c r="E764" i="2"/>
  <c r="E765" i="2" s="1"/>
  <c r="E914" i="2"/>
  <c r="E915" i="2" s="1"/>
  <c r="I926" i="2"/>
  <c r="M914" i="2"/>
  <c r="M915" i="2" s="1"/>
  <c r="D604" i="2"/>
  <c r="D605" i="2" s="1"/>
  <c r="H604" i="2"/>
  <c r="H605" i="2" s="1"/>
  <c r="L554" i="2"/>
  <c r="L555" i="2" s="1"/>
  <c r="F566" i="2"/>
  <c r="J566" i="2"/>
  <c r="H634" i="2"/>
  <c r="H635" i="2" s="1"/>
  <c r="L634" i="2"/>
  <c r="L635" i="2" s="1"/>
  <c r="E876" i="2"/>
  <c r="H916" i="2"/>
  <c r="L916" i="2"/>
  <c r="F666" i="2"/>
  <c r="H666" i="2"/>
  <c r="J666" i="2"/>
  <c r="L666" i="2"/>
  <c r="N666" i="2"/>
  <c r="D696" i="2"/>
  <c r="F696" i="2"/>
  <c r="H696" i="2"/>
  <c r="J696" i="2"/>
  <c r="L696" i="2"/>
  <c r="N696" i="2"/>
  <c r="N706" i="2"/>
  <c r="D256" i="2"/>
  <c r="D706" i="2"/>
  <c r="H706" i="2"/>
  <c r="J706" i="2"/>
  <c r="L706" i="2"/>
  <c r="G746" i="2"/>
  <c r="I766" i="2"/>
  <c r="M766" i="2"/>
  <c r="E826" i="2"/>
  <c r="E866" i="2"/>
  <c r="F676" i="2"/>
  <c r="H676" i="2"/>
  <c r="J676" i="2"/>
  <c r="L676" i="2"/>
  <c r="N676" i="2"/>
  <c r="K726" i="2"/>
  <c r="G826" i="2"/>
  <c r="K826" i="2"/>
  <c r="K846" i="2"/>
  <c r="G726" i="2"/>
  <c r="M726" i="2"/>
  <c r="G786" i="2"/>
  <c r="E846" i="2"/>
  <c r="M846" i="2"/>
  <c r="K866" i="2"/>
  <c r="D906" i="2"/>
  <c r="D826" i="2"/>
  <c r="D896" i="2"/>
  <c r="D866" i="2"/>
  <c r="D886" i="2"/>
  <c r="D766" i="2"/>
  <c r="D756" i="2"/>
  <c r="D664" i="2"/>
  <c r="D665" i="2" s="1"/>
  <c r="D736" i="2"/>
  <c r="D586" i="2"/>
  <c r="D412" i="2"/>
  <c r="O412" i="2" s="1"/>
  <c r="D402" i="2"/>
  <c r="O402" i="2" s="1"/>
  <c r="D422" i="2"/>
  <c r="O422" i="2" s="1"/>
  <c r="D492" i="2"/>
  <c r="D332" i="2"/>
  <c r="O332" i="2" s="1"/>
  <c r="D382" i="2"/>
  <c r="O382" i="2" s="1"/>
  <c r="D292" i="2"/>
  <c r="O292" i="2" s="1"/>
  <c r="H526" i="2"/>
  <c r="L526" i="2"/>
  <c r="E215" i="2"/>
  <c r="E216" i="2" s="1"/>
  <c r="E235" i="2"/>
  <c r="E255" i="2"/>
  <c r="O456" i="2"/>
  <c r="O436" i="2"/>
  <c r="F376" i="2"/>
  <c r="N376" i="2"/>
  <c r="H376" i="2"/>
  <c r="J376" i="2"/>
  <c r="D376" i="2"/>
  <c r="L376" i="2"/>
  <c r="H346" i="2"/>
  <c r="L346" i="2"/>
  <c r="F346" i="2"/>
  <c r="J346" i="2"/>
  <c r="N346" i="2"/>
  <c r="O276" i="2"/>
  <c r="E245" i="2"/>
  <c r="E225" i="2"/>
  <c r="O206" i="2"/>
  <c r="D596" i="12"/>
  <c r="O596" i="12" s="1"/>
  <c r="D636" i="12"/>
  <c r="D976" i="12"/>
  <c r="D1016" i="12"/>
  <c r="O1016" i="12" s="1"/>
  <c r="D986" i="12"/>
  <c r="O986" i="12" s="1"/>
  <c r="D1006" i="12"/>
  <c r="D996" i="12"/>
  <c r="D796" i="12"/>
  <c r="D696" i="12"/>
  <c r="D556" i="12"/>
  <c r="D496" i="12"/>
  <c r="D396" i="12"/>
  <c r="F266" i="12"/>
  <c r="C306" i="12"/>
  <c r="S731" i="12" l="1"/>
  <c r="S719" i="2" s="1"/>
  <c r="O636" i="12"/>
  <c r="R733" i="12"/>
  <c r="S662" i="2"/>
  <c r="S664" i="2" s="1"/>
  <c r="S665" i="2" s="1"/>
  <c r="S666" i="2" s="1"/>
  <c r="S667" i="2" s="1"/>
  <c r="Q503" i="12"/>
  <c r="S742" i="2"/>
  <c r="S744" i="2" s="1"/>
  <c r="S745" i="2" s="1"/>
  <c r="S746" i="2" s="1"/>
  <c r="S747" i="2" s="1"/>
  <c r="Q655" i="12"/>
  <c r="Q656" i="12" s="1"/>
  <c r="Q657" i="12" s="1"/>
  <c r="Q658" i="12" s="1"/>
  <c r="D896" i="12"/>
  <c r="O705" i="12"/>
  <c r="R623" i="12"/>
  <c r="R625" i="12" s="1"/>
  <c r="R626" i="12" s="1"/>
  <c r="R627" i="12" s="1"/>
  <c r="R628" i="12" s="1"/>
  <c r="Q433" i="12"/>
  <c r="F280" i="16" s="1"/>
  <c r="R81" i="12"/>
  <c r="O362" i="2"/>
  <c r="O364" i="2"/>
  <c r="P135" i="12"/>
  <c r="P136" i="12" s="1"/>
  <c r="R903" i="12"/>
  <c r="P165" i="12"/>
  <c r="P166" i="12" s="1"/>
  <c r="S691" i="12"/>
  <c r="S679" i="2" s="1"/>
  <c r="S682" i="2" s="1"/>
  <c r="S684" i="2" s="1"/>
  <c r="S685" i="2" s="1"/>
  <c r="S686" i="2" s="1"/>
  <c r="S687" i="2" s="1"/>
  <c r="Q83" i="12"/>
  <c r="Q85" i="12" s="1"/>
  <c r="Q86" i="12" s="1"/>
  <c r="F305" i="16"/>
  <c r="F319" i="16"/>
  <c r="Q905" i="12"/>
  <c r="Q906" i="12" s="1"/>
  <c r="Q907" i="12" s="1"/>
  <c r="Q908" i="12" s="1"/>
  <c r="D306" i="12"/>
  <c r="O306" i="12" s="1"/>
  <c r="Q543" i="12"/>
  <c r="D866" i="12"/>
  <c r="O866" i="12" s="1"/>
  <c r="D926" i="12"/>
  <c r="O926" i="12" s="1"/>
  <c r="R271" i="12"/>
  <c r="R259" i="2" s="1"/>
  <c r="P525" i="12"/>
  <c r="P526" i="12" s="1"/>
  <c r="P527" i="12" s="1"/>
  <c r="P528" i="12" s="1"/>
  <c r="Q189" i="2"/>
  <c r="Q193" i="12"/>
  <c r="F256" i="16" s="1"/>
  <c r="R401" i="12"/>
  <c r="R389" i="2" s="1"/>
  <c r="R501" i="12"/>
  <c r="R489" i="2" s="1"/>
  <c r="R492" i="2" s="1"/>
  <c r="R494" i="2" s="1"/>
  <c r="R495" i="2" s="1"/>
  <c r="R496" i="2" s="1"/>
  <c r="R497" i="2" s="1"/>
  <c r="R521" i="12"/>
  <c r="R509" i="2" s="1"/>
  <c r="R512" i="2" s="1"/>
  <c r="R514" i="2" s="1"/>
  <c r="R515" i="2" s="1"/>
  <c r="R516" i="2" s="1"/>
  <c r="R517" i="2" s="1"/>
  <c r="R973" i="12"/>
  <c r="F452" i="16" s="1"/>
  <c r="D346" i="12"/>
  <c r="P285" i="12"/>
  <c r="P286" i="12" s="1"/>
  <c r="P287" i="12" s="1"/>
  <c r="P288" i="12" s="1"/>
  <c r="Q273" i="12"/>
  <c r="Q275" i="12" s="1"/>
  <c r="Q276" i="12" s="1"/>
  <c r="Q277" i="12" s="1"/>
  <c r="Q278" i="12" s="1"/>
  <c r="Q283" i="12"/>
  <c r="F265" i="16" s="1"/>
  <c r="P505" i="12"/>
  <c r="P506" i="12" s="1"/>
  <c r="P507" i="12" s="1"/>
  <c r="P508" i="12" s="1"/>
  <c r="Q403" i="12"/>
  <c r="F277" i="16" s="1"/>
  <c r="P535" i="12"/>
  <c r="P536" i="12" s="1"/>
  <c r="P537" i="12" s="1"/>
  <c r="P538" i="12" s="1"/>
  <c r="D336" i="12"/>
  <c r="O336" i="12" s="1"/>
  <c r="D366" i="12"/>
  <c r="O366" i="12" s="1"/>
  <c r="O216" i="12"/>
  <c r="S641" i="12"/>
  <c r="S629" i="2" s="1"/>
  <c r="S632" i="2" s="1"/>
  <c r="S634" i="2" s="1"/>
  <c r="S635" i="2" s="1"/>
  <c r="S636" i="2" s="1"/>
  <c r="S637" i="2" s="1"/>
  <c r="Q223" i="12"/>
  <c r="F259" i="16" s="1"/>
  <c r="R161" i="12"/>
  <c r="R149" i="2" s="1"/>
  <c r="Q253" i="12"/>
  <c r="Q255" i="12" s="1"/>
  <c r="Q256" i="12" s="1"/>
  <c r="Q257" i="12" s="1"/>
  <c r="Q258" i="12" s="1"/>
  <c r="F338" i="16"/>
  <c r="O476" i="12"/>
  <c r="O236" i="12"/>
  <c r="P75" i="12"/>
  <c r="P76" i="12" s="1"/>
  <c r="Q163" i="12"/>
  <c r="F253" i="16" s="1"/>
  <c r="F321" i="16"/>
  <c r="O564" i="2"/>
  <c r="O466" i="12"/>
  <c r="O562" i="2"/>
  <c r="S681" i="12"/>
  <c r="S669" i="2" s="1"/>
  <c r="S672" i="2" s="1"/>
  <c r="S674" i="2" s="1"/>
  <c r="S675" i="2" s="1"/>
  <c r="S676" i="2" s="1"/>
  <c r="S677" i="2" s="1"/>
  <c r="R653" i="12"/>
  <c r="F420" i="16" s="1"/>
  <c r="G386" i="12"/>
  <c r="O386" i="12" s="1"/>
  <c r="Q123" i="12"/>
  <c r="F249" i="16" s="1"/>
  <c r="Q603" i="12"/>
  <c r="F297" i="16" s="1"/>
  <c r="O696" i="12"/>
  <c r="D726" i="12"/>
  <c r="O726" i="12" s="1"/>
  <c r="O365" i="2"/>
  <c r="R141" i="12"/>
  <c r="R129" i="2" s="1"/>
  <c r="S891" i="12"/>
  <c r="S879" i="2" s="1"/>
  <c r="S882" i="2" s="1"/>
  <c r="S884" i="2" s="1"/>
  <c r="S885" i="2" s="1"/>
  <c r="S886" i="2" s="1"/>
  <c r="S887" i="2" s="1"/>
  <c r="F136" i="16"/>
  <c r="R291" i="12"/>
  <c r="R279" i="2" s="1"/>
  <c r="P155" i="12"/>
  <c r="P156" i="12" s="1"/>
  <c r="O976" i="12"/>
  <c r="O776" i="12"/>
  <c r="O632" i="2"/>
  <c r="R893" i="12"/>
  <c r="F444" i="16" s="1"/>
  <c r="S971" i="12"/>
  <c r="S959" i="2" s="1"/>
  <c r="S962" i="2" s="1"/>
  <c r="S964" i="2" s="1"/>
  <c r="S965" i="2" s="1"/>
  <c r="S966" i="2" s="1"/>
  <c r="S967" i="2" s="1"/>
  <c r="D516" i="12"/>
  <c r="O516" i="12" s="1"/>
  <c r="O526" i="12"/>
  <c r="O756" i="12"/>
  <c r="P45" i="12"/>
  <c r="P46" i="12" s="1"/>
  <c r="P205" i="12"/>
  <c r="P206" i="12" s="1"/>
  <c r="Q209" i="2"/>
  <c r="Q212" i="2" s="1"/>
  <c r="Q214" i="2" s="1"/>
  <c r="Q215" i="2" s="1"/>
  <c r="Q216" i="2" s="1"/>
  <c r="Q217" i="2" s="1"/>
  <c r="S901" i="12"/>
  <c r="S889" i="2" s="1"/>
  <c r="S892" i="2" s="1"/>
  <c r="S894" i="2" s="1"/>
  <c r="S895" i="2" s="1"/>
  <c r="S896" i="2" s="1"/>
  <c r="S897" i="2" s="1"/>
  <c r="P245" i="12"/>
  <c r="P246" i="12" s="1"/>
  <c r="P247" i="12" s="1"/>
  <c r="P248" i="12" s="1"/>
  <c r="R601" i="12"/>
  <c r="R589" i="2" s="1"/>
  <c r="R592" i="2" s="1"/>
  <c r="R594" i="2" s="1"/>
  <c r="R595" i="2" s="1"/>
  <c r="R596" i="2" s="1"/>
  <c r="R597" i="2" s="1"/>
  <c r="O996" i="12"/>
  <c r="O492" i="2"/>
  <c r="D494" i="2"/>
  <c r="O494" i="2" s="1"/>
  <c r="R61" i="12"/>
  <c r="S61" i="12" s="1"/>
  <c r="P105" i="12"/>
  <c r="P106" i="12" s="1"/>
  <c r="O1006" i="12"/>
  <c r="O276" i="12"/>
  <c r="O706" i="12"/>
  <c r="R431" i="12"/>
  <c r="R419" i="2" s="1"/>
  <c r="R422" i="2" s="1"/>
  <c r="R424" i="2" s="1"/>
  <c r="R425" i="2" s="1"/>
  <c r="R426" i="2" s="1"/>
  <c r="R427" i="2" s="1"/>
  <c r="P235" i="12"/>
  <c r="P236" i="12" s="1"/>
  <c r="P237" i="12" s="1"/>
  <c r="P238" i="12" s="1"/>
  <c r="O896" i="12"/>
  <c r="F334" i="16"/>
  <c r="Q99" i="2"/>
  <c r="Q102" i="2" s="1"/>
  <c r="Q104" i="2" s="1"/>
  <c r="Q105" i="2" s="1"/>
  <c r="Q106" i="2" s="1"/>
  <c r="Q107" i="2" s="1"/>
  <c r="R101" i="12"/>
  <c r="R103" i="12" s="1"/>
  <c r="Q29" i="2"/>
  <c r="Q32" i="2" s="1"/>
  <c r="Q34" i="2" s="1"/>
  <c r="Q35" i="2" s="1"/>
  <c r="Q36" i="2" s="1"/>
  <c r="Q37" i="2" s="1"/>
  <c r="P55" i="12"/>
  <c r="P56" i="12" s="1"/>
  <c r="R572" i="2"/>
  <c r="R574" i="2" s="1"/>
  <c r="R575" i="2" s="1"/>
  <c r="R576" i="2" s="1"/>
  <c r="R577" i="2" s="1"/>
  <c r="S1002" i="2"/>
  <c r="S1004" i="2" s="1"/>
  <c r="S1005" i="2" s="1"/>
  <c r="S1006" i="2" s="1"/>
  <c r="S1007" i="2" s="1"/>
  <c r="S992" i="2"/>
  <c r="S994" i="2" s="1"/>
  <c r="S995" i="2" s="1"/>
  <c r="S996" i="2" s="1"/>
  <c r="S997" i="2" s="1"/>
  <c r="S782" i="2"/>
  <c r="S784" i="2" s="1"/>
  <c r="S785" i="2" s="1"/>
  <c r="S786" i="2" s="1"/>
  <c r="S787" i="2" s="1"/>
  <c r="F313" i="16"/>
  <c r="S792" i="2"/>
  <c r="S794" i="2" s="1"/>
  <c r="S795" i="2" s="1"/>
  <c r="S796" i="2" s="1"/>
  <c r="S797" i="2" s="1"/>
  <c r="Q89" i="2"/>
  <c r="Q92" i="2" s="1"/>
  <c r="Q94" i="2" s="1"/>
  <c r="Q95" i="2" s="1"/>
  <c r="Q96" i="2" s="1"/>
  <c r="Q97" i="2" s="1"/>
  <c r="F306" i="16"/>
  <c r="R532" i="2"/>
  <c r="R534" i="2" s="1"/>
  <c r="R535" i="2" s="1"/>
  <c r="R536" i="2" s="1"/>
  <c r="R537" i="2" s="1"/>
  <c r="P265" i="12"/>
  <c r="P266" i="12" s="1"/>
  <c r="P267" i="12" s="1"/>
  <c r="P268" i="12" s="1"/>
  <c r="P225" i="12"/>
  <c r="P226" i="12" s="1"/>
  <c r="P227" i="12" s="1"/>
  <c r="P228" i="12" s="1"/>
  <c r="S761" i="12"/>
  <c r="S749" i="2" s="1"/>
  <c r="S752" i="2" s="1"/>
  <c r="S754" i="2" s="1"/>
  <c r="S755" i="2" s="1"/>
  <c r="S756" i="2" s="1"/>
  <c r="S757" i="2" s="1"/>
  <c r="R693" i="12"/>
  <c r="R695" i="12" s="1"/>
  <c r="R696" i="12" s="1"/>
  <c r="R697" i="12" s="1"/>
  <c r="R698" i="12" s="1"/>
  <c r="R763" i="12"/>
  <c r="R765" i="12" s="1"/>
  <c r="R766" i="12" s="1"/>
  <c r="R767" i="12" s="1"/>
  <c r="R768" i="12" s="1"/>
  <c r="R31" i="12"/>
  <c r="S31" i="12" s="1"/>
  <c r="Q19" i="2"/>
  <c r="Q22" i="2" s="1"/>
  <c r="Q24" i="2" s="1"/>
  <c r="Q25" i="2" s="1"/>
  <c r="S872" i="2"/>
  <c r="S874" i="2" s="1"/>
  <c r="S875" i="2" s="1"/>
  <c r="S942" i="2"/>
  <c r="S944" i="2" s="1"/>
  <c r="S945" i="2" s="1"/>
  <c r="S946" i="2" s="1"/>
  <c r="S947" i="2" s="1"/>
  <c r="S702" i="2"/>
  <c r="S704" i="2" s="1"/>
  <c r="S705" i="2" s="1"/>
  <c r="S706" i="2" s="1"/>
  <c r="S707" i="2" s="1"/>
  <c r="S652" i="2"/>
  <c r="S654" i="2" s="1"/>
  <c r="S655" i="2" s="1"/>
  <c r="S656" i="2" s="1"/>
  <c r="S657" i="2" s="1"/>
  <c r="S822" i="2"/>
  <c r="S824" i="2" s="1"/>
  <c r="S825" i="2" s="1"/>
  <c r="S826" i="2" s="1"/>
  <c r="S827" i="2" s="1"/>
  <c r="S922" i="2"/>
  <c r="S924" i="2" s="1"/>
  <c r="S925" i="2" s="1"/>
  <c r="S926" i="2" s="1"/>
  <c r="S927" i="2" s="1"/>
  <c r="S762" i="2"/>
  <c r="S764" i="2" s="1"/>
  <c r="S765" i="2" s="1"/>
  <c r="S766" i="2" s="1"/>
  <c r="S767" i="2" s="1"/>
  <c r="P275" i="12"/>
  <c r="P276" i="12" s="1"/>
  <c r="P277" i="12" s="1"/>
  <c r="P278" i="12" s="1"/>
  <c r="S722" i="2"/>
  <c r="S724" i="2" s="1"/>
  <c r="S725" i="2" s="1"/>
  <c r="S726" i="2" s="1"/>
  <c r="S727" i="2" s="1"/>
  <c r="S802" i="2"/>
  <c r="S804" i="2" s="1"/>
  <c r="S805" i="2" s="1"/>
  <c r="S806" i="2" s="1"/>
  <c r="S807" i="2" s="1"/>
  <c r="Q636" i="2"/>
  <c r="Q637" i="2" s="1"/>
  <c r="S842" i="2"/>
  <c r="S844" i="2" s="1"/>
  <c r="S845" i="2" s="1"/>
  <c r="S846" i="2" s="1"/>
  <c r="S847" i="2" s="1"/>
  <c r="P85" i="12"/>
  <c r="P86" i="12" s="1"/>
  <c r="S622" i="2"/>
  <c r="S624" i="2" s="1"/>
  <c r="S625" i="2" s="1"/>
  <c r="S626" i="2" s="1"/>
  <c r="S627" i="2" s="1"/>
  <c r="R582" i="2"/>
  <c r="R584" i="2" s="1"/>
  <c r="R585" i="2" s="1"/>
  <c r="R586" i="2" s="1"/>
  <c r="R587" i="2" s="1"/>
  <c r="R542" i="2"/>
  <c r="R544" i="2" s="1"/>
  <c r="R545" i="2" s="1"/>
  <c r="R546" i="2" s="1"/>
  <c r="R547" i="2" s="1"/>
  <c r="S712" i="2"/>
  <c r="S714" i="2" s="1"/>
  <c r="S715" i="2" s="1"/>
  <c r="S716" i="2" s="1"/>
  <c r="S717" i="2" s="1"/>
  <c r="R522" i="2"/>
  <c r="R524" i="2" s="1"/>
  <c r="R525" i="2" s="1"/>
  <c r="R526" i="2" s="1"/>
  <c r="R527" i="2" s="1"/>
  <c r="F326" i="16"/>
  <c r="R442" i="2"/>
  <c r="R444" i="2" s="1"/>
  <c r="R445" i="2" s="1"/>
  <c r="R446" i="2" s="1"/>
  <c r="R447" i="2" s="1"/>
  <c r="S642" i="2"/>
  <c r="S644" i="2" s="1"/>
  <c r="S645" i="2" s="1"/>
  <c r="S646" i="2" s="1"/>
  <c r="S647" i="2" s="1"/>
  <c r="S952" i="2"/>
  <c r="S954" i="2" s="1"/>
  <c r="S955" i="2" s="1"/>
  <c r="S956" i="2" s="1"/>
  <c r="S957" i="2" s="1"/>
  <c r="S902" i="2"/>
  <c r="S904" i="2" s="1"/>
  <c r="S905" i="2" s="1"/>
  <c r="S906" i="2" s="1"/>
  <c r="S907" i="2" s="1"/>
  <c r="S982" i="2"/>
  <c r="S984" i="2" s="1"/>
  <c r="S985" i="2" s="1"/>
  <c r="S986" i="2" s="1"/>
  <c r="S987" i="2" s="1"/>
  <c r="R482" i="2"/>
  <c r="R484" i="2" s="1"/>
  <c r="R485" i="2" s="1"/>
  <c r="R486" i="2" s="1"/>
  <c r="R487" i="2" s="1"/>
  <c r="S862" i="2"/>
  <c r="S864" i="2" s="1"/>
  <c r="S865" i="2" s="1"/>
  <c r="S866" i="2" s="1"/>
  <c r="S867" i="2" s="1"/>
  <c r="S912" i="2"/>
  <c r="S914" i="2" s="1"/>
  <c r="S915" i="2" s="1"/>
  <c r="S916" i="2" s="1"/>
  <c r="S917" i="2" s="1"/>
  <c r="S814" i="2"/>
  <c r="S815" i="2" s="1"/>
  <c r="S816" i="2" s="1"/>
  <c r="S817" i="2" s="1"/>
  <c r="S774" i="2"/>
  <c r="S775" i="2" s="1"/>
  <c r="S776" i="2" s="1"/>
  <c r="S777" i="2" s="1"/>
  <c r="R843" i="12"/>
  <c r="R845" i="12" s="1"/>
  <c r="R846" i="12" s="1"/>
  <c r="R847" i="12" s="1"/>
  <c r="R848" i="12" s="1"/>
  <c r="S734" i="2"/>
  <c r="S735" i="2" s="1"/>
  <c r="S736" i="2" s="1"/>
  <c r="S737" i="2" s="1"/>
  <c r="S854" i="2"/>
  <c r="S855" i="2" s="1"/>
  <c r="S841" i="12"/>
  <c r="S829" i="2" s="1"/>
  <c r="S832" i="2" s="1"/>
  <c r="O465" i="2"/>
  <c r="O265" i="2"/>
  <c r="Q132" i="2"/>
  <c r="Q134" i="2" s="1"/>
  <c r="Q135" i="2" s="1"/>
  <c r="Q136" i="2" s="1"/>
  <c r="Q137" i="2" s="1"/>
  <c r="Q222" i="2"/>
  <c r="Q224" i="2" s="1"/>
  <c r="Q225" i="2" s="1"/>
  <c r="Q226" i="2" s="1"/>
  <c r="Q227" i="2" s="1"/>
  <c r="Q72" i="2"/>
  <c r="Q74" i="2" s="1"/>
  <c r="Q75" i="2" s="1"/>
  <c r="Q76" i="2" s="1"/>
  <c r="Q77" i="2" s="1"/>
  <c r="Q312" i="2"/>
  <c r="Q314" i="2" s="1"/>
  <c r="Q315" i="2" s="1"/>
  <c r="Q316" i="2" s="1"/>
  <c r="Q317" i="2" s="1"/>
  <c r="O694" i="2"/>
  <c r="Q392" i="2"/>
  <c r="Q394" i="2" s="1"/>
  <c r="Q395" i="2" s="1"/>
  <c r="Q396" i="2" s="1"/>
  <c r="Q397" i="2" s="1"/>
  <c r="Q112" i="2"/>
  <c r="Q114" i="2" s="1"/>
  <c r="Q115" i="2" s="1"/>
  <c r="Q116" i="2" s="1"/>
  <c r="Q117" i="2" s="1"/>
  <c r="Q262" i="2"/>
  <c r="Q264" i="2" s="1"/>
  <c r="Q265" i="2" s="1"/>
  <c r="Q266" i="2" s="1"/>
  <c r="Q267" i="2" s="1"/>
  <c r="Q252" i="2"/>
  <c r="Q254" i="2" s="1"/>
  <c r="Q255" i="2" s="1"/>
  <c r="Q256" i="2" s="1"/>
  <c r="Q257" i="2" s="1"/>
  <c r="Q172" i="2"/>
  <c r="Q174" i="2" s="1"/>
  <c r="Q175" i="2" s="1"/>
  <c r="Q176" i="2" s="1"/>
  <c r="Q177" i="2" s="1"/>
  <c r="Q332" i="2"/>
  <c r="Q334" i="2" s="1"/>
  <c r="Q335" i="2" s="1"/>
  <c r="Q336" i="2" s="1"/>
  <c r="Q337" i="2" s="1"/>
  <c r="Q272" i="2"/>
  <c r="Q274" i="2" s="1"/>
  <c r="Q275" i="2" s="1"/>
  <c r="Q276" i="2" s="1"/>
  <c r="Q277" i="2" s="1"/>
  <c r="Q35" i="12"/>
  <c r="Q36" i="12" s="1"/>
  <c r="F240" i="16"/>
  <c r="O816" i="12"/>
  <c r="O446" i="12"/>
  <c r="O416" i="12"/>
  <c r="O666" i="12"/>
  <c r="O346" i="12"/>
  <c r="Q65" i="12"/>
  <c r="Q66" i="12" s="1"/>
  <c r="F243" i="16"/>
  <c r="Q185" i="12"/>
  <c r="Q186" i="12" s="1"/>
  <c r="F255" i="16"/>
  <c r="Q175" i="12"/>
  <c r="Q176" i="12" s="1"/>
  <c r="F254" i="16"/>
  <c r="F264" i="16"/>
  <c r="Q455" i="12"/>
  <c r="Q456" i="12" s="1"/>
  <c r="Q457" i="12" s="1"/>
  <c r="Q458" i="12" s="1"/>
  <c r="F282" i="16"/>
  <c r="R705" i="12"/>
  <c r="R706" i="12" s="1"/>
  <c r="R707" i="12" s="1"/>
  <c r="R708" i="12" s="1"/>
  <c r="F425" i="16"/>
  <c r="Q415" i="12"/>
  <c r="Q416" i="12" s="1"/>
  <c r="Q417" i="12" s="1"/>
  <c r="Q418" i="12" s="1"/>
  <c r="F278" i="16"/>
  <c r="R685" i="12"/>
  <c r="R686" i="12" s="1"/>
  <c r="R687" i="12" s="1"/>
  <c r="R688" i="12" s="1"/>
  <c r="F423" i="16"/>
  <c r="Q545" i="12"/>
  <c r="Q546" i="12" s="1"/>
  <c r="Q547" i="12" s="1"/>
  <c r="Q548" i="12" s="1"/>
  <c r="F291" i="16"/>
  <c r="Q225" i="12"/>
  <c r="Q226" i="12" s="1"/>
  <c r="Q227" i="12" s="1"/>
  <c r="Q228" i="12" s="1"/>
  <c r="Q205" i="12"/>
  <c r="Q206" i="12" s="1"/>
  <c r="F257" i="16"/>
  <c r="Q215" i="12"/>
  <c r="Q216" i="12" s="1"/>
  <c r="Q217" i="12" s="1"/>
  <c r="Q218" i="12" s="1"/>
  <c r="F258" i="16"/>
  <c r="Q305" i="12"/>
  <c r="Q306" i="12" s="1"/>
  <c r="Q307" i="12" s="1"/>
  <c r="Q308" i="12" s="1"/>
  <c r="F267" i="16"/>
  <c r="Q425" i="12"/>
  <c r="Q426" i="12" s="1"/>
  <c r="Q427" i="12" s="1"/>
  <c r="Q428" i="12" s="1"/>
  <c r="F279" i="16"/>
  <c r="R945" i="12"/>
  <c r="R946" i="12" s="1"/>
  <c r="R947" i="12" s="1"/>
  <c r="R948" i="12" s="1"/>
  <c r="F449" i="16"/>
  <c r="R985" i="12"/>
  <c r="R986" i="12" s="1"/>
  <c r="R987" i="12" s="1"/>
  <c r="R988" i="12" s="1"/>
  <c r="F453" i="16"/>
  <c r="Q245" i="12"/>
  <c r="Q246" i="12" s="1"/>
  <c r="Q247" i="12" s="1"/>
  <c r="Q248" i="12" s="1"/>
  <c r="F261" i="16"/>
  <c r="Q135" i="12"/>
  <c r="Q136" i="12" s="1"/>
  <c r="F250" i="16"/>
  <c r="R735" i="12"/>
  <c r="R736" i="12" s="1"/>
  <c r="R737" i="12" s="1"/>
  <c r="R738" i="12" s="1"/>
  <c r="F428" i="16"/>
  <c r="R785" i="12"/>
  <c r="R786" i="12" s="1"/>
  <c r="R787" i="12" s="1"/>
  <c r="R788" i="12" s="1"/>
  <c r="F433" i="16"/>
  <c r="Q555" i="12"/>
  <c r="Q556" i="12" s="1"/>
  <c r="Q557" i="12" s="1"/>
  <c r="Q558" i="12" s="1"/>
  <c r="F292" i="16"/>
  <c r="R815" i="12"/>
  <c r="R816" i="12" s="1"/>
  <c r="R817" i="12" s="1"/>
  <c r="R818" i="12" s="1"/>
  <c r="F436" i="16"/>
  <c r="Q535" i="12"/>
  <c r="Q536" i="12" s="1"/>
  <c r="Q537" i="12" s="1"/>
  <c r="Q538" i="12" s="1"/>
  <c r="F290" i="16"/>
  <c r="G14" i="18"/>
  <c r="I27" i="9"/>
  <c r="C515" i="16"/>
  <c r="J515" i="16" s="1"/>
  <c r="J397" i="16"/>
  <c r="C521" i="16"/>
  <c r="J521" i="16" s="1"/>
  <c r="J403" i="16"/>
  <c r="C499" i="16"/>
  <c r="J499" i="16" s="1"/>
  <c r="J381" i="16"/>
  <c r="J400" i="16"/>
  <c r="C518" i="16"/>
  <c r="J518" i="16" s="1"/>
  <c r="J386" i="16"/>
  <c r="C504" i="16"/>
  <c r="J504" i="16" s="1"/>
  <c r="J382" i="16"/>
  <c r="C500" i="16"/>
  <c r="J500" i="16" s="1"/>
  <c r="C497" i="16"/>
  <c r="J497" i="16" s="1"/>
  <c r="J379" i="16"/>
  <c r="J378" i="16"/>
  <c r="C496" i="16"/>
  <c r="J496" i="16" s="1"/>
  <c r="J384" i="16"/>
  <c r="C502" i="16"/>
  <c r="J502" i="16" s="1"/>
  <c r="J388" i="16"/>
  <c r="C506" i="16"/>
  <c r="J506" i="16" s="1"/>
  <c r="O226" i="12"/>
  <c r="O266" i="12"/>
  <c r="O456" i="12"/>
  <c r="O916" i="12"/>
  <c r="O506" i="12"/>
  <c r="O256" i="12"/>
  <c r="O646" i="12"/>
  <c r="Q55" i="12"/>
  <c r="Q56" i="12" s="1"/>
  <c r="F242" i="16"/>
  <c r="Q145" i="12"/>
  <c r="Q146" i="12" s="1"/>
  <c r="F251" i="16"/>
  <c r="Q265" i="12"/>
  <c r="Q266" i="12" s="1"/>
  <c r="Q267" i="12" s="1"/>
  <c r="Q268" i="12" s="1"/>
  <c r="F263" i="16"/>
  <c r="Q155" i="12"/>
  <c r="Q156" i="12" s="1"/>
  <c r="F252" i="16"/>
  <c r="R755" i="12"/>
  <c r="R756" i="12" s="1"/>
  <c r="R757" i="12" s="1"/>
  <c r="R758" i="12" s="1"/>
  <c r="F430" i="16"/>
  <c r="Q585" i="12"/>
  <c r="Q586" i="12" s="1"/>
  <c r="Q587" i="12" s="1"/>
  <c r="Q588" i="12" s="1"/>
  <c r="F295" i="16"/>
  <c r="R805" i="12"/>
  <c r="R806" i="12" s="1"/>
  <c r="R807" i="12" s="1"/>
  <c r="R808" i="12" s="1"/>
  <c r="F435" i="16"/>
  <c r="Q325" i="12"/>
  <c r="Q326" i="12" s="1"/>
  <c r="Q327" i="12" s="1"/>
  <c r="Q328" i="12" s="1"/>
  <c r="F269" i="16"/>
  <c r="Q235" i="12"/>
  <c r="Q236" i="12" s="1"/>
  <c r="Q237" i="12" s="1"/>
  <c r="Q238" i="12" s="1"/>
  <c r="F260" i="16"/>
  <c r="R655" i="12"/>
  <c r="R656" i="12" s="1"/>
  <c r="R657" i="12" s="1"/>
  <c r="R658" i="12" s="1"/>
  <c r="R1015" i="12"/>
  <c r="R1016" i="12" s="1"/>
  <c r="R1017" i="12" s="1"/>
  <c r="R1018" i="12" s="1"/>
  <c r="F456" i="16"/>
  <c r="R665" i="12"/>
  <c r="R666" i="12" s="1"/>
  <c r="R667" i="12" s="1"/>
  <c r="R668" i="12" s="1"/>
  <c r="F421" i="16"/>
  <c r="R915" i="12"/>
  <c r="R916" i="12" s="1"/>
  <c r="R917" i="12" s="1"/>
  <c r="R918" i="12" s="1"/>
  <c r="F446" i="16"/>
  <c r="Q295" i="12"/>
  <c r="Q296" i="12" s="1"/>
  <c r="Q297" i="12" s="1"/>
  <c r="Q298" i="12" s="1"/>
  <c r="F266" i="16"/>
  <c r="R885" i="12"/>
  <c r="R886" i="12" s="1"/>
  <c r="R887" i="12" s="1"/>
  <c r="R888" i="12" s="1"/>
  <c r="F443" i="16"/>
  <c r="R935" i="12"/>
  <c r="R936" i="12" s="1"/>
  <c r="R937" i="12" s="1"/>
  <c r="R938" i="12" s="1"/>
  <c r="F448" i="16"/>
  <c r="Q355" i="12"/>
  <c r="Q356" i="12" s="1"/>
  <c r="Q357" i="12" s="1"/>
  <c r="Q358" i="12" s="1"/>
  <c r="F272" i="16"/>
  <c r="Q505" i="12"/>
  <c r="Q506" i="12" s="1"/>
  <c r="Q507" i="12" s="1"/>
  <c r="Q508" i="12" s="1"/>
  <c r="F287" i="16"/>
  <c r="R635" i="12"/>
  <c r="R636" i="12" s="1"/>
  <c r="R637" i="12" s="1"/>
  <c r="R638" i="12" s="1"/>
  <c r="F418" i="16"/>
  <c r="Q495" i="12"/>
  <c r="Q496" i="12" s="1"/>
  <c r="Q497" i="12" s="1"/>
  <c r="Q498" i="12" s="1"/>
  <c r="F286" i="16"/>
  <c r="Q525" i="12"/>
  <c r="Q526" i="12" s="1"/>
  <c r="Q527" i="12" s="1"/>
  <c r="Q528" i="12" s="1"/>
  <c r="F289" i="16"/>
  <c r="R875" i="12"/>
  <c r="R876" i="12" s="1"/>
  <c r="R877" i="12" s="1"/>
  <c r="R878" i="12" s="1"/>
  <c r="F442" i="16"/>
  <c r="J396" i="16"/>
  <c r="C514" i="16"/>
  <c r="J514" i="16" s="1"/>
  <c r="J392" i="16"/>
  <c r="C510" i="16"/>
  <c r="J510" i="16" s="1"/>
  <c r="C509" i="16"/>
  <c r="J509" i="16" s="1"/>
  <c r="J391" i="16"/>
  <c r="J376" i="16"/>
  <c r="C494" i="16"/>
  <c r="J494" i="16" s="1"/>
  <c r="O806" i="12"/>
  <c r="O566" i="12"/>
  <c r="R675" i="12"/>
  <c r="R676" i="12" s="1"/>
  <c r="R677" i="12" s="1"/>
  <c r="R678" i="12" s="1"/>
  <c r="F422" i="16"/>
  <c r="R825" i="12"/>
  <c r="R826" i="12" s="1"/>
  <c r="R827" i="12" s="1"/>
  <c r="R828" i="12" s="1"/>
  <c r="F437" i="16"/>
  <c r="R645" i="12"/>
  <c r="R646" i="12" s="1"/>
  <c r="R647" i="12" s="1"/>
  <c r="R648" i="12" s="1"/>
  <c r="F419" i="16"/>
  <c r="R895" i="12"/>
  <c r="R896" i="12" s="1"/>
  <c r="R897" i="12" s="1"/>
  <c r="R898" i="12" s="1"/>
  <c r="Q335" i="12"/>
  <c r="Q336" i="12" s="1"/>
  <c r="Q337" i="12" s="1"/>
  <c r="Q338" i="12" s="1"/>
  <c r="F270" i="16"/>
  <c r="Q395" i="12"/>
  <c r="Q396" i="12" s="1"/>
  <c r="Q397" i="12" s="1"/>
  <c r="Q398" i="12" s="1"/>
  <c r="F276" i="16"/>
  <c r="R965" i="12"/>
  <c r="R966" i="12" s="1"/>
  <c r="R967" i="12" s="1"/>
  <c r="R968" i="12" s="1"/>
  <c r="F451" i="16"/>
  <c r="R795" i="12"/>
  <c r="R796" i="12" s="1"/>
  <c r="R797" i="12" s="1"/>
  <c r="R798" i="12" s="1"/>
  <c r="F434" i="16"/>
  <c r="R725" i="12"/>
  <c r="R726" i="12" s="1"/>
  <c r="R727" i="12" s="1"/>
  <c r="R728" i="12" s="1"/>
  <c r="F427" i="16"/>
  <c r="J402" i="16"/>
  <c r="C520" i="16"/>
  <c r="J520" i="16" s="1"/>
  <c r="C519" i="16"/>
  <c r="J519" i="16" s="1"/>
  <c r="J401" i="16"/>
  <c r="J398" i="16"/>
  <c r="C516" i="16"/>
  <c r="J516" i="16" s="1"/>
  <c r="J380" i="16"/>
  <c r="C498" i="16"/>
  <c r="J498" i="16" s="1"/>
  <c r="C501" i="16"/>
  <c r="J501" i="16" s="1"/>
  <c r="J383" i="16"/>
  <c r="C505" i="16"/>
  <c r="J505" i="16" s="1"/>
  <c r="J387" i="16"/>
  <c r="C511" i="16"/>
  <c r="J511" i="16" s="1"/>
  <c r="J393" i="16"/>
  <c r="C495" i="16"/>
  <c r="J495" i="16" s="1"/>
  <c r="J377" i="16"/>
  <c r="C513" i="16"/>
  <c r="J513" i="16" s="1"/>
  <c r="J395" i="16"/>
  <c r="C507" i="16"/>
  <c r="J507" i="16" s="1"/>
  <c r="J389" i="16"/>
  <c r="J390" i="16"/>
  <c r="C508" i="16"/>
  <c r="J508" i="16" s="1"/>
  <c r="C503" i="16"/>
  <c r="J503" i="16" s="1"/>
  <c r="J385" i="16"/>
  <c r="O686" i="12"/>
  <c r="O486" i="12"/>
  <c r="Q315" i="12"/>
  <c r="Q316" i="12" s="1"/>
  <c r="Q317" i="12" s="1"/>
  <c r="Q318" i="12" s="1"/>
  <c r="F268" i="16"/>
  <c r="Q345" i="12"/>
  <c r="Q346" i="12" s="1"/>
  <c r="Q347" i="12" s="1"/>
  <c r="Q348" i="12" s="1"/>
  <c r="F271" i="16"/>
  <c r="R715" i="12"/>
  <c r="R716" i="12" s="1"/>
  <c r="R717" i="12" s="1"/>
  <c r="R718" i="12" s="1"/>
  <c r="F426" i="16"/>
  <c r="R745" i="12"/>
  <c r="R746" i="12" s="1"/>
  <c r="R747" i="12" s="1"/>
  <c r="R748" i="12" s="1"/>
  <c r="F429" i="16"/>
  <c r="Q125" i="12"/>
  <c r="Q126" i="12" s="1"/>
  <c r="R615" i="12"/>
  <c r="R616" i="12" s="1"/>
  <c r="F416" i="16"/>
  <c r="R1005" i="12"/>
  <c r="R1006" i="12" s="1"/>
  <c r="R1007" i="12" s="1"/>
  <c r="R1008" i="12" s="1"/>
  <c r="F455" i="16"/>
  <c r="R855" i="12"/>
  <c r="R856" i="12" s="1"/>
  <c r="R857" i="12" s="1"/>
  <c r="R858" i="12" s="1"/>
  <c r="F440" i="16"/>
  <c r="R865" i="12"/>
  <c r="R866" i="12" s="1"/>
  <c r="R867" i="12" s="1"/>
  <c r="R868" i="12" s="1"/>
  <c r="F441" i="16"/>
  <c r="R905" i="12"/>
  <c r="R906" i="12" s="1"/>
  <c r="R907" i="12" s="1"/>
  <c r="R908" i="12" s="1"/>
  <c r="F445" i="16"/>
  <c r="Q515" i="12"/>
  <c r="Q516" i="12" s="1"/>
  <c r="Q517" i="12" s="1"/>
  <c r="Q518" i="12" s="1"/>
  <c r="F288" i="16"/>
  <c r="R835" i="12"/>
  <c r="R836" i="12" s="1"/>
  <c r="R837" i="12" s="1"/>
  <c r="R838" i="12" s="1"/>
  <c r="F438" i="16"/>
  <c r="R955" i="12"/>
  <c r="R956" i="12" s="1"/>
  <c r="R957" i="12" s="1"/>
  <c r="R958" i="12" s="1"/>
  <c r="F450" i="16"/>
  <c r="R775" i="12"/>
  <c r="R776" i="12" s="1"/>
  <c r="R777" i="12" s="1"/>
  <c r="R778" i="12" s="1"/>
  <c r="F432" i="16"/>
  <c r="Q165" i="12"/>
  <c r="Q166" i="12" s="1"/>
  <c r="R995" i="12"/>
  <c r="R996" i="12" s="1"/>
  <c r="R997" i="12" s="1"/>
  <c r="R998" i="12" s="1"/>
  <c r="F454" i="16"/>
  <c r="Q595" i="12"/>
  <c r="Q596" i="12" s="1"/>
  <c r="Q597" i="12" s="1"/>
  <c r="Q598" i="12" s="1"/>
  <c r="F296" i="16"/>
  <c r="R925" i="12"/>
  <c r="R926" i="12" s="1"/>
  <c r="R927" i="12" s="1"/>
  <c r="R928" i="12" s="1"/>
  <c r="F447" i="16"/>
  <c r="F14" i="18"/>
  <c r="C523" i="16"/>
  <c r="J523" i="16" s="1"/>
  <c r="J405" i="16"/>
  <c r="J406" i="16"/>
  <c r="C524" i="16"/>
  <c r="J524" i="16" s="1"/>
  <c r="J394" i="16"/>
  <c r="C512" i="16"/>
  <c r="J512" i="16" s="1"/>
  <c r="C517" i="16"/>
  <c r="J517" i="16" s="1"/>
  <c r="J399" i="16"/>
  <c r="J404" i="16"/>
  <c r="C522" i="16"/>
  <c r="J522" i="16" s="1"/>
  <c r="D15" i="18"/>
  <c r="E15" i="18" s="1"/>
  <c r="F15" i="18" s="1"/>
  <c r="Q115" i="12"/>
  <c r="Q116" i="12" s="1"/>
  <c r="F248" i="16"/>
  <c r="Q105" i="12"/>
  <c r="Q106" i="12" s="1"/>
  <c r="F247" i="16"/>
  <c r="Q82" i="2"/>
  <c r="Q84" i="2" s="1"/>
  <c r="Q85" i="2" s="1"/>
  <c r="Q86" i="2" s="1"/>
  <c r="Q87" i="2" s="1"/>
  <c r="Q95" i="12"/>
  <c r="Q96" i="12" s="1"/>
  <c r="F246" i="16"/>
  <c r="Q75" i="12"/>
  <c r="Q76" i="12" s="1"/>
  <c r="F244" i="16"/>
  <c r="O784" i="2"/>
  <c r="O644" i="2"/>
  <c r="O764" i="2"/>
  <c r="O345" i="2"/>
  <c r="R99" i="2"/>
  <c r="R113" i="12"/>
  <c r="S111" i="12"/>
  <c r="R159" i="2"/>
  <c r="R162" i="2" s="1"/>
  <c r="R164" i="2" s="1"/>
  <c r="R165" i="2" s="1"/>
  <c r="R166" i="2" s="1"/>
  <c r="R167" i="2" s="1"/>
  <c r="S171" i="12"/>
  <c r="R173" i="12"/>
  <c r="R273" i="12"/>
  <c r="O836" i="12"/>
  <c r="R453" i="12"/>
  <c r="S451" i="12"/>
  <c r="S439" i="2" s="1"/>
  <c r="S673" i="12"/>
  <c r="S703" i="12"/>
  <c r="S422" i="12"/>
  <c r="S411" i="2" s="1"/>
  <c r="S162" i="12"/>
  <c r="S151" i="2" s="1"/>
  <c r="S252" i="12"/>
  <c r="S241" i="2" s="1"/>
  <c r="Q349" i="2"/>
  <c r="Q352" i="2" s="1"/>
  <c r="Q354" i="2" s="1"/>
  <c r="Q355" i="2" s="1"/>
  <c r="Q356" i="2" s="1"/>
  <c r="Q357" i="2" s="1"/>
  <c r="R361" i="12"/>
  <c r="Q363" i="12"/>
  <c r="S192" i="12"/>
  <c r="S181" i="2" s="1"/>
  <c r="S202" i="12"/>
  <c r="S191" i="2" s="1"/>
  <c r="O315" i="12"/>
  <c r="Q359" i="2"/>
  <c r="Q362" i="2" s="1"/>
  <c r="Q364" i="2" s="1"/>
  <c r="Q365" i="2" s="1"/>
  <c r="Q366" i="2" s="1"/>
  <c r="Q367" i="2" s="1"/>
  <c r="R371" i="12"/>
  <c r="Q373" i="12"/>
  <c r="S382" i="12"/>
  <c r="S371" i="2" s="1"/>
  <c r="S302" i="12"/>
  <c r="S291" i="2" s="1"/>
  <c r="R319" i="2"/>
  <c r="R333" i="12"/>
  <c r="S331" i="12"/>
  <c r="Q62" i="2"/>
  <c r="Q64" i="2" s="1"/>
  <c r="Q65" i="2" s="1"/>
  <c r="Q66" i="2" s="1"/>
  <c r="Q67" i="2" s="1"/>
  <c r="R209" i="2"/>
  <c r="R212" i="2" s="1"/>
  <c r="R214" i="2" s="1"/>
  <c r="R215" i="2" s="1"/>
  <c r="R216" i="2" s="1"/>
  <c r="R217" i="2" s="1"/>
  <c r="S221" i="12"/>
  <c r="R223" i="12"/>
  <c r="R189" i="2"/>
  <c r="S201" i="12"/>
  <c r="R203" i="12"/>
  <c r="R199" i="2"/>
  <c r="R202" i="2" s="1"/>
  <c r="R204" i="2" s="1"/>
  <c r="R205" i="2" s="1"/>
  <c r="R206" i="2" s="1"/>
  <c r="R207" i="2" s="1"/>
  <c r="S211" i="12"/>
  <c r="R213" i="12"/>
  <c r="Q483" i="12"/>
  <c r="R481" i="12"/>
  <c r="R469" i="2" s="1"/>
  <c r="R472" i="2" s="1"/>
  <c r="R474" i="2" s="1"/>
  <c r="R475" i="2" s="1"/>
  <c r="R476" i="2" s="1"/>
  <c r="R477" i="2" s="1"/>
  <c r="O396" i="12"/>
  <c r="S613" i="12"/>
  <c r="S1003" i="12"/>
  <c r="S963" i="12"/>
  <c r="O786" i="12"/>
  <c r="Q573" i="12"/>
  <c r="R571" i="12"/>
  <c r="R559" i="2" s="1"/>
  <c r="R562" i="2" s="1"/>
  <c r="R564" i="2" s="1"/>
  <c r="R565" i="2" s="1"/>
  <c r="R566" i="2" s="1"/>
  <c r="R567" i="2" s="1"/>
  <c r="S511" i="12"/>
  <c r="S499" i="2" s="1"/>
  <c r="S502" i="2" s="1"/>
  <c r="S504" i="2" s="1"/>
  <c r="S505" i="2" s="1"/>
  <c r="S506" i="2" s="1"/>
  <c r="S507" i="2" s="1"/>
  <c r="R513" i="12"/>
  <c r="Q369" i="2"/>
  <c r="Q372" i="2" s="1"/>
  <c r="Q374" i="2" s="1"/>
  <c r="Q375" i="2" s="1"/>
  <c r="Q376" i="2" s="1"/>
  <c r="Q377" i="2" s="1"/>
  <c r="R381" i="12"/>
  <c r="Q383" i="12"/>
  <c r="R423" i="12"/>
  <c r="R409" i="2"/>
  <c r="R412" i="2" s="1"/>
  <c r="R414" i="2" s="1"/>
  <c r="R415" i="2" s="1"/>
  <c r="R416" i="2" s="1"/>
  <c r="R417" i="2" s="1"/>
  <c r="S421" i="12"/>
  <c r="O586" i="12"/>
  <c r="F165" i="16"/>
  <c r="P465" i="12"/>
  <c r="P466" i="12" s="1"/>
  <c r="P467" i="12" s="1"/>
  <c r="P468" i="12" s="1"/>
  <c r="S372" i="12"/>
  <c r="S361" i="2" s="1"/>
  <c r="S572" i="12"/>
  <c r="S561" i="2" s="1"/>
  <c r="S352" i="12"/>
  <c r="S341" i="2" s="1"/>
  <c r="S272" i="12"/>
  <c r="S261" i="2" s="1"/>
  <c r="S983" i="12"/>
  <c r="S182" i="12"/>
  <c r="S171" i="2" s="1"/>
  <c r="S582" i="12"/>
  <c r="S571" i="2" s="1"/>
  <c r="S322" i="12"/>
  <c r="S311" i="2" s="1"/>
  <c r="R339" i="2"/>
  <c r="R342" i="2" s="1"/>
  <c r="R344" i="2" s="1"/>
  <c r="R345" i="2" s="1"/>
  <c r="R346" i="2" s="1"/>
  <c r="R347" i="2" s="1"/>
  <c r="R353" i="12"/>
  <c r="S351" i="12"/>
  <c r="R163" i="12"/>
  <c r="S161" i="12"/>
  <c r="P445" i="12"/>
  <c r="P446" i="12" s="1"/>
  <c r="P447" i="12" s="1"/>
  <c r="P448" i="12" s="1"/>
  <c r="F163" i="16"/>
  <c r="O356" i="12"/>
  <c r="R593" i="12"/>
  <c r="S591" i="12"/>
  <c r="S579" i="2" s="1"/>
  <c r="R523" i="12"/>
  <c r="S521" i="12"/>
  <c r="S509" i="2" s="1"/>
  <c r="S512" i="2" s="1"/>
  <c r="S514" i="2" s="1"/>
  <c r="S515" i="2" s="1"/>
  <c r="S516" i="2" s="1"/>
  <c r="S517" i="2" s="1"/>
  <c r="S532" i="12"/>
  <c r="S521" i="2" s="1"/>
  <c r="S873" i="12"/>
  <c r="R299" i="2"/>
  <c r="R313" i="12"/>
  <c r="S311" i="12"/>
  <c r="R329" i="2"/>
  <c r="R343" i="12"/>
  <c r="S341" i="12"/>
  <c r="R249" i="2"/>
  <c r="R263" i="12"/>
  <c r="S261" i="12"/>
  <c r="R139" i="2"/>
  <c r="R153" i="12"/>
  <c r="S151" i="12"/>
  <c r="S482" i="12"/>
  <c r="S471" i="2" s="1"/>
  <c r="S452" i="12"/>
  <c r="S441" i="2" s="1"/>
  <c r="S292" i="12"/>
  <c r="S281" i="2" s="1"/>
  <c r="R543" i="12"/>
  <c r="S541" i="12"/>
  <c r="S529" i="2" s="1"/>
  <c r="O906" i="12"/>
  <c r="F155" i="16"/>
  <c r="P365" i="12"/>
  <c r="P366" i="12" s="1"/>
  <c r="P367" i="12" s="1"/>
  <c r="P368" i="12" s="1"/>
  <c r="F156" i="16"/>
  <c r="P375" i="12"/>
  <c r="P376" i="12" s="1"/>
  <c r="P377" i="12" s="1"/>
  <c r="P378" i="12" s="1"/>
  <c r="Q322" i="2"/>
  <c r="Q324" i="2" s="1"/>
  <c r="Q325" i="2" s="1"/>
  <c r="Q326" i="2" s="1"/>
  <c r="Q327" i="2" s="1"/>
  <c r="R269" i="2"/>
  <c r="R283" i="12"/>
  <c r="S281" i="12"/>
  <c r="R219" i="2"/>
  <c r="S231" i="12"/>
  <c r="R233" i="12"/>
  <c r="R379" i="2"/>
  <c r="R382" i="2" s="1"/>
  <c r="R384" i="2" s="1"/>
  <c r="R385" i="2" s="1"/>
  <c r="R386" i="2" s="1"/>
  <c r="R387" i="2" s="1"/>
  <c r="S391" i="12"/>
  <c r="R393" i="12"/>
  <c r="Q563" i="12"/>
  <c r="R561" i="12"/>
  <c r="R549" i="2" s="1"/>
  <c r="R552" i="2" s="1"/>
  <c r="R554" i="2" s="1"/>
  <c r="R555" i="2" s="1"/>
  <c r="R556" i="2" s="1"/>
  <c r="R557" i="2" s="1"/>
  <c r="S142" i="12"/>
  <c r="S131" i="2" s="1"/>
  <c r="F176" i="16"/>
  <c r="P575" i="12"/>
  <c r="P576" i="12" s="1"/>
  <c r="P577" i="12" s="1"/>
  <c r="P578" i="12" s="1"/>
  <c r="S442" i="12"/>
  <c r="S431" i="2" s="1"/>
  <c r="S913" i="12"/>
  <c r="R289" i="2"/>
  <c r="R303" i="12"/>
  <c r="S301" i="12"/>
  <c r="R179" i="2"/>
  <c r="R182" i="2" s="1"/>
  <c r="R184" i="2" s="1"/>
  <c r="R185" i="2" s="1"/>
  <c r="R186" i="2" s="1"/>
  <c r="R187" i="2" s="1"/>
  <c r="S191" i="12"/>
  <c r="R193" i="12"/>
  <c r="F157" i="16"/>
  <c r="P385" i="12"/>
  <c r="P386" i="12" s="1"/>
  <c r="P387" i="12" s="1"/>
  <c r="P388" i="12" s="1"/>
  <c r="S592" i="12"/>
  <c r="S581" i="2" s="1"/>
  <c r="S92" i="12"/>
  <c r="S81" i="2" s="1"/>
  <c r="S933" i="12"/>
  <c r="F166" i="16"/>
  <c r="P475" i="12"/>
  <c r="P476" i="12" s="1"/>
  <c r="P477" i="12" s="1"/>
  <c r="P478" i="12" s="1"/>
  <c r="S462" i="12"/>
  <c r="S451" i="2" s="1"/>
  <c r="S242" i="12"/>
  <c r="S231" i="2" s="1"/>
  <c r="S953" i="12"/>
  <c r="P134" i="2"/>
  <c r="P135" i="2" s="1"/>
  <c r="P136" i="2" s="1"/>
  <c r="P137" i="2" s="1"/>
  <c r="Q342" i="2"/>
  <c r="Q344" i="2" s="1"/>
  <c r="Q345" i="2" s="1"/>
  <c r="Q346" i="2" s="1"/>
  <c r="Q347" i="2" s="1"/>
  <c r="R229" i="2"/>
  <c r="S241" i="12"/>
  <c r="R243" i="12"/>
  <c r="R119" i="2"/>
  <c r="R122" i="2" s="1"/>
  <c r="R124" i="2" s="1"/>
  <c r="R125" i="2" s="1"/>
  <c r="R126" i="2" s="1"/>
  <c r="R127" i="2" s="1"/>
  <c r="R133" i="12"/>
  <c r="S131" i="12"/>
  <c r="Q242" i="2"/>
  <c r="Q244" i="2" s="1"/>
  <c r="Q245" i="2" s="1"/>
  <c r="Q246" i="2" s="1"/>
  <c r="Q247" i="2" s="1"/>
  <c r="Q443" i="12"/>
  <c r="R441" i="12"/>
  <c r="R429" i="2" s="1"/>
  <c r="R432" i="2" s="1"/>
  <c r="R434" i="2" s="1"/>
  <c r="R435" i="2" s="1"/>
  <c r="R436" i="2" s="1"/>
  <c r="R437" i="2" s="1"/>
  <c r="S112" i="12"/>
  <c r="S101" i="2" s="1"/>
  <c r="S122" i="12"/>
  <c r="S111" i="2" s="1"/>
  <c r="S993" i="12"/>
  <c r="O355" i="12"/>
  <c r="S783" i="12"/>
  <c r="S551" i="12"/>
  <c r="S539" i="2" s="1"/>
  <c r="R553" i="12"/>
  <c r="R169" i="2"/>
  <c r="R183" i="12"/>
  <c r="S181" i="12"/>
  <c r="R413" i="12"/>
  <c r="R399" i="2"/>
  <c r="S411" i="12"/>
  <c r="R583" i="12"/>
  <c r="S581" i="12"/>
  <c r="S569" i="2" s="1"/>
  <c r="S623" i="12"/>
  <c r="O286" i="12"/>
  <c r="S72" i="12"/>
  <c r="S61" i="2" s="1"/>
  <c r="S342" i="12"/>
  <c r="S331" i="2" s="1"/>
  <c r="S262" i="12"/>
  <c r="S251" i="2" s="1"/>
  <c r="S743" i="12"/>
  <c r="R59" i="2"/>
  <c r="S71" i="12"/>
  <c r="R73" i="12"/>
  <c r="Q192" i="2"/>
  <c r="Q194" i="2" s="1"/>
  <c r="Q195" i="2" s="1"/>
  <c r="Q196" i="2" s="1"/>
  <c r="Q197" i="2" s="1"/>
  <c r="Q204" i="2"/>
  <c r="Q205" i="2" s="1"/>
  <c r="Q206" i="2" s="1"/>
  <c r="Q207" i="2" s="1"/>
  <c r="S1013" i="12"/>
  <c r="O556" i="12"/>
  <c r="F175" i="16"/>
  <c r="P565" i="12"/>
  <c r="P566" i="12" s="1"/>
  <c r="P567" i="12" s="1"/>
  <c r="P568" i="12" s="1"/>
  <c r="S853" i="12"/>
  <c r="S663" i="12"/>
  <c r="Q292" i="2"/>
  <c r="Q294" i="2" s="1"/>
  <c r="Q295" i="2" s="1"/>
  <c r="Q296" i="2" s="1"/>
  <c r="Q297" i="2" s="1"/>
  <c r="Q282" i="2"/>
  <c r="Q284" i="2" s="1"/>
  <c r="Q285" i="2" s="1"/>
  <c r="Q286" i="2" s="1"/>
  <c r="Q287" i="2" s="1"/>
  <c r="S401" i="12"/>
  <c r="S402" i="12"/>
  <c r="S391" i="2" s="1"/>
  <c r="S312" i="12"/>
  <c r="S301" i="2" s="1"/>
  <c r="S883" i="12"/>
  <c r="S693" i="12"/>
  <c r="S943" i="12"/>
  <c r="S793" i="12"/>
  <c r="S552" i="12"/>
  <c r="S541" i="2" s="1"/>
  <c r="R603" i="12"/>
  <c r="R471" i="12"/>
  <c r="R459" i="2" s="1"/>
  <c r="R462" i="2" s="1"/>
  <c r="R464" i="2" s="1"/>
  <c r="R465" i="2" s="1"/>
  <c r="R466" i="2" s="1"/>
  <c r="R467" i="2" s="1"/>
  <c r="Q473" i="12"/>
  <c r="S362" i="12"/>
  <c r="S351" i="2" s="1"/>
  <c r="S412" i="12"/>
  <c r="S401" i="2" s="1"/>
  <c r="S282" i="12"/>
  <c r="S271" i="2" s="1"/>
  <c r="R69" i="2"/>
  <c r="S81" i="12"/>
  <c r="R83" i="12"/>
  <c r="Q152" i="2"/>
  <c r="Q154" i="2" s="1"/>
  <c r="Q155" i="2" s="1"/>
  <c r="Q156" i="2" s="1"/>
  <c r="Q157" i="2" s="1"/>
  <c r="S733" i="12"/>
  <c r="S633" i="12"/>
  <c r="R493" i="12"/>
  <c r="S491" i="12"/>
  <c r="S479" i="2" s="1"/>
  <c r="O766" i="12"/>
  <c r="D886" i="12"/>
  <c r="O886" i="12" s="1"/>
  <c r="S753" i="12"/>
  <c r="S332" i="12"/>
  <c r="S321" i="2" s="1"/>
  <c r="S823" i="12"/>
  <c r="S803" i="12"/>
  <c r="S713" i="12"/>
  <c r="O316" i="12"/>
  <c r="S492" i="12"/>
  <c r="S481" i="2" s="1"/>
  <c r="R309" i="2"/>
  <c r="R323" i="12"/>
  <c r="S321" i="12"/>
  <c r="R79" i="2"/>
  <c r="R82" i="2" s="1"/>
  <c r="R84" i="2" s="1"/>
  <c r="R85" i="2" s="1"/>
  <c r="R86" i="2" s="1"/>
  <c r="R87" i="2" s="1"/>
  <c r="S91" i="12"/>
  <c r="R93" i="12"/>
  <c r="R109" i="2"/>
  <c r="S121" i="12"/>
  <c r="R123" i="12"/>
  <c r="F167" i="16"/>
  <c r="P485" i="12"/>
  <c r="P486" i="12" s="1"/>
  <c r="P487" i="12" s="1"/>
  <c r="P488" i="12" s="1"/>
  <c r="S653" i="12"/>
  <c r="S152" i="12"/>
  <c r="S141" i="2" s="1"/>
  <c r="S863" i="12"/>
  <c r="Q182" i="2"/>
  <c r="Q184" i="2" s="1"/>
  <c r="Q185" i="2" s="1"/>
  <c r="Q186" i="2" s="1"/>
  <c r="Q187" i="2" s="1"/>
  <c r="S833" i="12"/>
  <c r="Q412" i="2"/>
  <c r="Q414" i="2" s="1"/>
  <c r="Q415" i="2" s="1"/>
  <c r="Q416" i="2" s="1"/>
  <c r="Q417" i="2" s="1"/>
  <c r="R461" i="12"/>
  <c r="R449" i="2" s="1"/>
  <c r="R452" i="2" s="1"/>
  <c r="R454" i="2" s="1"/>
  <c r="R455" i="2" s="1"/>
  <c r="R456" i="2" s="1"/>
  <c r="R457" i="2" s="1"/>
  <c r="Q463" i="12"/>
  <c r="S502" i="12"/>
  <c r="S491" i="2" s="1"/>
  <c r="S542" i="12"/>
  <c r="S531" i="2" s="1"/>
  <c r="S232" i="12"/>
  <c r="S221" i="2" s="1"/>
  <c r="O796" i="12"/>
  <c r="O676" i="12"/>
  <c r="S773" i="12"/>
  <c r="Q232" i="2"/>
  <c r="Q234" i="2" s="1"/>
  <c r="Q235" i="2" s="1"/>
  <c r="Q236" i="2" s="1"/>
  <c r="Q237" i="2" s="1"/>
  <c r="R239" i="2"/>
  <c r="S251" i="12"/>
  <c r="R253" i="12"/>
  <c r="S723" i="12"/>
  <c r="S813" i="12"/>
  <c r="R533" i="12"/>
  <c r="S531" i="12"/>
  <c r="S519" i="2" s="1"/>
  <c r="S82" i="12"/>
  <c r="S71" i="2" s="1"/>
  <c r="S923" i="12"/>
  <c r="O706" i="2"/>
  <c r="O934" i="2"/>
  <c r="O374" i="2"/>
  <c r="R63" i="12"/>
  <c r="O624" i="2"/>
  <c r="O675" i="2"/>
  <c r="O674" i="2"/>
  <c r="O615" i="2"/>
  <c r="O614" i="2"/>
  <c r="O255" i="2"/>
  <c r="O245" i="2"/>
  <c r="O216" i="2"/>
  <c r="O895" i="2"/>
  <c r="O894" i="2"/>
  <c r="O604" i="2"/>
  <c r="O225" i="2"/>
  <c r="O375" i="2"/>
  <c r="O512" i="2"/>
  <c r="O915" i="2"/>
  <c r="O914" i="2"/>
  <c r="O555" i="2"/>
  <c r="O554" i="2"/>
  <c r="O525" i="2"/>
  <c r="O524" i="2"/>
  <c r="O514" i="2"/>
  <c r="O215" i="2"/>
  <c r="O635" i="2"/>
  <c r="O634" i="2"/>
  <c r="O346" i="2"/>
  <c r="O664" i="2"/>
  <c r="O325" i="2"/>
  <c r="O324" i="2"/>
  <c r="Q42" i="2"/>
  <c r="Q44" i="2" s="1"/>
  <c r="Q45" i="2" s="1"/>
  <c r="Q46" i="2" s="1"/>
  <c r="Q47" i="2" s="1"/>
  <c r="O344" i="2"/>
  <c r="O235" i="2"/>
  <c r="Q43" i="12"/>
  <c r="S52" i="12"/>
  <c r="S41" i="2" s="1"/>
  <c r="R39" i="2"/>
  <c r="R53" i="12"/>
  <c r="S51" i="12"/>
  <c r="R29" i="2"/>
  <c r="R32" i="2" s="1"/>
  <c r="R34" i="2" s="1"/>
  <c r="R35" i="2" s="1"/>
  <c r="R36" i="2" s="1"/>
  <c r="R37" i="2" s="1"/>
  <c r="S41" i="12"/>
  <c r="R43" i="12"/>
  <c r="S32" i="12"/>
  <c r="S21" i="2" s="1"/>
  <c r="S22" i="12"/>
  <c r="S11" i="2" s="1"/>
  <c r="F10" i="3"/>
  <c r="G376" i="2"/>
  <c r="O795" i="2"/>
  <c r="D985" i="2"/>
  <c r="O985" i="2" s="1"/>
  <c r="D955" i="2"/>
  <c r="O955" i="2" s="1"/>
  <c r="D406" i="12"/>
  <c r="O406" i="12" s="1"/>
  <c r="D426" i="12"/>
  <c r="O426" i="12" s="1"/>
  <c r="D606" i="12"/>
  <c r="O606" i="12" s="1"/>
  <c r="D1005" i="2"/>
  <c r="O1005" i="2" s="1"/>
  <c r="E496" i="12"/>
  <c r="O496" i="12" s="1"/>
  <c r="D736" i="12"/>
  <c r="O736" i="12" s="1"/>
  <c r="D995" i="2"/>
  <c r="O995" i="2" s="1"/>
  <c r="D436" i="12"/>
  <c r="O436" i="12" s="1"/>
  <c r="D326" i="12"/>
  <c r="O326" i="12" s="1"/>
  <c r="D975" i="2"/>
  <c r="O975" i="2" s="1"/>
  <c r="D965" i="2"/>
  <c r="O965" i="2" s="1"/>
  <c r="D546" i="12"/>
  <c r="O546" i="12" s="1"/>
  <c r="D876" i="12"/>
  <c r="O876" i="12" s="1"/>
  <c r="D956" i="12"/>
  <c r="O956" i="12" s="1"/>
  <c r="D856" i="12"/>
  <c r="O856" i="12" s="1"/>
  <c r="D936" i="12"/>
  <c r="O936" i="12" s="1"/>
  <c r="D626" i="12"/>
  <c r="O626" i="12" s="1"/>
  <c r="D296" i="12"/>
  <c r="O296" i="12" s="1"/>
  <c r="D946" i="12"/>
  <c r="O946" i="12" s="1"/>
  <c r="O266" i="2"/>
  <c r="O535" i="2"/>
  <c r="E236" i="2"/>
  <c r="O855" i="2"/>
  <c r="O865" i="2"/>
  <c r="E256" i="2"/>
  <c r="O825" i="2"/>
  <c r="O835" i="2"/>
  <c r="O815" i="2"/>
  <c r="O755" i="2"/>
  <c r="D846" i="12"/>
  <c r="O846" i="12" s="1"/>
  <c r="E445" i="2"/>
  <c r="O445" i="2" s="1"/>
  <c r="O685" i="2"/>
  <c r="O905" i="2"/>
  <c r="E916" i="2"/>
  <c r="I606" i="2"/>
  <c r="E786" i="2"/>
  <c r="J506" i="2"/>
  <c r="J636" i="2"/>
  <c r="L616" i="2"/>
  <c r="N606" i="2"/>
  <c r="L626" i="2"/>
  <c r="D526" i="2"/>
  <c r="N556" i="2"/>
  <c r="K646" i="2"/>
  <c r="I486" i="2"/>
  <c r="I646" i="2"/>
  <c r="M916" i="2"/>
  <c r="M606" i="2"/>
  <c r="E606" i="2"/>
  <c r="K486" i="2"/>
  <c r="L606" i="2"/>
  <c r="N506" i="2"/>
  <c r="F506" i="2"/>
  <c r="N636" i="2"/>
  <c r="F636" i="2"/>
  <c r="H616" i="2"/>
  <c r="F606" i="2"/>
  <c r="D646" i="2"/>
  <c r="D676" i="2"/>
  <c r="G606" i="2"/>
  <c r="E646" i="2"/>
  <c r="E486" i="2"/>
  <c r="D294" i="2"/>
  <c r="O294" i="2" s="1"/>
  <c r="D384" i="2"/>
  <c r="O384" i="2" s="1"/>
  <c r="D334" i="2"/>
  <c r="O334" i="2" s="1"/>
  <c r="D424" i="2"/>
  <c r="O424" i="2" s="1"/>
  <c r="D404" i="2"/>
  <c r="O404" i="2" s="1"/>
  <c r="D414" i="2"/>
  <c r="O414" i="2" s="1"/>
  <c r="D284" i="2"/>
  <c r="O284" i="2" s="1"/>
  <c r="D394" i="2"/>
  <c r="O394" i="2" s="1"/>
  <c r="D314" i="2"/>
  <c r="O314" i="2" s="1"/>
  <c r="D304" i="2"/>
  <c r="O304" i="2" s="1"/>
  <c r="D484" i="2"/>
  <c r="O484" i="2" s="1"/>
  <c r="O726" i="2"/>
  <c r="D516" i="2"/>
  <c r="O806" i="2"/>
  <c r="O645" i="2"/>
  <c r="O585" i="2"/>
  <c r="D355" i="2"/>
  <c r="O355" i="2" s="1"/>
  <c r="E475" i="2"/>
  <c r="O475" i="2" s="1"/>
  <c r="O745" i="2"/>
  <c r="O515" i="2"/>
  <c r="O925" i="2"/>
  <c r="O575" i="2"/>
  <c r="O885" i="2"/>
  <c r="D666" i="2"/>
  <c r="L636" i="2"/>
  <c r="H636" i="2"/>
  <c r="L556" i="2"/>
  <c r="H606" i="2"/>
  <c r="D606" i="2"/>
  <c r="E766" i="2"/>
  <c r="J626" i="2"/>
  <c r="D626" i="2"/>
  <c r="N626" i="2"/>
  <c r="F626" i="2"/>
  <c r="D556" i="2"/>
  <c r="I916" i="2"/>
  <c r="E896" i="2"/>
  <c r="K606" i="2"/>
  <c r="M646" i="2"/>
  <c r="G486" i="2"/>
  <c r="D636" i="2"/>
  <c r="O785" i="2"/>
  <c r="O695" i="2"/>
  <c r="O665" i="2"/>
  <c r="O625" i="2"/>
  <c r="O565" i="2"/>
  <c r="J556" i="2"/>
  <c r="E936" i="2"/>
  <c r="E696" i="2"/>
  <c r="G646" i="2"/>
  <c r="M486" i="2"/>
  <c r="D504" i="2"/>
  <c r="O504" i="2" s="1"/>
  <c r="O765" i="2"/>
  <c r="O605" i="2"/>
  <c r="O595" i="2"/>
  <c r="F556" i="2"/>
  <c r="H626" i="2"/>
  <c r="L506" i="2"/>
  <c r="H506" i="2"/>
  <c r="E246" i="2"/>
  <c r="E226" i="2"/>
  <c r="D10" i="12"/>
  <c r="S522" i="2" l="1"/>
  <c r="S524" i="2" s="1"/>
  <c r="S525" i="2" s="1"/>
  <c r="S526" i="2" s="1"/>
  <c r="S527" i="2" s="1"/>
  <c r="R143" i="12"/>
  <c r="S572" i="2"/>
  <c r="S574" i="2" s="1"/>
  <c r="S575" i="2" s="1"/>
  <c r="S576" i="2" s="1"/>
  <c r="S577" i="2" s="1"/>
  <c r="Q605" i="12"/>
  <c r="Q606" i="12" s="1"/>
  <c r="Q607" i="12" s="1"/>
  <c r="Q608" i="12" s="1"/>
  <c r="F417" i="16"/>
  <c r="Q195" i="12"/>
  <c r="Q196" i="12" s="1"/>
  <c r="S141" i="12"/>
  <c r="S129" i="2" s="1"/>
  <c r="S132" i="2" s="1"/>
  <c r="S134" i="2" s="1"/>
  <c r="S135" i="2" s="1"/>
  <c r="S136" i="2" s="1"/>
  <c r="S137" i="2" s="1"/>
  <c r="S683" i="12"/>
  <c r="F245" i="16"/>
  <c r="Q285" i="12"/>
  <c r="Q286" i="12" s="1"/>
  <c r="Q287" i="12" s="1"/>
  <c r="Q288" i="12" s="1"/>
  <c r="Q435" i="12"/>
  <c r="Q436" i="12" s="1"/>
  <c r="Q437" i="12" s="1"/>
  <c r="Q438" i="12" s="1"/>
  <c r="R975" i="12"/>
  <c r="R976" i="12" s="1"/>
  <c r="R977" i="12" s="1"/>
  <c r="R978" i="12" s="1"/>
  <c r="S903" i="12"/>
  <c r="F563" i="16" s="1"/>
  <c r="S291" i="12"/>
  <c r="S279" i="2" s="1"/>
  <c r="S282" i="2" s="1"/>
  <c r="S284" i="2" s="1"/>
  <c r="S285" i="2" s="1"/>
  <c r="S286" i="2" s="1"/>
  <c r="S287" i="2" s="1"/>
  <c r="R49" i="2"/>
  <c r="R52" i="2" s="1"/>
  <c r="R54" i="2" s="1"/>
  <c r="R55" i="2" s="1"/>
  <c r="R56" i="2" s="1"/>
  <c r="R57" i="2" s="1"/>
  <c r="F262" i="16"/>
  <c r="R19" i="2"/>
  <c r="R403" i="12"/>
  <c r="R405" i="12" s="1"/>
  <c r="R406" i="12" s="1"/>
  <c r="R407" i="12" s="1"/>
  <c r="R408" i="12" s="1"/>
  <c r="R503" i="12"/>
  <c r="R505" i="12" s="1"/>
  <c r="R506" i="12" s="1"/>
  <c r="R507" i="12" s="1"/>
  <c r="R508" i="12" s="1"/>
  <c r="S271" i="12"/>
  <c r="Q405" i="12"/>
  <c r="Q406" i="12" s="1"/>
  <c r="Q407" i="12" s="1"/>
  <c r="Q408" i="12" s="1"/>
  <c r="S601" i="12"/>
  <c r="S589" i="2" s="1"/>
  <c r="S592" i="2" s="1"/>
  <c r="S594" i="2" s="1"/>
  <c r="S595" i="2" s="1"/>
  <c r="S596" i="2" s="1"/>
  <c r="S597" i="2" s="1"/>
  <c r="S501" i="12"/>
  <c r="S489" i="2" s="1"/>
  <c r="S492" i="2" s="1"/>
  <c r="S494" i="2" s="1"/>
  <c r="S495" i="2" s="1"/>
  <c r="S496" i="2" s="1"/>
  <c r="S497" i="2" s="1"/>
  <c r="S893" i="12"/>
  <c r="R293" i="12"/>
  <c r="F384" i="16" s="1"/>
  <c r="F439" i="16"/>
  <c r="S643" i="12"/>
  <c r="F537" i="16" s="1"/>
  <c r="S431" i="12"/>
  <c r="S419" i="2" s="1"/>
  <c r="S422" i="2" s="1"/>
  <c r="S424" i="2" s="1"/>
  <c r="S425" i="2" s="1"/>
  <c r="S763" i="12"/>
  <c r="S765" i="12" s="1"/>
  <c r="S766" i="12" s="1"/>
  <c r="S767" i="12" s="1"/>
  <c r="S768" i="12" s="1"/>
  <c r="R433" i="12"/>
  <c r="R435" i="12" s="1"/>
  <c r="R436" i="12" s="1"/>
  <c r="R437" i="12" s="1"/>
  <c r="R438" i="12" s="1"/>
  <c r="S973" i="12"/>
  <c r="F570" i="16" s="1"/>
  <c r="S101" i="12"/>
  <c r="S89" i="2" s="1"/>
  <c r="S92" i="2" s="1"/>
  <c r="S94" i="2" s="1"/>
  <c r="S95" i="2" s="1"/>
  <c r="S96" i="2" s="1"/>
  <c r="S97" i="2" s="1"/>
  <c r="R89" i="2"/>
  <c r="R92" i="2" s="1"/>
  <c r="R94" i="2" s="1"/>
  <c r="R95" i="2" s="1"/>
  <c r="R96" i="2" s="1"/>
  <c r="R97" i="2" s="1"/>
  <c r="F424" i="16"/>
  <c r="F431" i="16"/>
  <c r="R33" i="12"/>
  <c r="F358" i="16" s="1"/>
  <c r="S532" i="2"/>
  <c r="S534" i="2" s="1"/>
  <c r="S535" i="2" s="1"/>
  <c r="S536" i="2" s="1"/>
  <c r="S537" i="2" s="1"/>
  <c r="S582" i="2"/>
  <c r="S584" i="2" s="1"/>
  <c r="S585" i="2" s="1"/>
  <c r="S586" i="2" s="1"/>
  <c r="S587" i="2" s="1"/>
  <c r="S542" i="2"/>
  <c r="S544" i="2" s="1"/>
  <c r="S545" i="2" s="1"/>
  <c r="S546" i="2" s="1"/>
  <c r="S547" i="2" s="1"/>
  <c r="S442" i="2"/>
  <c r="S444" i="2" s="1"/>
  <c r="S445" i="2" s="1"/>
  <c r="S446" i="2" s="1"/>
  <c r="S447" i="2" s="1"/>
  <c r="S482" i="2"/>
  <c r="S484" i="2" s="1"/>
  <c r="S485" i="2" s="1"/>
  <c r="S486" i="2" s="1"/>
  <c r="S487" i="2" s="1"/>
  <c r="S856" i="2"/>
  <c r="S857" i="2" s="1"/>
  <c r="S834" i="2"/>
  <c r="S835" i="2" s="1"/>
  <c r="S836" i="2" s="1"/>
  <c r="S837" i="2" s="1"/>
  <c r="S876" i="2"/>
  <c r="S877" i="2" s="1"/>
  <c r="S843" i="12"/>
  <c r="S845" i="12" s="1"/>
  <c r="S846" i="12" s="1"/>
  <c r="S847" i="12" s="1"/>
  <c r="S848" i="12" s="1"/>
  <c r="R242" i="2"/>
  <c r="R244" i="2" s="1"/>
  <c r="R245" i="2" s="1"/>
  <c r="R246" i="2" s="1"/>
  <c r="R247" i="2" s="1"/>
  <c r="R312" i="2"/>
  <c r="R314" i="2" s="1"/>
  <c r="R315" i="2" s="1"/>
  <c r="R316" i="2" s="1"/>
  <c r="R317" i="2" s="1"/>
  <c r="R152" i="2"/>
  <c r="R154" i="2" s="1"/>
  <c r="R155" i="2" s="1"/>
  <c r="R156" i="2" s="1"/>
  <c r="R157" i="2" s="1"/>
  <c r="O636" i="2"/>
  <c r="R192" i="2"/>
  <c r="R194" i="2" s="1"/>
  <c r="R195" i="2" s="1"/>
  <c r="R196" i="2" s="1"/>
  <c r="R197" i="2" s="1"/>
  <c r="O896" i="2"/>
  <c r="R172" i="2"/>
  <c r="R174" i="2" s="1"/>
  <c r="R175" i="2" s="1"/>
  <c r="R176" i="2" s="1"/>
  <c r="R177" i="2" s="1"/>
  <c r="O556" i="2"/>
  <c r="R292" i="2"/>
  <c r="R294" i="2" s="1"/>
  <c r="R295" i="2" s="1"/>
  <c r="R296" i="2" s="1"/>
  <c r="R297" i="2" s="1"/>
  <c r="R62" i="2"/>
  <c r="R64" i="2" s="1"/>
  <c r="R65" i="2" s="1"/>
  <c r="R66" i="2" s="1"/>
  <c r="R67" i="2" s="1"/>
  <c r="S925" i="12"/>
  <c r="S926" i="12" s="1"/>
  <c r="S927" i="12" s="1"/>
  <c r="S928" i="12" s="1"/>
  <c r="F565" i="16"/>
  <c r="R535" i="12"/>
  <c r="R536" i="12" s="1"/>
  <c r="R537" i="12" s="1"/>
  <c r="R538" i="12" s="1"/>
  <c r="F408" i="16"/>
  <c r="R255" i="12"/>
  <c r="R256" i="12" s="1"/>
  <c r="R257" i="12" s="1"/>
  <c r="R258" i="12" s="1"/>
  <c r="F380" i="16"/>
  <c r="S775" i="12"/>
  <c r="S776" i="12" s="1"/>
  <c r="S777" i="12" s="1"/>
  <c r="S778" i="12" s="1"/>
  <c r="F550" i="16"/>
  <c r="Q475" i="12"/>
  <c r="Q476" i="12" s="1"/>
  <c r="Q477" i="12" s="1"/>
  <c r="Q478" i="12" s="1"/>
  <c r="F284" i="16"/>
  <c r="S695" i="12"/>
  <c r="S696" i="12" s="1"/>
  <c r="S697" i="12" s="1"/>
  <c r="S698" i="12" s="1"/>
  <c r="F542" i="16"/>
  <c r="S745" i="12"/>
  <c r="S746" i="12" s="1"/>
  <c r="S747" i="12" s="1"/>
  <c r="S748" i="12" s="1"/>
  <c r="F547" i="16"/>
  <c r="R185" i="12"/>
  <c r="R186" i="12" s="1"/>
  <c r="F373" i="16"/>
  <c r="Q445" i="12"/>
  <c r="Q446" i="12" s="1"/>
  <c r="Q447" i="12" s="1"/>
  <c r="Q448" i="12" s="1"/>
  <c r="F281" i="16"/>
  <c r="R395" i="12"/>
  <c r="R396" i="12" s="1"/>
  <c r="R397" i="12" s="1"/>
  <c r="R398" i="12" s="1"/>
  <c r="F394" i="16"/>
  <c r="R545" i="12"/>
  <c r="R546" i="12" s="1"/>
  <c r="R547" i="12" s="1"/>
  <c r="R548" i="12" s="1"/>
  <c r="F409" i="16"/>
  <c r="R345" i="12"/>
  <c r="R346" i="12" s="1"/>
  <c r="R347" i="12" s="1"/>
  <c r="R348" i="12" s="1"/>
  <c r="F389" i="16"/>
  <c r="S1005" i="12"/>
  <c r="S1006" i="12" s="1"/>
  <c r="S1007" i="12" s="1"/>
  <c r="S1008" i="12" s="1"/>
  <c r="F573" i="16"/>
  <c r="Q485" i="12"/>
  <c r="Q486" i="12" s="1"/>
  <c r="Q487" i="12" s="1"/>
  <c r="Q488" i="12" s="1"/>
  <c r="F285" i="16"/>
  <c r="R225" i="12"/>
  <c r="R226" i="12" s="1"/>
  <c r="R227" i="12" s="1"/>
  <c r="R228" i="12" s="1"/>
  <c r="F377" i="16"/>
  <c r="S895" i="12"/>
  <c r="S896" i="12" s="1"/>
  <c r="S897" i="12" s="1"/>
  <c r="S898" i="12" s="1"/>
  <c r="F562" i="16"/>
  <c r="S725" i="12"/>
  <c r="S726" i="12" s="1"/>
  <c r="S727" i="12" s="1"/>
  <c r="S728" i="12" s="1"/>
  <c r="F545" i="16"/>
  <c r="R325" i="12"/>
  <c r="R326" i="12" s="1"/>
  <c r="R327" i="12" s="1"/>
  <c r="R328" i="12" s="1"/>
  <c r="F387" i="16"/>
  <c r="S805" i="12"/>
  <c r="S806" i="12" s="1"/>
  <c r="S807" i="12" s="1"/>
  <c r="S808" i="12" s="1"/>
  <c r="F553" i="16"/>
  <c r="S685" i="12"/>
  <c r="S686" i="12" s="1"/>
  <c r="S687" i="12" s="1"/>
  <c r="S688" i="12" s="1"/>
  <c r="F541" i="16"/>
  <c r="S755" i="12"/>
  <c r="S756" i="12" s="1"/>
  <c r="S757" i="12" s="1"/>
  <c r="S758" i="12" s="1"/>
  <c r="F548" i="16"/>
  <c r="R495" i="12"/>
  <c r="R496" i="12" s="1"/>
  <c r="R497" i="12" s="1"/>
  <c r="R498" i="12" s="1"/>
  <c r="F404" i="16"/>
  <c r="S635" i="12"/>
  <c r="S636" i="12" s="1"/>
  <c r="S637" i="12" s="1"/>
  <c r="S638" i="12" s="1"/>
  <c r="F536" i="16"/>
  <c r="S795" i="12"/>
  <c r="S796" i="12" s="1"/>
  <c r="S797" i="12" s="1"/>
  <c r="S798" i="12" s="1"/>
  <c r="F552" i="16"/>
  <c r="S995" i="12"/>
  <c r="S996" i="12" s="1"/>
  <c r="S997" i="12" s="1"/>
  <c r="S998" i="12" s="1"/>
  <c r="F572" i="16"/>
  <c r="R135" i="12"/>
  <c r="R136" i="12" s="1"/>
  <c r="F368" i="16"/>
  <c r="R232" i="2"/>
  <c r="R234" i="2" s="1"/>
  <c r="R235" i="2" s="1"/>
  <c r="R236" i="2" s="1"/>
  <c r="R237" i="2" s="1"/>
  <c r="S935" i="12"/>
  <c r="S936" i="12" s="1"/>
  <c r="S937" i="12" s="1"/>
  <c r="S938" i="12" s="1"/>
  <c r="F566" i="16"/>
  <c r="R195" i="12"/>
  <c r="R196" i="12" s="1"/>
  <c r="F374" i="16"/>
  <c r="R305" i="12"/>
  <c r="R306" i="12" s="1"/>
  <c r="R307" i="12" s="1"/>
  <c r="R308" i="12" s="1"/>
  <c r="F385" i="16"/>
  <c r="R265" i="12"/>
  <c r="R266" i="12" s="1"/>
  <c r="R267" i="12" s="1"/>
  <c r="R268" i="12" s="1"/>
  <c r="F381" i="16"/>
  <c r="R205" i="12"/>
  <c r="R206" i="12" s="1"/>
  <c r="F375" i="16"/>
  <c r="R335" i="12"/>
  <c r="R336" i="12" s="1"/>
  <c r="R337" i="12" s="1"/>
  <c r="R338" i="12" s="1"/>
  <c r="F388" i="16"/>
  <c r="Q365" i="12"/>
  <c r="Q366" i="12" s="1"/>
  <c r="Q367" i="12" s="1"/>
  <c r="Q368" i="12" s="1"/>
  <c r="F273" i="16"/>
  <c r="S675" i="12"/>
  <c r="S676" i="12" s="1"/>
  <c r="S677" i="12" s="1"/>
  <c r="S678" i="12" s="1"/>
  <c r="F540" i="16"/>
  <c r="R175" i="12"/>
  <c r="R176" i="12" s="1"/>
  <c r="F372" i="16"/>
  <c r="R45" i="12"/>
  <c r="R46" i="12" s="1"/>
  <c r="F359" i="16"/>
  <c r="R55" i="12"/>
  <c r="R56" i="12" s="1"/>
  <c r="F360" i="16"/>
  <c r="Q45" i="12"/>
  <c r="Q46" i="12" s="1"/>
  <c r="F241" i="16"/>
  <c r="R65" i="12"/>
  <c r="R66" i="12" s="1"/>
  <c r="F361" i="16"/>
  <c r="S815" i="12"/>
  <c r="S816" i="12" s="1"/>
  <c r="S817" i="12" s="1"/>
  <c r="S818" i="12" s="1"/>
  <c r="F554" i="16"/>
  <c r="Q465" i="12"/>
  <c r="Q466" i="12" s="1"/>
  <c r="Q467" i="12" s="1"/>
  <c r="Q468" i="12" s="1"/>
  <c r="F283" i="16"/>
  <c r="S865" i="12"/>
  <c r="S866" i="12" s="1"/>
  <c r="S867" i="12" s="1"/>
  <c r="S868" i="12" s="1"/>
  <c r="F559" i="16"/>
  <c r="S655" i="12"/>
  <c r="S656" i="12" s="1"/>
  <c r="S657" i="12" s="1"/>
  <c r="S658" i="12" s="1"/>
  <c r="F538" i="16"/>
  <c r="R125" i="12"/>
  <c r="R126" i="12" s="1"/>
  <c r="F367" i="16"/>
  <c r="S975" i="12"/>
  <c r="S976" i="12" s="1"/>
  <c r="S977" i="12" s="1"/>
  <c r="S978" i="12" s="1"/>
  <c r="S735" i="12"/>
  <c r="S736" i="12" s="1"/>
  <c r="S737" i="12" s="1"/>
  <c r="S738" i="12" s="1"/>
  <c r="F546" i="16"/>
  <c r="S885" i="12"/>
  <c r="S886" i="12" s="1"/>
  <c r="S887" i="12" s="1"/>
  <c r="S888" i="12" s="1"/>
  <c r="F561" i="16"/>
  <c r="S665" i="12"/>
  <c r="S666" i="12" s="1"/>
  <c r="S667" i="12" s="1"/>
  <c r="S668" i="12" s="1"/>
  <c r="F539" i="16"/>
  <c r="S1015" i="12"/>
  <c r="S1016" i="12" s="1"/>
  <c r="S1017" i="12" s="1"/>
  <c r="S1018" i="12" s="1"/>
  <c r="F574" i="16"/>
  <c r="R585" i="12"/>
  <c r="R586" i="12" s="1"/>
  <c r="R587" i="12" s="1"/>
  <c r="R588" i="12" s="1"/>
  <c r="F413" i="16"/>
  <c r="R415" i="12"/>
  <c r="R416" i="12" s="1"/>
  <c r="R417" i="12" s="1"/>
  <c r="R418" i="12" s="1"/>
  <c r="F396" i="16"/>
  <c r="R555" i="12"/>
  <c r="R556" i="12" s="1"/>
  <c r="R557" i="12" s="1"/>
  <c r="R558" i="12" s="1"/>
  <c r="F410" i="16"/>
  <c r="S785" i="12"/>
  <c r="S786" i="12" s="1"/>
  <c r="S787" i="12" s="1"/>
  <c r="S788" i="12" s="1"/>
  <c r="F551" i="16"/>
  <c r="S955" i="12"/>
  <c r="S956" i="12" s="1"/>
  <c r="S957" i="12" s="1"/>
  <c r="S958" i="12" s="1"/>
  <c r="F568" i="16"/>
  <c r="S915" i="12"/>
  <c r="S916" i="12" s="1"/>
  <c r="S917" i="12" s="1"/>
  <c r="S918" i="12" s="1"/>
  <c r="F564" i="16"/>
  <c r="Q565" i="12"/>
  <c r="Q566" i="12" s="1"/>
  <c r="Q567" i="12" s="1"/>
  <c r="Q568" i="12" s="1"/>
  <c r="F293" i="16"/>
  <c r="R155" i="12"/>
  <c r="R156" i="12" s="1"/>
  <c r="F370" i="16"/>
  <c r="R145" i="12"/>
  <c r="R146" i="12" s="1"/>
  <c r="F369" i="16"/>
  <c r="R315" i="12"/>
  <c r="R316" i="12" s="1"/>
  <c r="R317" i="12" s="1"/>
  <c r="R318" i="12" s="1"/>
  <c r="F386" i="16"/>
  <c r="S875" i="12"/>
  <c r="S876" i="12" s="1"/>
  <c r="S877" i="12" s="1"/>
  <c r="S878" i="12" s="1"/>
  <c r="F560" i="16"/>
  <c r="R525" i="12"/>
  <c r="R526" i="12" s="1"/>
  <c r="R527" i="12" s="1"/>
  <c r="R528" i="12" s="1"/>
  <c r="F407" i="16"/>
  <c r="R355" i="12"/>
  <c r="R356" i="12" s="1"/>
  <c r="R357" i="12" s="1"/>
  <c r="R358" i="12" s="1"/>
  <c r="F390" i="16"/>
  <c r="R425" i="12"/>
  <c r="R426" i="12" s="1"/>
  <c r="R427" i="12" s="1"/>
  <c r="R428" i="12" s="1"/>
  <c r="F397" i="16"/>
  <c r="Q575" i="12"/>
  <c r="Q576" i="12" s="1"/>
  <c r="Q577" i="12" s="1"/>
  <c r="Q578" i="12" s="1"/>
  <c r="F294" i="16"/>
  <c r="S965" i="12"/>
  <c r="S966" i="12" s="1"/>
  <c r="S967" i="12" s="1"/>
  <c r="S968" i="12" s="1"/>
  <c r="F569" i="16"/>
  <c r="R215" i="12"/>
  <c r="R216" i="12" s="1"/>
  <c r="R217" i="12" s="1"/>
  <c r="R218" i="12" s="1"/>
  <c r="F376" i="16"/>
  <c r="R275" i="12"/>
  <c r="R276" i="12" s="1"/>
  <c r="R277" i="12" s="1"/>
  <c r="R278" i="12" s="1"/>
  <c r="F382" i="16"/>
  <c r="S835" i="12"/>
  <c r="S836" i="12" s="1"/>
  <c r="S837" i="12" s="1"/>
  <c r="S838" i="12" s="1"/>
  <c r="F556" i="16"/>
  <c r="S715" i="12"/>
  <c r="S716" i="12" s="1"/>
  <c r="S717" i="12" s="1"/>
  <c r="S718" i="12" s="1"/>
  <c r="F544" i="16"/>
  <c r="S825" i="12"/>
  <c r="S826" i="12" s="1"/>
  <c r="S827" i="12" s="1"/>
  <c r="S828" i="12" s="1"/>
  <c r="F555" i="16"/>
  <c r="R605" i="12"/>
  <c r="R606" i="12" s="1"/>
  <c r="R607" i="12" s="1"/>
  <c r="R608" i="12" s="1"/>
  <c r="F415" i="16"/>
  <c r="S945" i="12"/>
  <c r="S946" i="12" s="1"/>
  <c r="S947" i="12" s="1"/>
  <c r="S948" i="12" s="1"/>
  <c r="F567" i="16"/>
  <c r="S855" i="12"/>
  <c r="S856" i="12" s="1"/>
  <c r="S857" i="12" s="1"/>
  <c r="S858" i="12" s="1"/>
  <c r="F558" i="16"/>
  <c r="S625" i="12"/>
  <c r="S626" i="12" s="1"/>
  <c r="S627" i="12" s="1"/>
  <c r="S628" i="12" s="1"/>
  <c r="F535" i="16"/>
  <c r="R245" i="12"/>
  <c r="R246" i="12" s="1"/>
  <c r="R247" i="12" s="1"/>
  <c r="R248" i="12" s="1"/>
  <c r="F379" i="16"/>
  <c r="S905" i="12"/>
  <c r="S906" i="12" s="1"/>
  <c r="S907" i="12" s="1"/>
  <c r="S908" i="12" s="1"/>
  <c r="R235" i="12"/>
  <c r="R236" i="12" s="1"/>
  <c r="R237" i="12" s="1"/>
  <c r="R238" i="12" s="1"/>
  <c r="F378" i="16"/>
  <c r="R285" i="12"/>
  <c r="R286" i="12" s="1"/>
  <c r="R287" i="12" s="1"/>
  <c r="R288" i="12" s="1"/>
  <c r="F383" i="16"/>
  <c r="R595" i="12"/>
  <c r="R596" i="12" s="1"/>
  <c r="R597" i="12" s="1"/>
  <c r="R598" i="12" s="1"/>
  <c r="F414" i="16"/>
  <c r="R165" i="12"/>
  <c r="R166" i="12" s="1"/>
  <c r="F371" i="16"/>
  <c r="S985" i="12"/>
  <c r="S986" i="12" s="1"/>
  <c r="S987" i="12" s="1"/>
  <c r="S988" i="12" s="1"/>
  <c r="F571" i="16"/>
  <c r="Q385" i="12"/>
  <c r="Q386" i="12" s="1"/>
  <c r="Q387" i="12" s="1"/>
  <c r="Q388" i="12" s="1"/>
  <c r="F275" i="16"/>
  <c r="R515" i="12"/>
  <c r="R516" i="12" s="1"/>
  <c r="R517" i="12" s="1"/>
  <c r="R518" i="12" s="1"/>
  <c r="F406" i="16"/>
  <c r="R295" i="12"/>
  <c r="R296" i="12" s="1"/>
  <c r="R297" i="12" s="1"/>
  <c r="R298" i="12" s="1"/>
  <c r="S615" i="12"/>
  <c r="S616" i="12" s="1"/>
  <c r="F534" i="16"/>
  <c r="Q375" i="12"/>
  <c r="Q376" i="12" s="1"/>
  <c r="Q377" i="12" s="1"/>
  <c r="Q378" i="12" s="1"/>
  <c r="F274" i="16"/>
  <c r="S705" i="12"/>
  <c r="S706" i="12" s="1"/>
  <c r="S707" i="12" s="1"/>
  <c r="S708" i="12" s="1"/>
  <c r="F543" i="16"/>
  <c r="R455" i="12"/>
  <c r="R456" i="12" s="1"/>
  <c r="R457" i="12" s="1"/>
  <c r="R458" i="12" s="1"/>
  <c r="F400" i="16"/>
  <c r="G15" i="18"/>
  <c r="D16" i="18" s="1"/>
  <c r="E16" i="18" s="1"/>
  <c r="J27" i="9"/>
  <c r="R115" i="12"/>
  <c r="R116" i="12" s="1"/>
  <c r="F366" i="16"/>
  <c r="R105" i="12"/>
  <c r="R106" i="12" s="1"/>
  <c r="F365" i="16"/>
  <c r="R95" i="12"/>
  <c r="R96" i="12" s="1"/>
  <c r="F364" i="16"/>
  <c r="R85" i="12"/>
  <c r="R86" i="12" s="1"/>
  <c r="F363" i="16"/>
  <c r="R75" i="12"/>
  <c r="R76" i="12" s="1"/>
  <c r="F362" i="16"/>
  <c r="O526" i="2"/>
  <c r="O916" i="2"/>
  <c r="S533" i="12"/>
  <c r="S309" i="2"/>
  <c r="S312" i="2" s="1"/>
  <c r="S314" i="2" s="1"/>
  <c r="S315" i="2" s="1"/>
  <c r="S316" i="2" s="1"/>
  <c r="S317" i="2" s="1"/>
  <c r="S323" i="12"/>
  <c r="S493" i="12"/>
  <c r="S183" i="12"/>
  <c r="S169" i="2"/>
  <c r="S172" i="2" s="1"/>
  <c r="S174" i="2" s="1"/>
  <c r="S175" i="2" s="1"/>
  <c r="S176" i="2" s="1"/>
  <c r="S177" i="2" s="1"/>
  <c r="S119" i="2"/>
  <c r="S122" i="2" s="1"/>
  <c r="S124" i="2" s="1"/>
  <c r="S125" i="2" s="1"/>
  <c r="S126" i="2" s="1"/>
  <c r="S127" i="2" s="1"/>
  <c r="S133" i="12"/>
  <c r="S303" i="12"/>
  <c r="S289" i="2"/>
  <c r="S292" i="2" s="1"/>
  <c r="S294" i="2" s="1"/>
  <c r="S295" i="2" s="1"/>
  <c r="S296" i="2" s="1"/>
  <c r="S297" i="2" s="1"/>
  <c r="S283" i="12"/>
  <c r="S269" i="2"/>
  <c r="S272" i="2" s="1"/>
  <c r="S274" i="2" s="1"/>
  <c r="S275" i="2" s="1"/>
  <c r="S276" i="2" s="1"/>
  <c r="S277" i="2" s="1"/>
  <c r="R142" i="2"/>
  <c r="R144" i="2" s="1"/>
  <c r="R145" i="2" s="1"/>
  <c r="R252" i="2"/>
  <c r="R254" i="2" s="1"/>
  <c r="R255" i="2" s="1"/>
  <c r="R256" i="2" s="1"/>
  <c r="R257" i="2" s="1"/>
  <c r="S299" i="2"/>
  <c r="S302" i="2" s="1"/>
  <c r="S304" i="2" s="1"/>
  <c r="S305" i="2" s="1"/>
  <c r="S306" i="2" s="1"/>
  <c r="S307" i="2" s="1"/>
  <c r="S313" i="12"/>
  <c r="S149" i="2"/>
  <c r="S152" i="2" s="1"/>
  <c r="S154" i="2" s="1"/>
  <c r="S155" i="2" s="1"/>
  <c r="S156" i="2" s="1"/>
  <c r="S157" i="2" s="1"/>
  <c r="S163" i="12"/>
  <c r="S339" i="2"/>
  <c r="S342" i="2" s="1"/>
  <c r="S344" i="2" s="1"/>
  <c r="S345" i="2" s="1"/>
  <c r="S346" i="2" s="1"/>
  <c r="S347" i="2" s="1"/>
  <c r="S353" i="12"/>
  <c r="S189" i="2"/>
  <c r="S192" i="2" s="1"/>
  <c r="S194" i="2" s="1"/>
  <c r="S195" i="2" s="1"/>
  <c r="S196" i="2" s="1"/>
  <c r="S197" i="2" s="1"/>
  <c r="S203" i="12"/>
  <c r="S333" i="12"/>
  <c r="S319" i="2"/>
  <c r="S322" i="2" s="1"/>
  <c r="S324" i="2" s="1"/>
  <c r="S325" i="2" s="1"/>
  <c r="S326" i="2" s="1"/>
  <c r="S327" i="2" s="1"/>
  <c r="R359" i="2"/>
  <c r="R362" i="2" s="1"/>
  <c r="R364" i="2" s="1"/>
  <c r="R365" i="2" s="1"/>
  <c r="R366" i="2" s="1"/>
  <c r="R367" i="2" s="1"/>
  <c r="R373" i="12"/>
  <c r="S371" i="12"/>
  <c r="R262" i="2"/>
  <c r="R264" i="2" s="1"/>
  <c r="R265" i="2" s="1"/>
  <c r="R266" i="2" s="1"/>
  <c r="R267" i="2" s="1"/>
  <c r="S99" i="2"/>
  <c r="S102" i="2" s="1"/>
  <c r="S104" i="2" s="1"/>
  <c r="S105" i="2" s="1"/>
  <c r="S106" i="2" s="1"/>
  <c r="S107" i="2" s="1"/>
  <c r="S113" i="12"/>
  <c r="O326" i="2"/>
  <c r="S93" i="12"/>
  <c r="S79" i="2"/>
  <c r="S82" i="2" s="1"/>
  <c r="S84" i="2" s="1"/>
  <c r="S85" i="2" s="1"/>
  <c r="S86" i="2" s="1"/>
  <c r="S87" i="2" s="1"/>
  <c r="S83" i="12"/>
  <c r="S69" i="2"/>
  <c r="S72" i="2" s="1"/>
  <c r="S74" i="2" s="1"/>
  <c r="S75" i="2" s="1"/>
  <c r="S76" i="2" s="1"/>
  <c r="S77" i="2" s="1"/>
  <c r="R392" i="2"/>
  <c r="R394" i="2" s="1"/>
  <c r="R395" i="2" s="1"/>
  <c r="R396" i="2" s="1"/>
  <c r="R397" i="2" s="1"/>
  <c r="S103" i="12"/>
  <c r="S229" i="2"/>
  <c r="S232" i="2" s="1"/>
  <c r="S234" i="2" s="1"/>
  <c r="S235" i="2" s="1"/>
  <c r="S236" i="2" s="1"/>
  <c r="S237" i="2" s="1"/>
  <c r="S243" i="12"/>
  <c r="S433" i="12"/>
  <c r="S193" i="12"/>
  <c r="S179" i="2"/>
  <c r="S182" i="2" s="1"/>
  <c r="S184" i="2" s="1"/>
  <c r="S185" i="2" s="1"/>
  <c r="S186" i="2" s="1"/>
  <c r="S187" i="2" s="1"/>
  <c r="S233" i="12"/>
  <c r="S219" i="2"/>
  <c r="S222" i="2" s="1"/>
  <c r="S224" i="2" s="1"/>
  <c r="S225" i="2" s="1"/>
  <c r="S226" i="2" s="1"/>
  <c r="S227" i="2" s="1"/>
  <c r="S329" i="2"/>
  <c r="S332" i="2" s="1"/>
  <c r="S334" i="2" s="1"/>
  <c r="S335" i="2" s="1"/>
  <c r="S336" i="2" s="1"/>
  <c r="S337" i="2" s="1"/>
  <c r="S343" i="12"/>
  <c r="S409" i="2"/>
  <c r="S412" i="2" s="1"/>
  <c r="S414" i="2" s="1"/>
  <c r="S415" i="2" s="1"/>
  <c r="S416" i="2" s="1"/>
  <c r="S417" i="2" s="1"/>
  <c r="S423" i="12"/>
  <c r="R369" i="2"/>
  <c r="R372" i="2" s="1"/>
  <c r="R374" i="2" s="1"/>
  <c r="R375" i="2" s="1"/>
  <c r="R376" i="2" s="1"/>
  <c r="R377" i="2" s="1"/>
  <c r="R383" i="12"/>
  <c r="S381" i="12"/>
  <c r="S513" i="12"/>
  <c r="R282" i="2"/>
  <c r="R284" i="2" s="1"/>
  <c r="R285" i="2" s="1"/>
  <c r="R286" i="2" s="1"/>
  <c r="R287" i="2" s="1"/>
  <c r="S481" i="12"/>
  <c r="S469" i="2" s="1"/>
  <c r="S472" i="2" s="1"/>
  <c r="S474" i="2" s="1"/>
  <c r="S475" i="2" s="1"/>
  <c r="S476" i="2" s="1"/>
  <c r="S477" i="2" s="1"/>
  <c r="R483" i="12"/>
  <c r="S199" i="2"/>
  <c r="S202" i="2" s="1"/>
  <c r="S204" i="2" s="1"/>
  <c r="S205" i="2" s="1"/>
  <c r="S206" i="2" s="1"/>
  <c r="S207" i="2" s="1"/>
  <c r="S213" i="12"/>
  <c r="S223" i="12"/>
  <c r="S209" i="2"/>
  <c r="S212" i="2" s="1"/>
  <c r="S214" i="2" s="1"/>
  <c r="S215" i="2" s="1"/>
  <c r="S216" i="2" s="1"/>
  <c r="S217" i="2" s="1"/>
  <c r="S109" i="2"/>
  <c r="S112" i="2" s="1"/>
  <c r="S114" i="2" s="1"/>
  <c r="S115" i="2" s="1"/>
  <c r="S116" i="2" s="1"/>
  <c r="S117" i="2" s="1"/>
  <c r="S123" i="12"/>
  <c r="R72" i="2"/>
  <c r="R74" i="2" s="1"/>
  <c r="R75" i="2" s="1"/>
  <c r="R76" i="2" s="1"/>
  <c r="R77" i="2" s="1"/>
  <c r="S413" i="12"/>
  <c r="S399" i="2"/>
  <c r="S402" i="2" s="1"/>
  <c r="S404" i="2" s="1"/>
  <c r="S405" i="2" s="1"/>
  <c r="S406" i="2" s="1"/>
  <c r="S407" i="2" s="1"/>
  <c r="R443" i="12"/>
  <c r="S441" i="12"/>
  <c r="S429" i="2" s="1"/>
  <c r="S432" i="2" s="1"/>
  <c r="S434" i="2" s="1"/>
  <c r="S435" i="2" s="1"/>
  <c r="S436" i="2" s="1"/>
  <c r="S437" i="2" s="1"/>
  <c r="R563" i="12"/>
  <c r="S561" i="12"/>
  <c r="S549" i="2" s="1"/>
  <c r="S552" i="2" s="1"/>
  <c r="S554" i="2" s="1"/>
  <c r="S555" i="2" s="1"/>
  <c r="S556" i="2" s="1"/>
  <c r="S557" i="2" s="1"/>
  <c r="S379" i="2"/>
  <c r="S382" i="2" s="1"/>
  <c r="S384" i="2" s="1"/>
  <c r="S385" i="2" s="1"/>
  <c r="S386" i="2" s="1"/>
  <c r="S387" i="2" s="1"/>
  <c r="S393" i="12"/>
  <c r="R222" i="2"/>
  <c r="R224" i="2" s="1"/>
  <c r="R225" i="2" s="1"/>
  <c r="R226" i="2" s="1"/>
  <c r="R227" i="2" s="1"/>
  <c r="R272" i="2"/>
  <c r="R274" i="2" s="1"/>
  <c r="R275" i="2" s="1"/>
  <c r="R276" i="2" s="1"/>
  <c r="R277" i="2" s="1"/>
  <c r="S543" i="12"/>
  <c r="S153" i="12"/>
  <c r="S139" i="2"/>
  <c r="S142" i="2" s="1"/>
  <c r="S144" i="2" s="1"/>
  <c r="S145" i="2" s="1"/>
  <c r="S146" i="2" s="1"/>
  <c r="S147" i="2" s="1"/>
  <c r="S263" i="12"/>
  <c r="S249" i="2"/>
  <c r="S252" i="2" s="1"/>
  <c r="S254" i="2" s="1"/>
  <c r="S255" i="2" s="1"/>
  <c r="S256" i="2" s="1"/>
  <c r="S257" i="2" s="1"/>
  <c r="S143" i="12"/>
  <c r="R302" i="2"/>
  <c r="R304" i="2" s="1"/>
  <c r="R305" i="2" s="1"/>
  <c r="R306" i="2" s="1"/>
  <c r="R307" i="2" s="1"/>
  <c r="S523" i="12"/>
  <c r="R322" i="2"/>
  <c r="R324" i="2" s="1"/>
  <c r="R325" i="2" s="1"/>
  <c r="R326" i="2" s="1"/>
  <c r="R327" i="2" s="1"/>
  <c r="R349" i="2"/>
  <c r="R352" i="2" s="1"/>
  <c r="R354" i="2" s="1"/>
  <c r="R355" i="2" s="1"/>
  <c r="R356" i="2" s="1"/>
  <c r="R357" i="2" s="1"/>
  <c r="R363" i="12"/>
  <c r="S361" i="12"/>
  <c r="S453" i="12"/>
  <c r="S159" i="2"/>
  <c r="S162" i="2" s="1"/>
  <c r="S164" i="2" s="1"/>
  <c r="S165" i="2" s="1"/>
  <c r="S166" i="2" s="1"/>
  <c r="S167" i="2" s="1"/>
  <c r="S173" i="12"/>
  <c r="R102" i="2"/>
  <c r="R104" i="2" s="1"/>
  <c r="R105" i="2" s="1"/>
  <c r="R106" i="2" s="1"/>
  <c r="R107" i="2" s="1"/>
  <c r="S239" i="2"/>
  <c r="S242" i="2" s="1"/>
  <c r="S244" i="2" s="1"/>
  <c r="S245" i="2" s="1"/>
  <c r="S246" i="2" s="1"/>
  <c r="S247" i="2" s="1"/>
  <c r="S253" i="12"/>
  <c r="R463" i="12"/>
  <c r="S461" i="12"/>
  <c r="S449" i="2" s="1"/>
  <c r="S452" i="2" s="1"/>
  <c r="S454" i="2" s="1"/>
  <c r="S455" i="2" s="1"/>
  <c r="S456" i="2" s="1"/>
  <c r="S457" i="2" s="1"/>
  <c r="O616" i="2"/>
  <c r="R112" i="2"/>
  <c r="R114" i="2" s="1"/>
  <c r="R115" i="2" s="1"/>
  <c r="R116" i="2" s="1"/>
  <c r="R117" i="2" s="1"/>
  <c r="R473" i="12"/>
  <c r="S471" i="12"/>
  <c r="S459" i="2" s="1"/>
  <c r="S462" i="2" s="1"/>
  <c r="S464" i="2" s="1"/>
  <c r="S465" i="2" s="1"/>
  <c r="S466" i="2" s="1"/>
  <c r="S467" i="2" s="1"/>
  <c r="S403" i="12"/>
  <c r="S389" i="2"/>
  <c r="S392" i="2" s="1"/>
  <c r="S394" i="2" s="1"/>
  <c r="S395" i="2" s="1"/>
  <c r="S396" i="2" s="1"/>
  <c r="S397" i="2" s="1"/>
  <c r="S59" i="2"/>
  <c r="S62" i="2" s="1"/>
  <c r="S64" i="2" s="1"/>
  <c r="S65" i="2" s="1"/>
  <c r="S66" i="2" s="1"/>
  <c r="S67" i="2" s="1"/>
  <c r="S73" i="12"/>
  <c r="S583" i="12"/>
  <c r="R402" i="2"/>
  <c r="R404" i="2" s="1"/>
  <c r="R405" i="2" s="1"/>
  <c r="R406" i="2" s="1"/>
  <c r="R407" i="2" s="1"/>
  <c r="S553" i="12"/>
  <c r="R332" i="2"/>
  <c r="R334" i="2" s="1"/>
  <c r="R335" i="2" s="1"/>
  <c r="R336" i="2" s="1"/>
  <c r="R337" i="2" s="1"/>
  <c r="R132" i="2"/>
  <c r="R134" i="2" s="1"/>
  <c r="R135" i="2" s="1"/>
  <c r="R136" i="2" s="1"/>
  <c r="R137" i="2" s="1"/>
  <c r="S593" i="12"/>
  <c r="S293" i="12"/>
  <c r="S571" i="12"/>
  <c r="S559" i="2" s="1"/>
  <c r="S562" i="2" s="1"/>
  <c r="S564" i="2" s="1"/>
  <c r="S565" i="2" s="1"/>
  <c r="S566" i="2" s="1"/>
  <c r="S567" i="2" s="1"/>
  <c r="R573" i="12"/>
  <c r="S273" i="12"/>
  <c r="S259" i="2"/>
  <c r="S262" i="2" s="1"/>
  <c r="S264" i="2" s="1"/>
  <c r="S265" i="2" s="1"/>
  <c r="S266" i="2" s="1"/>
  <c r="S267" i="2" s="1"/>
  <c r="O376" i="2"/>
  <c r="O796" i="2"/>
  <c r="O676" i="2"/>
  <c r="O256" i="2"/>
  <c r="S49" i="2"/>
  <c r="S52" i="2" s="1"/>
  <c r="S54" i="2" s="1"/>
  <c r="S55" i="2" s="1"/>
  <c r="S56" i="2" s="1"/>
  <c r="S57" i="2" s="1"/>
  <c r="S63" i="12"/>
  <c r="O846" i="2"/>
  <c r="O845" i="2"/>
  <c r="O876" i="2"/>
  <c r="O875" i="2"/>
  <c r="R22" i="2"/>
  <c r="R24" i="2" s="1"/>
  <c r="R25" i="2" s="1"/>
  <c r="R26" i="2" s="1"/>
  <c r="R27" i="2" s="1"/>
  <c r="O946" i="2"/>
  <c r="O945" i="2"/>
  <c r="O716" i="2"/>
  <c r="O715" i="2"/>
  <c r="O736" i="2"/>
  <c r="O735" i="2"/>
  <c r="O226" i="2"/>
  <c r="O246" i="2"/>
  <c r="O856" i="2"/>
  <c r="O546" i="2"/>
  <c r="O545" i="2"/>
  <c r="O936" i="2"/>
  <c r="O935" i="2"/>
  <c r="O776" i="2"/>
  <c r="O775" i="2"/>
  <c r="R42" i="2"/>
  <c r="R44" i="2" s="1"/>
  <c r="R45" i="2" s="1"/>
  <c r="R46" i="2" s="1"/>
  <c r="R47" i="2" s="1"/>
  <c r="O236" i="2"/>
  <c r="S53" i="12"/>
  <c r="S39" i="2"/>
  <c r="S42" i="2" s="1"/>
  <c r="S44" i="2" s="1"/>
  <c r="S45" i="2" s="1"/>
  <c r="S46" i="2" s="1"/>
  <c r="S47" i="2" s="1"/>
  <c r="S43" i="12"/>
  <c r="S29" i="2"/>
  <c r="S32" i="2" s="1"/>
  <c r="S34" i="2" s="1"/>
  <c r="S35" i="2" s="1"/>
  <c r="S36" i="2" s="1"/>
  <c r="S37" i="2" s="1"/>
  <c r="Q26" i="2"/>
  <c r="Q27" i="2" s="1"/>
  <c r="S33" i="12"/>
  <c r="S19" i="2"/>
  <c r="S22" i="2" s="1"/>
  <c r="S24" i="2" s="1"/>
  <c r="S25" i="2" s="1"/>
  <c r="S26" i="2" s="1"/>
  <c r="S27" i="2" s="1"/>
  <c r="G10" i="3"/>
  <c r="D996" i="2"/>
  <c r="O996" i="2" s="1"/>
  <c r="D1006" i="2"/>
  <c r="O1006" i="2" s="1"/>
  <c r="D956" i="2"/>
  <c r="O956" i="2" s="1"/>
  <c r="D966" i="2"/>
  <c r="O966" i="2" s="1"/>
  <c r="D986" i="2"/>
  <c r="O986" i="2" s="1"/>
  <c r="E10" i="12"/>
  <c r="F10" i="12" s="1"/>
  <c r="D976" i="2"/>
  <c r="O976" i="2" s="1"/>
  <c r="O536" i="2"/>
  <c r="O866" i="2"/>
  <c r="O826" i="2"/>
  <c r="O906" i="2"/>
  <c r="O756" i="2"/>
  <c r="O836" i="2"/>
  <c r="O816" i="2"/>
  <c r="O686" i="2"/>
  <c r="D385" i="2"/>
  <c r="O385" i="2" s="1"/>
  <c r="E446" i="2"/>
  <c r="O446" i="2" s="1"/>
  <c r="D505" i="2"/>
  <c r="D285" i="2"/>
  <c r="O596" i="2"/>
  <c r="O766" i="2"/>
  <c r="O576" i="2"/>
  <c r="D485" i="2"/>
  <c r="O485" i="2" s="1"/>
  <c r="D305" i="2"/>
  <c r="O305" i="2" s="1"/>
  <c r="D395" i="2"/>
  <c r="O395" i="2" s="1"/>
  <c r="D415" i="2"/>
  <c r="O415" i="2" s="1"/>
  <c r="D425" i="2"/>
  <c r="O425" i="2" s="1"/>
  <c r="D495" i="2"/>
  <c r="O495" i="2" s="1"/>
  <c r="D335" i="2"/>
  <c r="O335" i="2" s="1"/>
  <c r="D295" i="2"/>
  <c r="O295" i="2" s="1"/>
  <c r="O606" i="2"/>
  <c r="O566" i="2"/>
  <c r="O626" i="2"/>
  <c r="O666" i="2"/>
  <c r="O696" i="2"/>
  <c r="O786" i="2"/>
  <c r="O886" i="2"/>
  <c r="O926" i="2"/>
  <c r="O516" i="2"/>
  <c r="O746" i="2"/>
  <c r="E476" i="2"/>
  <c r="O476" i="2" s="1"/>
  <c r="D356" i="2"/>
  <c r="O356" i="2" s="1"/>
  <c r="O586" i="2"/>
  <c r="O646" i="2"/>
  <c r="D315" i="2"/>
  <c r="O315" i="2" s="1"/>
  <c r="D405" i="2"/>
  <c r="O405" i="2" s="1"/>
  <c r="C11" i="12"/>
  <c r="F405" i="16" l="1"/>
  <c r="S503" i="12"/>
  <c r="S645" i="12"/>
  <c r="S646" i="12" s="1"/>
  <c r="S647" i="12" s="1"/>
  <c r="S648" i="12" s="1"/>
  <c r="F549" i="16"/>
  <c r="F395" i="16"/>
  <c r="F398" i="16"/>
  <c r="S603" i="12"/>
  <c r="F533" i="16" s="1"/>
  <c r="R35" i="12"/>
  <c r="R36" i="12" s="1"/>
  <c r="F557" i="16"/>
  <c r="S426" i="2"/>
  <c r="S427" i="2" s="1"/>
  <c r="S275" i="12"/>
  <c r="S276" i="12" s="1"/>
  <c r="S277" i="12" s="1"/>
  <c r="S278" i="12" s="1"/>
  <c r="F500" i="16"/>
  <c r="S55" i="12"/>
  <c r="S56" i="12" s="1"/>
  <c r="F478" i="16"/>
  <c r="R575" i="12"/>
  <c r="R576" i="12" s="1"/>
  <c r="R577" i="12" s="1"/>
  <c r="R578" i="12" s="1"/>
  <c r="F412" i="16"/>
  <c r="S295" i="12"/>
  <c r="S296" i="12" s="1"/>
  <c r="S297" i="12" s="1"/>
  <c r="S298" i="12" s="1"/>
  <c r="F502" i="16"/>
  <c r="S605" i="12"/>
  <c r="S606" i="12" s="1"/>
  <c r="S607" i="12" s="1"/>
  <c r="S608" i="12" s="1"/>
  <c r="S175" i="12"/>
  <c r="S176" i="12" s="1"/>
  <c r="F490" i="16"/>
  <c r="S145" i="12"/>
  <c r="S146" i="12" s="1"/>
  <c r="F487" i="16"/>
  <c r="S155" i="12"/>
  <c r="S156" i="12" s="1"/>
  <c r="F488" i="16"/>
  <c r="R565" i="12"/>
  <c r="R566" i="12" s="1"/>
  <c r="R567" i="12" s="1"/>
  <c r="R568" i="12" s="1"/>
  <c r="F411" i="16"/>
  <c r="R445" i="12"/>
  <c r="R446" i="12" s="1"/>
  <c r="R447" i="12" s="1"/>
  <c r="R448" i="12" s="1"/>
  <c r="F399" i="16"/>
  <c r="S125" i="12"/>
  <c r="S126" i="12" s="1"/>
  <c r="F485" i="16"/>
  <c r="S215" i="12"/>
  <c r="S216" i="12" s="1"/>
  <c r="S217" i="12" s="1"/>
  <c r="S218" i="12" s="1"/>
  <c r="F494" i="16"/>
  <c r="S435" i="12"/>
  <c r="S436" i="12" s="1"/>
  <c r="S437" i="12" s="1"/>
  <c r="S438" i="12" s="1"/>
  <c r="F516" i="16"/>
  <c r="S495" i="12"/>
  <c r="S496" i="12" s="1"/>
  <c r="S497" i="12" s="1"/>
  <c r="S498" i="12" s="1"/>
  <c r="F522" i="16"/>
  <c r="S585" i="12"/>
  <c r="S586" i="12" s="1"/>
  <c r="S587" i="12" s="1"/>
  <c r="S588" i="12" s="1"/>
  <c r="F531" i="16"/>
  <c r="R365" i="12"/>
  <c r="R366" i="12" s="1"/>
  <c r="R367" i="12" s="1"/>
  <c r="R368" i="12" s="1"/>
  <c r="F391" i="16"/>
  <c r="S525" i="12"/>
  <c r="S526" i="12" s="1"/>
  <c r="S527" i="12" s="1"/>
  <c r="S528" i="12" s="1"/>
  <c r="F525" i="16"/>
  <c r="S395" i="12"/>
  <c r="S396" i="12" s="1"/>
  <c r="S397" i="12" s="1"/>
  <c r="S398" i="12" s="1"/>
  <c r="F512" i="16"/>
  <c r="R385" i="12"/>
  <c r="R386" i="12" s="1"/>
  <c r="R387" i="12" s="1"/>
  <c r="R388" i="12" s="1"/>
  <c r="F393" i="16"/>
  <c r="S235" i="12"/>
  <c r="S236" i="12" s="1"/>
  <c r="S237" i="12" s="1"/>
  <c r="S238" i="12" s="1"/>
  <c r="F496" i="16"/>
  <c r="S355" i="12"/>
  <c r="S356" i="12" s="1"/>
  <c r="S357" i="12" s="1"/>
  <c r="S358" i="12" s="1"/>
  <c r="F508" i="16"/>
  <c r="S315" i="12"/>
  <c r="S316" i="12" s="1"/>
  <c r="S317" i="12" s="1"/>
  <c r="S318" i="12" s="1"/>
  <c r="F504" i="16"/>
  <c r="S305" i="12"/>
  <c r="S306" i="12" s="1"/>
  <c r="S307" i="12" s="1"/>
  <c r="S308" i="12" s="1"/>
  <c r="F503" i="16"/>
  <c r="S325" i="12"/>
  <c r="S326" i="12" s="1"/>
  <c r="S327" i="12" s="1"/>
  <c r="S328" i="12" s="1"/>
  <c r="F505" i="16"/>
  <c r="F16" i="18"/>
  <c r="K27" i="9"/>
  <c r="S255" i="12"/>
  <c r="S256" i="12" s="1"/>
  <c r="S257" i="12" s="1"/>
  <c r="S258" i="12" s="1"/>
  <c r="F498" i="16"/>
  <c r="S45" i="12"/>
  <c r="S46" i="12" s="1"/>
  <c r="F477" i="16"/>
  <c r="S595" i="12"/>
  <c r="S596" i="12" s="1"/>
  <c r="S597" i="12" s="1"/>
  <c r="S598" i="12" s="1"/>
  <c r="F532" i="16"/>
  <c r="S555" i="12"/>
  <c r="S556" i="12" s="1"/>
  <c r="S557" i="12" s="1"/>
  <c r="S558" i="12" s="1"/>
  <c r="F528" i="16"/>
  <c r="S405" i="12"/>
  <c r="S406" i="12" s="1"/>
  <c r="S407" i="12" s="1"/>
  <c r="S408" i="12" s="1"/>
  <c r="F513" i="16"/>
  <c r="R475" i="12"/>
  <c r="R476" i="12" s="1"/>
  <c r="R477" i="12" s="1"/>
  <c r="R478" i="12" s="1"/>
  <c r="F402" i="16"/>
  <c r="S265" i="12"/>
  <c r="S266" i="12" s="1"/>
  <c r="S267" i="12" s="1"/>
  <c r="S268" i="12" s="1"/>
  <c r="F499" i="16"/>
  <c r="S545" i="12"/>
  <c r="S546" i="12" s="1"/>
  <c r="S547" i="12" s="1"/>
  <c r="S548" i="12" s="1"/>
  <c r="F527" i="16"/>
  <c r="S415" i="12"/>
  <c r="S416" i="12" s="1"/>
  <c r="S417" i="12" s="1"/>
  <c r="S418" i="12" s="1"/>
  <c r="F514" i="16"/>
  <c r="R485" i="12"/>
  <c r="R486" i="12" s="1"/>
  <c r="R487" i="12" s="1"/>
  <c r="R488" i="12" s="1"/>
  <c r="F403" i="16"/>
  <c r="S345" i="12"/>
  <c r="S346" i="12" s="1"/>
  <c r="S347" i="12" s="1"/>
  <c r="S348" i="12" s="1"/>
  <c r="F507" i="16"/>
  <c r="S245" i="12"/>
  <c r="S246" i="12" s="1"/>
  <c r="S247" i="12" s="1"/>
  <c r="S248" i="12" s="1"/>
  <c r="F497" i="16"/>
  <c r="S335" i="12"/>
  <c r="S336" i="12" s="1"/>
  <c r="S337" i="12" s="1"/>
  <c r="S338" i="12" s="1"/>
  <c r="F506" i="16"/>
  <c r="S135" i="12"/>
  <c r="S136" i="12" s="1"/>
  <c r="F486" i="16"/>
  <c r="S185" i="12"/>
  <c r="S186" i="12" s="1"/>
  <c r="F491" i="16"/>
  <c r="S35" i="12"/>
  <c r="S36" i="12" s="1"/>
  <c r="F476" i="16"/>
  <c r="S65" i="12"/>
  <c r="S66" i="12" s="1"/>
  <c r="F479" i="16"/>
  <c r="R465" i="12"/>
  <c r="R466" i="12" s="1"/>
  <c r="R467" i="12" s="1"/>
  <c r="R468" i="12" s="1"/>
  <c r="F401" i="16"/>
  <c r="S455" i="12"/>
  <c r="S456" i="12" s="1"/>
  <c r="S457" i="12" s="1"/>
  <c r="S458" i="12" s="1"/>
  <c r="F518" i="16"/>
  <c r="S225" i="12"/>
  <c r="S226" i="12" s="1"/>
  <c r="S227" i="12" s="1"/>
  <c r="S228" i="12" s="1"/>
  <c r="F495" i="16"/>
  <c r="S515" i="12"/>
  <c r="S516" i="12" s="1"/>
  <c r="S517" i="12" s="1"/>
  <c r="S518" i="12" s="1"/>
  <c r="F524" i="16"/>
  <c r="S425" i="12"/>
  <c r="S426" i="12" s="1"/>
  <c r="S427" i="12" s="1"/>
  <c r="S428" i="12" s="1"/>
  <c r="F515" i="16"/>
  <c r="S195" i="12"/>
  <c r="S196" i="12" s="1"/>
  <c r="F492" i="16"/>
  <c r="S505" i="12"/>
  <c r="S506" i="12" s="1"/>
  <c r="S507" i="12" s="1"/>
  <c r="S508" i="12" s="1"/>
  <c r="F523" i="16"/>
  <c r="R375" i="12"/>
  <c r="R376" i="12" s="1"/>
  <c r="R377" i="12" s="1"/>
  <c r="R378" i="12" s="1"/>
  <c r="F392" i="16"/>
  <c r="S205" i="12"/>
  <c r="S206" i="12" s="1"/>
  <c r="F493" i="16"/>
  <c r="S165" i="12"/>
  <c r="S166" i="12" s="1"/>
  <c r="F489" i="16"/>
  <c r="S285" i="12"/>
  <c r="S286" i="12" s="1"/>
  <c r="S287" i="12" s="1"/>
  <c r="S288" i="12" s="1"/>
  <c r="F501" i="16"/>
  <c r="S535" i="12"/>
  <c r="S536" i="12" s="1"/>
  <c r="S537" i="12" s="1"/>
  <c r="S538" i="12" s="1"/>
  <c r="F526" i="16"/>
  <c r="G16" i="18"/>
  <c r="S115" i="12"/>
  <c r="S116" i="12" s="1"/>
  <c r="F484" i="16"/>
  <c r="S105" i="12"/>
  <c r="S106" i="12" s="1"/>
  <c r="F483" i="16"/>
  <c r="S95" i="12"/>
  <c r="S96" i="12" s="1"/>
  <c r="F482" i="16"/>
  <c r="S85" i="12"/>
  <c r="S86" i="12" s="1"/>
  <c r="F481" i="16"/>
  <c r="S75" i="12"/>
  <c r="S76" i="12" s="1"/>
  <c r="F480" i="16"/>
  <c r="S473" i="12"/>
  <c r="S463" i="12"/>
  <c r="S443" i="12"/>
  <c r="S483" i="12"/>
  <c r="R146" i="2"/>
  <c r="R147" i="2" s="1"/>
  <c r="S563" i="12"/>
  <c r="F529" i="16" s="1"/>
  <c r="S573" i="12"/>
  <c r="S363" i="12"/>
  <c r="F509" i="16" s="1"/>
  <c r="S349" i="2"/>
  <c r="S352" i="2" s="1"/>
  <c r="S354" i="2" s="1"/>
  <c r="S355" i="2" s="1"/>
  <c r="S356" i="2" s="1"/>
  <c r="S357" i="2" s="1"/>
  <c r="S369" i="2"/>
  <c r="S372" i="2" s="1"/>
  <c r="S374" i="2" s="1"/>
  <c r="S375" i="2" s="1"/>
  <c r="S376" i="2" s="1"/>
  <c r="S377" i="2" s="1"/>
  <c r="S383" i="12"/>
  <c r="S373" i="12"/>
  <c r="S359" i="2"/>
  <c r="S362" i="2" s="1"/>
  <c r="S364" i="2" s="1"/>
  <c r="S365" i="2" s="1"/>
  <c r="S366" i="2" s="1"/>
  <c r="S367" i="2" s="1"/>
  <c r="D286" i="2"/>
  <c r="O286" i="2" s="1"/>
  <c r="O285" i="2"/>
  <c r="D506" i="2"/>
  <c r="O506" i="2" s="1"/>
  <c r="O505" i="2"/>
  <c r="H10" i="3"/>
  <c r="G10" i="12"/>
  <c r="G11" i="12" s="1"/>
  <c r="G13" i="12" s="1"/>
  <c r="D386" i="2"/>
  <c r="O386" i="2" s="1"/>
  <c r="D316" i="2"/>
  <c r="O316" i="2" s="1"/>
  <c r="D296" i="2"/>
  <c r="O296" i="2" s="1"/>
  <c r="D336" i="2"/>
  <c r="O336" i="2" s="1"/>
  <c r="D496" i="2"/>
  <c r="O496" i="2" s="1"/>
  <c r="D426" i="2"/>
  <c r="O426" i="2" s="1"/>
  <c r="D416" i="2"/>
  <c r="O416" i="2" s="1"/>
  <c r="D396" i="2"/>
  <c r="O396" i="2" s="1"/>
  <c r="D306" i="2"/>
  <c r="O306" i="2" s="1"/>
  <c r="D486" i="2"/>
  <c r="O486" i="2" s="1"/>
  <c r="D406" i="2"/>
  <c r="O406" i="2" s="1"/>
  <c r="M4" i="3"/>
  <c r="L4" i="3"/>
  <c r="K4" i="3"/>
  <c r="J4" i="3"/>
  <c r="I4" i="3"/>
  <c r="H4" i="3"/>
  <c r="G4" i="3"/>
  <c r="F4" i="3"/>
  <c r="E4" i="3"/>
  <c r="D4" i="3"/>
  <c r="C4" i="3"/>
  <c r="D11" i="12"/>
  <c r="E11" i="12"/>
  <c r="E13" i="12" s="1"/>
  <c r="F11" i="12"/>
  <c r="N203" i="12"/>
  <c r="N205" i="12" s="1"/>
  <c r="M203" i="12"/>
  <c r="M205" i="12" s="1"/>
  <c r="L203" i="12"/>
  <c r="L205" i="12" s="1"/>
  <c r="K203" i="12"/>
  <c r="J203" i="12"/>
  <c r="J205" i="12" s="1"/>
  <c r="I203" i="12"/>
  <c r="I205" i="12" s="1"/>
  <c r="H203" i="12"/>
  <c r="H205" i="12" s="1"/>
  <c r="G203" i="12"/>
  <c r="F203" i="12"/>
  <c r="E203" i="12"/>
  <c r="E205" i="12" s="1"/>
  <c r="D203" i="12"/>
  <c r="N193" i="12"/>
  <c r="N195" i="12" s="1"/>
  <c r="M193" i="12"/>
  <c r="M195" i="12" s="1"/>
  <c r="L193" i="12"/>
  <c r="L195" i="12" s="1"/>
  <c r="K193" i="12"/>
  <c r="J193" i="12"/>
  <c r="J195" i="12" s="1"/>
  <c r="I193" i="12"/>
  <c r="I195" i="12" s="1"/>
  <c r="H193" i="12"/>
  <c r="H195" i="12" s="1"/>
  <c r="G193" i="12"/>
  <c r="F193" i="12"/>
  <c r="E193" i="12"/>
  <c r="D193" i="12"/>
  <c r="N183" i="12"/>
  <c r="N185" i="12" s="1"/>
  <c r="M183" i="12"/>
  <c r="M185" i="12" s="1"/>
  <c r="L183" i="12"/>
  <c r="L185" i="12" s="1"/>
  <c r="K183" i="12"/>
  <c r="J183" i="12"/>
  <c r="J185" i="12" s="1"/>
  <c r="I183" i="12"/>
  <c r="I185" i="12" s="1"/>
  <c r="H183" i="12"/>
  <c r="H185" i="12" s="1"/>
  <c r="G183" i="12"/>
  <c r="F183" i="12"/>
  <c r="E183" i="12"/>
  <c r="D183" i="12"/>
  <c r="N173" i="12"/>
  <c r="N175" i="12" s="1"/>
  <c r="M173" i="12"/>
  <c r="M175" i="12" s="1"/>
  <c r="L173" i="12"/>
  <c r="L175" i="12" s="1"/>
  <c r="K173" i="12"/>
  <c r="J173" i="12"/>
  <c r="J175" i="12" s="1"/>
  <c r="I173" i="12"/>
  <c r="I175" i="12" s="1"/>
  <c r="H173" i="12"/>
  <c r="H175" i="12" s="1"/>
  <c r="G173" i="12"/>
  <c r="F173" i="12"/>
  <c r="F175" i="12" s="1"/>
  <c r="E173" i="12"/>
  <c r="D173" i="12"/>
  <c r="N163" i="12"/>
  <c r="N165" i="12" s="1"/>
  <c r="M163" i="12"/>
  <c r="L163" i="12"/>
  <c r="L165" i="12" s="1"/>
  <c r="K163" i="12"/>
  <c r="J163" i="12"/>
  <c r="J165" i="12" s="1"/>
  <c r="I163" i="12"/>
  <c r="H163" i="12"/>
  <c r="H165" i="12" s="1"/>
  <c r="G163" i="12"/>
  <c r="F163" i="12"/>
  <c r="F165" i="12" s="1"/>
  <c r="E163" i="12"/>
  <c r="D163" i="12"/>
  <c r="N153" i="12"/>
  <c r="N155" i="12" s="1"/>
  <c r="M153" i="12"/>
  <c r="L153" i="12"/>
  <c r="L155" i="12" s="1"/>
  <c r="K153" i="12"/>
  <c r="J153" i="12"/>
  <c r="J155" i="12" s="1"/>
  <c r="I153" i="12"/>
  <c r="I155" i="12" s="1"/>
  <c r="H153" i="12"/>
  <c r="H155" i="12" s="1"/>
  <c r="G153" i="12"/>
  <c r="F153" i="12"/>
  <c r="E153" i="12"/>
  <c r="D153" i="12"/>
  <c r="N143" i="12"/>
  <c r="N145" i="12" s="1"/>
  <c r="M143" i="12"/>
  <c r="L143" i="12"/>
  <c r="L145" i="12" s="1"/>
  <c r="K143" i="12"/>
  <c r="J143" i="12"/>
  <c r="J145" i="12" s="1"/>
  <c r="I143" i="12"/>
  <c r="H143" i="12"/>
  <c r="H145" i="12" s="1"/>
  <c r="G143" i="12"/>
  <c r="F143" i="12"/>
  <c r="E143" i="12"/>
  <c r="D143" i="12"/>
  <c r="N133" i="12"/>
  <c r="N135" i="12" s="1"/>
  <c r="M133" i="12"/>
  <c r="M135" i="12" s="1"/>
  <c r="L133" i="12"/>
  <c r="L135" i="12" s="1"/>
  <c r="K133" i="12"/>
  <c r="J133" i="12"/>
  <c r="J135" i="12" s="1"/>
  <c r="I133" i="12"/>
  <c r="I135" i="12" s="1"/>
  <c r="H133" i="12"/>
  <c r="H135" i="12" s="1"/>
  <c r="G133" i="12"/>
  <c r="F133" i="12"/>
  <c r="E133" i="12"/>
  <c r="D133" i="12"/>
  <c r="N123" i="12"/>
  <c r="N125" i="12" s="1"/>
  <c r="M123" i="12"/>
  <c r="M125" i="12" s="1"/>
  <c r="L123" i="12"/>
  <c r="L125" i="12" s="1"/>
  <c r="K123" i="12"/>
  <c r="J123" i="12"/>
  <c r="J125" i="12" s="1"/>
  <c r="I123" i="12"/>
  <c r="I125" i="12" s="1"/>
  <c r="H123" i="12"/>
  <c r="H125" i="12" s="1"/>
  <c r="G123" i="12"/>
  <c r="F123" i="12"/>
  <c r="E123" i="12"/>
  <c r="D123" i="12"/>
  <c r="N113" i="12"/>
  <c r="N115" i="12" s="1"/>
  <c r="M113" i="12"/>
  <c r="L113" i="12"/>
  <c r="L115" i="12" s="1"/>
  <c r="K113" i="12"/>
  <c r="J113" i="12"/>
  <c r="J115" i="12" s="1"/>
  <c r="I113" i="12"/>
  <c r="H113" i="12"/>
  <c r="H115" i="12" s="1"/>
  <c r="G113" i="12"/>
  <c r="F113" i="12"/>
  <c r="E113" i="12"/>
  <c r="D113" i="12"/>
  <c r="N103" i="12"/>
  <c r="N105" i="12" s="1"/>
  <c r="M103" i="12"/>
  <c r="L103" i="12"/>
  <c r="L105" i="12" s="1"/>
  <c r="K103" i="12"/>
  <c r="J103" i="12"/>
  <c r="J105" i="12" s="1"/>
  <c r="I103" i="12"/>
  <c r="H103" i="12"/>
  <c r="H105" i="12" s="1"/>
  <c r="G103" i="12"/>
  <c r="F103" i="12"/>
  <c r="F105" i="12" s="1"/>
  <c r="E103" i="12"/>
  <c r="D103" i="12"/>
  <c r="N93" i="12"/>
  <c r="N95" i="12" s="1"/>
  <c r="M93" i="12"/>
  <c r="L93" i="12"/>
  <c r="L95" i="12" s="1"/>
  <c r="K93" i="12"/>
  <c r="J93" i="12"/>
  <c r="J95" i="12" s="1"/>
  <c r="I93" i="12"/>
  <c r="H93" i="12"/>
  <c r="H95" i="12" s="1"/>
  <c r="G93" i="12"/>
  <c r="F93" i="12"/>
  <c r="F95" i="12" s="1"/>
  <c r="E93" i="12"/>
  <c r="D93" i="12"/>
  <c r="N83" i="12"/>
  <c r="N85" i="12" s="1"/>
  <c r="M83" i="12"/>
  <c r="L83" i="12"/>
  <c r="L85" i="12" s="1"/>
  <c r="K83" i="12"/>
  <c r="J83" i="12"/>
  <c r="J85" i="12" s="1"/>
  <c r="I83" i="12"/>
  <c r="H83" i="12"/>
  <c r="H85" i="12" s="1"/>
  <c r="G83" i="12"/>
  <c r="F83" i="12"/>
  <c r="F85" i="12" s="1"/>
  <c r="E83" i="12"/>
  <c r="D83" i="12"/>
  <c r="N73" i="12"/>
  <c r="N75" i="12" s="1"/>
  <c r="M73" i="12"/>
  <c r="L73" i="12"/>
  <c r="L75" i="12" s="1"/>
  <c r="K73" i="12"/>
  <c r="J73" i="12"/>
  <c r="J75" i="12" s="1"/>
  <c r="I73" i="12"/>
  <c r="H73" i="12"/>
  <c r="H75" i="12" s="1"/>
  <c r="G73" i="12"/>
  <c r="F73" i="12"/>
  <c r="E73" i="12"/>
  <c r="D73" i="12"/>
  <c r="N63" i="12"/>
  <c r="M63" i="12"/>
  <c r="L63" i="12"/>
  <c r="K63" i="12"/>
  <c r="J63" i="12"/>
  <c r="I63" i="12"/>
  <c r="H63" i="12"/>
  <c r="G63" i="12"/>
  <c r="F63" i="12"/>
  <c r="E63" i="12"/>
  <c r="D63" i="12"/>
  <c r="E9" i="2"/>
  <c r="H9" i="2"/>
  <c r="I9" i="2"/>
  <c r="J9" i="2"/>
  <c r="K9" i="2"/>
  <c r="L9" i="2"/>
  <c r="M9" i="2"/>
  <c r="N9" i="2"/>
  <c r="C9" i="2"/>
  <c r="C13" i="12"/>
  <c r="A188" i="2"/>
  <c r="A178" i="2"/>
  <c r="A168" i="2"/>
  <c r="A158" i="2"/>
  <c r="A148" i="2"/>
  <c r="A138" i="2"/>
  <c r="A128" i="2"/>
  <c r="A118" i="2"/>
  <c r="A108" i="2"/>
  <c r="A98" i="2"/>
  <c r="A88" i="2"/>
  <c r="A78" i="2"/>
  <c r="A68" i="2"/>
  <c r="A58" i="2"/>
  <c r="A48" i="2"/>
  <c r="A38" i="2"/>
  <c r="A28" i="2"/>
  <c r="A18" i="2"/>
  <c r="A8" i="2"/>
  <c r="T10" i="1"/>
  <c r="T9" i="1"/>
  <c r="T8" i="1"/>
  <c r="T7" i="1"/>
  <c r="T6" i="1"/>
  <c r="T5" i="1"/>
  <c r="T4" i="1"/>
  <c r="T3" i="1"/>
  <c r="N7" i="9"/>
  <c r="N5" i="9"/>
  <c r="C171" i="13"/>
  <c r="C157" i="13"/>
  <c r="O156" i="13"/>
  <c r="P156" i="13" s="1"/>
  <c r="Q156" i="13" s="1"/>
  <c r="R156" i="13" s="1"/>
  <c r="S156" i="13" s="1"/>
  <c r="C143" i="13"/>
  <c r="C129" i="13"/>
  <c r="O128" i="13"/>
  <c r="P128" i="13" s="1"/>
  <c r="Q128" i="13" s="1"/>
  <c r="R128" i="13" s="1"/>
  <c r="S128" i="13" s="1"/>
  <c r="C115" i="13"/>
  <c r="C101" i="13"/>
  <c r="O100" i="13"/>
  <c r="P100" i="13" s="1"/>
  <c r="Q100" i="13" s="1"/>
  <c r="R100" i="13" s="1"/>
  <c r="S100" i="13" s="1"/>
  <c r="C87" i="13"/>
  <c r="C73" i="13"/>
  <c r="O72" i="13"/>
  <c r="P72" i="13" s="1"/>
  <c r="Q72" i="13" s="1"/>
  <c r="R72" i="13" s="1"/>
  <c r="S72" i="13" s="1"/>
  <c r="N71" i="13"/>
  <c r="M71" i="13"/>
  <c r="L71" i="13"/>
  <c r="K71" i="13"/>
  <c r="J71" i="13"/>
  <c r="I71" i="13"/>
  <c r="H71" i="13"/>
  <c r="G71" i="13"/>
  <c r="F71" i="13"/>
  <c r="E71" i="13"/>
  <c r="D71" i="13"/>
  <c r="N70" i="13"/>
  <c r="M70" i="13"/>
  <c r="L70" i="13"/>
  <c r="K70" i="13"/>
  <c r="J70" i="13"/>
  <c r="I70" i="13"/>
  <c r="H70" i="13"/>
  <c r="G70" i="13"/>
  <c r="F70" i="13"/>
  <c r="E70" i="13"/>
  <c r="D70" i="13"/>
  <c r="C59" i="13"/>
  <c r="N57" i="13"/>
  <c r="M57" i="13"/>
  <c r="L57" i="13"/>
  <c r="K57" i="13"/>
  <c r="J57" i="13"/>
  <c r="I57" i="13"/>
  <c r="H57" i="13"/>
  <c r="G57" i="13"/>
  <c r="F57" i="13"/>
  <c r="E57" i="13"/>
  <c r="D57" i="13"/>
  <c r="N56" i="13"/>
  <c r="M56" i="13"/>
  <c r="L56" i="13"/>
  <c r="K56" i="13"/>
  <c r="J56" i="13"/>
  <c r="I56" i="13"/>
  <c r="H56" i="13"/>
  <c r="G56" i="13"/>
  <c r="F56" i="13"/>
  <c r="E56" i="13"/>
  <c r="D56" i="13"/>
  <c r="E42" i="13"/>
  <c r="F42" i="13"/>
  <c r="G42" i="13"/>
  <c r="H42" i="13"/>
  <c r="I42" i="13"/>
  <c r="J42" i="13"/>
  <c r="K42" i="13"/>
  <c r="L42" i="13"/>
  <c r="M42" i="13"/>
  <c r="N42" i="13"/>
  <c r="E43" i="13"/>
  <c r="F43" i="13"/>
  <c r="G43" i="13"/>
  <c r="H43" i="13"/>
  <c r="I43" i="13"/>
  <c r="J43" i="13"/>
  <c r="K43" i="13"/>
  <c r="L43" i="13"/>
  <c r="M43" i="13"/>
  <c r="N43" i="13"/>
  <c r="D43" i="13"/>
  <c r="D42" i="13"/>
  <c r="B617" i="12"/>
  <c r="B207" i="12"/>
  <c r="B197" i="12"/>
  <c r="B187" i="12"/>
  <c r="B177" i="12"/>
  <c r="B167" i="12"/>
  <c r="B157" i="12"/>
  <c r="B147" i="12"/>
  <c r="B137" i="12"/>
  <c r="B127" i="12"/>
  <c r="B117" i="12"/>
  <c r="B107" i="12"/>
  <c r="B97" i="12"/>
  <c r="B87" i="12"/>
  <c r="B77" i="12"/>
  <c r="B67" i="12"/>
  <c r="C6" i="16"/>
  <c r="C3" i="16"/>
  <c r="C121" i="16" s="1"/>
  <c r="C239" i="16" s="1"/>
  <c r="B18" i="12"/>
  <c r="G6" i="11"/>
  <c r="S167" i="12" l="1"/>
  <c r="S168" i="12" s="1"/>
  <c r="S147" i="12"/>
  <c r="S148" i="12" s="1"/>
  <c r="S47" i="12"/>
  <c r="S48" i="12" s="1"/>
  <c r="S207" i="12"/>
  <c r="S208" i="12" s="1"/>
  <c r="S107" i="12"/>
  <c r="S108" i="12" s="1"/>
  <c r="S77" i="12"/>
  <c r="S78" i="12" s="1"/>
  <c r="S87" i="12"/>
  <c r="S88" i="12" s="1"/>
  <c r="S445" i="12"/>
  <c r="S446" i="12" s="1"/>
  <c r="S447" i="12" s="1"/>
  <c r="S448" i="12" s="1"/>
  <c r="F517" i="16"/>
  <c r="S475" i="12"/>
  <c r="S476" i="12" s="1"/>
  <c r="S477" i="12" s="1"/>
  <c r="S478" i="12" s="1"/>
  <c r="F520" i="16"/>
  <c r="O126" i="13"/>
  <c r="P126" i="13" s="1"/>
  <c r="O141" i="13"/>
  <c r="P141" i="13" s="1"/>
  <c r="Q141" i="13" s="1"/>
  <c r="R141" i="13" s="1"/>
  <c r="S141" i="13" s="1"/>
  <c r="S465" i="12"/>
  <c r="S466" i="12" s="1"/>
  <c r="S467" i="12" s="1"/>
  <c r="S468" i="12" s="1"/>
  <c r="F519" i="16"/>
  <c r="T11" i="1"/>
  <c r="S375" i="12"/>
  <c r="S376" i="12" s="1"/>
  <c r="S377" i="12" s="1"/>
  <c r="S378" i="12" s="1"/>
  <c r="F510" i="16"/>
  <c r="S485" i="12"/>
  <c r="S486" i="12" s="1"/>
  <c r="S487" i="12" s="1"/>
  <c r="S488" i="12" s="1"/>
  <c r="F521" i="16"/>
  <c r="C357" i="16"/>
  <c r="D239" i="16"/>
  <c r="E239" i="16" s="1"/>
  <c r="S385" i="12"/>
  <c r="S386" i="12" s="1"/>
  <c r="S387" i="12" s="1"/>
  <c r="S388" i="12" s="1"/>
  <c r="F511" i="16"/>
  <c r="S575" i="12"/>
  <c r="S576" i="12" s="1"/>
  <c r="S577" i="12" s="1"/>
  <c r="S578" i="12" s="1"/>
  <c r="F530" i="16"/>
  <c r="D17" i="18"/>
  <c r="E17" i="18" s="1"/>
  <c r="P57" i="12"/>
  <c r="P58" i="12" s="1"/>
  <c r="Q57" i="12"/>
  <c r="Q58" i="12" s="1"/>
  <c r="R57" i="12"/>
  <c r="R58" i="12" s="1"/>
  <c r="B98" i="12"/>
  <c r="Q97" i="12"/>
  <c r="Q98" i="12" s="1"/>
  <c r="P97" i="12"/>
  <c r="P98" i="12" s="1"/>
  <c r="R97" i="12"/>
  <c r="R98" i="12" s="1"/>
  <c r="B138" i="12"/>
  <c r="Q137" i="12"/>
  <c r="Q138" i="12" s="1"/>
  <c r="P137" i="12"/>
  <c r="P138" i="12" s="1"/>
  <c r="R137" i="12"/>
  <c r="R138" i="12" s="1"/>
  <c r="B178" i="12"/>
  <c r="P177" i="12"/>
  <c r="P178" i="12" s="1"/>
  <c r="Q177" i="12"/>
  <c r="Q178" i="12" s="1"/>
  <c r="R177" i="12"/>
  <c r="R178" i="12" s="1"/>
  <c r="B618" i="12"/>
  <c r="Q617" i="12"/>
  <c r="Q618" i="12" s="1"/>
  <c r="P617" i="12"/>
  <c r="P618" i="12" s="1"/>
  <c r="R617" i="12"/>
  <c r="R618" i="12" s="1"/>
  <c r="S617" i="12"/>
  <c r="S618" i="12" s="1"/>
  <c r="O57" i="13"/>
  <c r="P57" i="13" s="1"/>
  <c r="Q57" i="13" s="1"/>
  <c r="R57" i="13" s="1"/>
  <c r="S57" i="13" s="1"/>
  <c r="O98" i="13"/>
  <c r="P98" i="13" s="1"/>
  <c r="O113" i="13"/>
  <c r="P113" i="13" s="1"/>
  <c r="Q113" i="13" s="1"/>
  <c r="R113" i="13" s="1"/>
  <c r="S113" i="13" s="1"/>
  <c r="O154" i="13"/>
  <c r="P154" i="13" s="1"/>
  <c r="O169" i="13"/>
  <c r="P169" i="13" s="1"/>
  <c r="Q169" i="13" s="1"/>
  <c r="R169" i="13" s="1"/>
  <c r="S169" i="13" s="1"/>
  <c r="B68" i="12"/>
  <c r="Q67" i="12"/>
  <c r="Q68" i="12" s="1"/>
  <c r="P67" i="12"/>
  <c r="P68" i="12" s="1"/>
  <c r="R67" i="12"/>
  <c r="R68" i="12" s="1"/>
  <c r="B108" i="12"/>
  <c r="Q107" i="12"/>
  <c r="Q108" i="12" s="1"/>
  <c r="P107" i="12"/>
  <c r="P108" i="12" s="1"/>
  <c r="R107" i="12"/>
  <c r="R108" i="12" s="1"/>
  <c r="B148" i="12"/>
  <c r="P147" i="12"/>
  <c r="P148" i="12" s="1"/>
  <c r="Q147" i="12"/>
  <c r="Q148" i="12" s="1"/>
  <c r="R147" i="12"/>
  <c r="R148" i="12" s="1"/>
  <c r="B188" i="12"/>
  <c r="P187" i="12"/>
  <c r="P188" i="12" s="1"/>
  <c r="Q187" i="12"/>
  <c r="Q188" i="12" s="1"/>
  <c r="R187" i="12"/>
  <c r="R188" i="12" s="1"/>
  <c r="O86" i="13"/>
  <c r="P86" i="13" s="1"/>
  <c r="Q86" i="13" s="1"/>
  <c r="R86" i="13" s="1"/>
  <c r="S86" i="13" s="1"/>
  <c r="O112" i="13"/>
  <c r="P112" i="13" s="1"/>
  <c r="O127" i="13"/>
  <c r="P127" i="13" s="1"/>
  <c r="Q127" i="13" s="1"/>
  <c r="R127" i="13" s="1"/>
  <c r="S127" i="13" s="1"/>
  <c r="O142" i="13"/>
  <c r="P142" i="13" s="1"/>
  <c r="Q142" i="13" s="1"/>
  <c r="R142" i="13" s="1"/>
  <c r="S142" i="13" s="1"/>
  <c r="O168" i="13"/>
  <c r="P168" i="13" s="1"/>
  <c r="S187" i="12"/>
  <c r="S188" i="12" s="1"/>
  <c r="Q37" i="12"/>
  <c r="Q38" i="12" s="1"/>
  <c r="P37" i="12"/>
  <c r="P38" i="12" s="1"/>
  <c r="R37" i="12"/>
  <c r="R38" i="12" s="1"/>
  <c r="B78" i="12"/>
  <c r="P77" i="12"/>
  <c r="P78" i="12" s="1"/>
  <c r="Q77" i="12"/>
  <c r="Q78" i="12" s="1"/>
  <c r="R77" i="12"/>
  <c r="R78" i="12" s="1"/>
  <c r="B118" i="12"/>
  <c r="P117" i="12"/>
  <c r="P118" i="12" s="1"/>
  <c r="Q117" i="12"/>
  <c r="Q118" i="12" s="1"/>
  <c r="R117" i="12"/>
  <c r="R118" i="12" s="1"/>
  <c r="B158" i="12"/>
  <c r="Q157" i="12"/>
  <c r="Q158" i="12" s="1"/>
  <c r="P157" i="12"/>
  <c r="P158" i="12" s="1"/>
  <c r="R157" i="12"/>
  <c r="R158" i="12" s="1"/>
  <c r="B198" i="12"/>
  <c r="Q197" i="12"/>
  <c r="Q198" i="12" s="1"/>
  <c r="P197" i="12"/>
  <c r="P198" i="12" s="1"/>
  <c r="R197" i="12"/>
  <c r="R198" i="12" s="1"/>
  <c r="S117" i="12"/>
  <c r="S118" i="12" s="1"/>
  <c r="S365" i="12"/>
  <c r="S366" i="12" s="1"/>
  <c r="S367" i="12" s="1"/>
  <c r="S368" i="12" s="1"/>
  <c r="S565" i="12"/>
  <c r="S566" i="12" s="1"/>
  <c r="S567" i="12" s="1"/>
  <c r="S568" i="12" s="1"/>
  <c r="S197" i="12"/>
  <c r="S198" i="12" s="1"/>
  <c r="S67" i="12"/>
  <c r="S68" i="12" s="1"/>
  <c r="P47" i="12"/>
  <c r="P48" i="12" s="1"/>
  <c r="R47" i="12"/>
  <c r="R48" i="12" s="1"/>
  <c r="Q47" i="12"/>
  <c r="Q48" i="12" s="1"/>
  <c r="B88" i="12"/>
  <c r="P87" i="12"/>
  <c r="P88" i="12" s="1"/>
  <c r="Q87" i="12"/>
  <c r="Q88" i="12" s="1"/>
  <c r="R87" i="12"/>
  <c r="R88" i="12" s="1"/>
  <c r="B128" i="12"/>
  <c r="P127" i="12"/>
  <c r="P128" i="12" s="1"/>
  <c r="Q127" i="12"/>
  <c r="Q128" i="12" s="1"/>
  <c r="R127" i="12"/>
  <c r="R128" i="12" s="1"/>
  <c r="B168" i="12"/>
  <c r="Q167" i="12"/>
  <c r="Q168" i="12" s="1"/>
  <c r="P167" i="12"/>
  <c r="P168" i="12" s="1"/>
  <c r="R167" i="12"/>
  <c r="R168" i="12" s="1"/>
  <c r="B208" i="12"/>
  <c r="Q207" i="12"/>
  <c r="Q208" i="12" s="1"/>
  <c r="P207" i="12"/>
  <c r="P208" i="12" s="1"/>
  <c r="R207" i="12"/>
  <c r="R208" i="12" s="1"/>
  <c r="O99" i="13"/>
  <c r="P99" i="13" s="1"/>
  <c r="Q99" i="13" s="1"/>
  <c r="R99" i="13" s="1"/>
  <c r="S99" i="13" s="1"/>
  <c r="O114" i="13"/>
  <c r="P114" i="13" s="1"/>
  <c r="Q114" i="13" s="1"/>
  <c r="R114" i="13" s="1"/>
  <c r="S114" i="13" s="1"/>
  <c r="O140" i="13"/>
  <c r="P140" i="13" s="1"/>
  <c r="O155" i="13"/>
  <c r="P155" i="13" s="1"/>
  <c r="Q155" i="13" s="1"/>
  <c r="R155" i="13" s="1"/>
  <c r="S155" i="13" s="1"/>
  <c r="O170" i="13"/>
  <c r="P170" i="13" s="1"/>
  <c r="Q170" i="13" s="1"/>
  <c r="R170" i="13" s="1"/>
  <c r="S170" i="13" s="1"/>
  <c r="S57" i="12"/>
  <c r="S58" i="12" s="1"/>
  <c r="S97" i="12"/>
  <c r="S98" i="12" s="1"/>
  <c r="S157" i="12"/>
  <c r="S158" i="12" s="1"/>
  <c r="S177" i="12"/>
  <c r="S178" i="12" s="1"/>
  <c r="S137" i="12"/>
  <c r="S138" i="12" s="1"/>
  <c r="S127" i="12"/>
  <c r="S128" i="12" s="1"/>
  <c r="S37" i="12"/>
  <c r="S38" i="12" s="1"/>
  <c r="C124" i="16"/>
  <c r="C242" i="16" s="1"/>
  <c r="D6" i="16"/>
  <c r="E6" i="16" s="1"/>
  <c r="C9" i="16"/>
  <c r="O71" i="2"/>
  <c r="C10" i="16"/>
  <c r="O81" i="2"/>
  <c r="C11" i="16"/>
  <c r="O91" i="2"/>
  <c r="C12" i="16"/>
  <c r="O101" i="2"/>
  <c r="C13" i="16"/>
  <c r="C131" i="16" s="1"/>
  <c r="O111" i="2"/>
  <c r="C14" i="16"/>
  <c r="C132" i="16" s="1"/>
  <c r="O121" i="2"/>
  <c r="C15" i="16"/>
  <c r="C133" i="16" s="1"/>
  <c r="O131" i="2"/>
  <c r="C16" i="16"/>
  <c r="C134" i="16" s="1"/>
  <c r="O141" i="2"/>
  <c r="C17" i="16"/>
  <c r="C135" i="16" s="1"/>
  <c r="O151" i="2"/>
  <c r="C18" i="16"/>
  <c r="C136" i="16" s="1"/>
  <c r="O161" i="2"/>
  <c r="C19" i="16"/>
  <c r="C137" i="16" s="1"/>
  <c r="O171" i="2"/>
  <c r="C20" i="16"/>
  <c r="C138" i="16" s="1"/>
  <c r="O181" i="2"/>
  <c r="C21" i="16"/>
  <c r="C139" i="16" s="1"/>
  <c r="O191" i="2"/>
  <c r="C8" i="16"/>
  <c r="O61" i="2"/>
  <c r="C7" i="16"/>
  <c r="O51" i="2"/>
  <c r="B6" i="9"/>
  <c r="N6" i="9" s="1"/>
  <c r="D7" i="11"/>
  <c r="E7" i="11" s="1"/>
  <c r="D121" i="16"/>
  <c r="E121" i="16" s="1"/>
  <c r="G10" i="8"/>
  <c r="F10" i="8"/>
  <c r="O85" i="13"/>
  <c r="P85" i="13" s="1"/>
  <c r="Q85" i="13" s="1"/>
  <c r="R85" i="13" s="1"/>
  <c r="S85" i="13" s="1"/>
  <c r="O84" i="13"/>
  <c r="P84" i="13" s="1"/>
  <c r="O71" i="13"/>
  <c r="P71" i="13" s="1"/>
  <c r="Q71" i="13" s="1"/>
  <c r="R71" i="13" s="1"/>
  <c r="S71" i="13" s="1"/>
  <c r="O70" i="13"/>
  <c r="P70" i="13" s="1"/>
  <c r="O56" i="13"/>
  <c r="P56" i="13" s="1"/>
  <c r="O58" i="13"/>
  <c r="P58" i="13" s="1"/>
  <c r="Q58" i="13" s="1"/>
  <c r="R58" i="13" s="1"/>
  <c r="S58" i="13" s="1"/>
  <c r="O41" i="2"/>
  <c r="C5" i="16"/>
  <c r="C123" i="16" s="1"/>
  <c r="C241" i="16" s="1"/>
  <c r="O31" i="2"/>
  <c r="C4" i="16"/>
  <c r="C122" i="16" s="1"/>
  <c r="C240" i="16" s="1"/>
  <c r="O21" i="2"/>
  <c r="O11" i="2"/>
  <c r="O21" i="12"/>
  <c r="P21" i="12" s="1"/>
  <c r="J45" i="13"/>
  <c r="I10" i="3"/>
  <c r="G9" i="2"/>
  <c r="D75" i="12"/>
  <c r="D76" i="12" s="1"/>
  <c r="D115" i="12"/>
  <c r="D116" i="12" s="1"/>
  <c r="E125" i="12"/>
  <c r="F135" i="12"/>
  <c r="D155" i="12"/>
  <c r="D156" i="12" s="1"/>
  <c r="D195" i="12"/>
  <c r="D196" i="12" s="1"/>
  <c r="F13" i="12"/>
  <c r="F15" i="12" s="1"/>
  <c r="H10" i="12"/>
  <c r="F9" i="2"/>
  <c r="D105" i="12"/>
  <c r="D106" i="12" s="1"/>
  <c r="D145" i="12"/>
  <c r="E155" i="12"/>
  <c r="D185" i="12"/>
  <c r="D186" i="12" s="1"/>
  <c r="E195" i="12"/>
  <c r="E196" i="12" s="1"/>
  <c r="F205" i="12"/>
  <c r="D3" i="16"/>
  <c r="E3" i="16" s="1"/>
  <c r="F75" i="12"/>
  <c r="F76" i="12" s="1"/>
  <c r="D95" i="12"/>
  <c r="D96" i="12" s="1"/>
  <c r="F115" i="12"/>
  <c r="F116" i="12" s="1"/>
  <c r="G125" i="12"/>
  <c r="D135" i="12"/>
  <c r="D136" i="12" s="1"/>
  <c r="F155" i="12"/>
  <c r="F156" i="12" s="1"/>
  <c r="D175" i="12"/>
  <c r="D176" i="12" s="1"/>
  <c r="E185" i="12"/>
  <c r="F195" i="12"/>
  <c r="F196" i="12" s="1"/>
  <c r="D13" i="12"/>
  <c r="D15" i="12" s="1"/>
  <c r="D9" i="2"/>
  <c r="D85" i="12"/>
  <c r="D86" i="12" s="1"/>
  <c r="D125" i="12"/>
  <c r="D126" i="12" s="1"/>
  <c r="E135" i="12"/>
  <c r="F145" i="12"/>
  <c r="D165" i="12"/>
  <c r="E175" i="12"/>
  <c r="E176" i="12" s="1"/>
  <c r="F185" i="12"/>
  <c r="F186" i="12" s="1"/>
  <c r="D205" i="12"/>
  <c r="I45" i="13"/>
  <c r="L45" i="13"/>
  <c r="G49" i="13"/>
  <c r="F47" i="13"/>
  <c r="E15" i="12"/>
  <c r="G15" i="12"/>
  <c r="C15" i="12"/>
  <c r="C16" i="12" s="1"/>
  <c r="D613" i="12"/>
  <c r="D652" i="2"/>
  <c r="F613" i="12"/>
  <c r="F652" i="2"/>
  <c r="H613" i="12"/>
  <c r="H615" i="12" s="1"/>
  <c r="H652" i="2"/>
  <c r="J613" i="12"/>
  <c r="J615" i="12" s="1"/>
  <c r="J652" i="2"/>
  <c r="L613" i="12"/>
  <c r="L615" i="12" s="1"/>
  <c r="L652" i="2"/>
  <c r="N613" i="12"/>
  <c r="N615" i="12" s="1"/>
  <c r="N652" i="2"/>
  <c r="E613" i="12"/>
  <c r="E615" i="12" s="1"/>
  <c r="E652" i="2"/>
  <c r="E654" i="2" s="1"/>
  <c r="E655" i="2" s="1"/>
  <c r="G613" i="12"/>
  <c r="G2" i="12" s="1"/>
  <c r="G652" i="2"/>
  <c r="G654" i="2" s="1"/>
  <c r="G655" i="2" s="1"/>
  <c r="I613" i="12"/>
  <c r="I615" i="12" s="1"/>
  <c r="I652" i="2"/>
  <c r="I654" i="2" s="1"/>
  <c r="I655" i="2" s="1"/>
  <c r="K613" i="12"/>
  <c r="K615" i="12" s="1"/>
  <c r="K616" i="12" s="1"/>
  <c r="K652" i="2"/>
  <c r="K654" i="2" s="1"/>
  <c r="K655" i="2" s="1"/>
  <c r="M613" i="12"/>
  <c r="M615" i="12" s="1"/>
  <c r="M652" i="2"/>
  <c r="M654" i="2" s="1"/>
  <c r="M655" i="2" s="1"/>
  <c r="M767" i="12"/>
  <c r="M787" i="12"/>
  <c r="E767" i="12"/>
  <c r="E787" i="12"/>
  <c r="C777" i="12"/>
  <c r="C567" i="12"/>
  <c r="C477" i="12"/>
  <c r="N887" i="12"/>
  <c r="C587" i="12"/>
  <c r="H807" i="12"/>
  <c r="H877" i="12"/>
  <c r="C677" i="12"/>
  <c r="N797" i="12"/>
  <c r="F867" i="12"/>
  <c r="K997" i="12"/>
  <c r="M1007" i="12"/>
  <c r="E1007" i="12"/>
  <c r="N997" i="12"/>
  <c r="I987" i="12"/>
  <c r="F977" i="12"/>
  <c r="K967" i="12"/>
  <c r="K937" i="12"/>
  <c r="M927" i="12"/>
  <c r="E927" i="12"/>
  <c r="I967" i="12"/>
  <c r="F917" i="12"/>
  <c r="J997" i="12"/>
  <c r="G997" i="12"/>
  <c r="I1007" i="12"/>
  <c r="F997" i="12"/>
  <c r="M987" i="12"/>
  <c r="E987" i="12"/>
  <c r="N977" i="12"/>
  <c r="G967" i="12"/>
  <c r="K957" i="12"/>
  <c r="M947" i="12"/>
  <c r="E947" i="12"/>
  <c r="G937" i="12"/>
  <c r="I927" i="12"/>
  <c r="M967" i="12"/>
  <c r="E967" i="12"/>
  <c r="L927" i="12"/>
  <c r="H927" i="12"/>
  <c r="N917" i="12"/>
  <c r="G1007" i="12"/>
  <c r="C1007" i="12"/>
  <c r="G987" i="12"/>
  <c r="C987" i="12"/>
  <c r="N1007" i="12"/>
  <c r="H997" i="12"/>
  <c r="J977" i="12"/>
  <c r="K977" i="12"/>
  <c r="G977" i="12"/>
  <c r="L997" i="12"/>
  <c r="L977" i="12"/>
  <c r="K947" i="12"/>
  <c r="N937" i="12"/>
  <c r="F937" i="12"/>
  <c r="G927" i="12"/>
  <c r="C927" i="12"/>
  <c r="L1007" i="12"/>
  <c r="H1007" i="12"/>
  <c r="L967" i="12"/>
  <c r="J967" i="12"/>
  <c r="H967" i="12"/>
  <c r="F967" i="12"/>
  <c r="D967" i="12"/>
  <c r="G957" i="12"/>
  <c r="C937" i="12"/>
  <c r="L957" i="12"/>
  <c r="H957" i="12"/>
  <c r="L947" i="12"/>
  <c r="H947" i="12"/>
  <c r="J917" i="12"/>
  <c r="K917" i="12"/>
  <c r="G917" i="12"/>
  <c r="K987" i="12"/>
  <c r="F1007" i="12"/>
  <c r="N987" i="12"/>
  <c r="H977" i="12"/>
  <c r="J1007" i="12"/>
  <c r="G947" i="12"/>
  <c r="C947" i="12"/>
  <c r="J937" i="12"/>
  <c r="K927" i="12"/>
  <c r="K897" i="12"/>
  <c r="H907" i="12"/>
  <c r="N897" i="12"/>
  <c r="F877" i="12"/>
  <c r="M867" i="12"/>
  <c r="E867" i="12"/>
  <c r="K837" i="12"/>
  <c r="H887" i="12"/>
  <c r="J877" i="12"/>
  <c r="G877" i="12"/>
  <c r="H867" i="12"/>
  <c r="K857" i="12"/>
  <c r="D827" i="12"/>
  <c r="K827" i="12"/>
  <c r="G827" i="12"/>
  <c r="L817" i="12"/>
  <c r="D817" i="12"/>
  <c r="J897" i="12"/>
  <c r="G897" i="12"/>
  <c r="L907" i="12"/>
  <c r="F897" i="12"/>
  <c r="N877" i="12"/>
  <c r="I867" i="12"/>
  <c r="M847" i="12"/>
  <c r="E847" i="12"/>
  <c r="G837" i="12"/>
  <c r="L887" i="12"/>
  <c r="K877" i="12"/>
  <c r="J857" i="12"/>
  <c r="G857" i="12"/>
  <c r="L867" i="12"/>
  <c r="M827" i="12"/>
  <c r="I827" i="12"/>
  <c r="E827" i="12"/>
  <c r="H817" i="12"/>
  <c r="K907" i="12"/>
  <c r="J887" i="12"/>
  <c r="G867" i="12"/>
  <c r="C867" i="12"/>
  <c r="M907" i="12"/>
  <c r="I907" i="12"/>
  <c r="E907" i="12"/>
  <c r="L877" i="12"/>
  <c r="I847" i="12"/>
  <c r="C817" i="12"/>
  <c r="N847" i="12"/>
  <c r="J847" i="12"/>
  <c r="F847" i="12"/>
  <c r="L837" i="12"/>
  <c r="H837" i="12"/>
  <c r="G907" i="12"/>
  <c r="C907" i="12"/>
  <c r="K867" i="12"/>
  <c r="J867" i="12"/>
  <c r="G847" i="12"/>
  <c r="C847" i="12"/>
  <c r="J837" i="12"/>
  <c r="H787" i="12"/>
  <c r="L767" i="12"/>
  <c r="D767" i="12"/>
  <c r="K807" i="12"/>
  <c r="D777" i="12"/>
  <c r="N767" i="12"/>
  <c r="H797" i="12"/>
  <c r="H777" i="12"/>
  <c r="N757" i="12"/>
  <c r="J757" i="12"/>
  <c r="G747" i="12"/>
  <c r="M727" i="12"/>
  <c r="E727" i="12"/>
  <c r="M747" i="12"/>
  <c r="E747" i="12"/>
  <c r="J807" i="12"/>
  <c r="G807" i="12"/>
  <c r="N787" i="12"/>
  <c r="L777" i="12"/>
  <c r="F767" i="12"/>
  <c r="L797" i="12"/>
  <c r="L757" i="12"/>
  <c r="K747" i="12"/>
  <c r="I727" i="12"/>
  <c r="G717" i="12"/>
  <c r="I747" i="12"/>
  <c r="L727" i="12"/>
  <c r="H727" i="12"/>
  <c r="H737" i="12"/>
  <c r="J797" i="12"/>
  <c r="D787" i="12"/>
  <c r="H767" i="12"/>
  <c r="C787" i="12"/>
  <c r="F787" i="12"/>
  <c r="I767" i="12"/>
  <c r="G787" i="12"/>
  <c r="G767" i="12"/>
  <c r="M777" i="12"/>
  <c r="I777" i="12"/>
  <c r="E777" i="12"/>
  <c r="K757" i="12"/>
  <c r="G757" i="12"/>
  <c r="N747" i="12"/>
  <c r="L747" i="12"/>
  <c r="J747" i="12"/>
  <c r="H747" i="12"/>
  <c r="F747" i="12"/>
  <c r="D747" i="12"/>
  <c r="J737" i="12"/>
  <c r="F737" i="12"/>
  <c r="K737" i="12"/>
  <c r="G737" i="12"/>
  <c r="J787" i="12"/>
  <c r="G777" i="12"/>
  <c r="K667" i="12"/>
  <c r="I657" i="12"/>
  <c r="N637" i="12"/>
  <c r="J637" i="12"/>
  <c r="F637" i="12"/>
  <c r="H627" i="12"/>
  <c r="M657" i="12"/>
  <c r="E657" i="12"/>
  <c r="L627" i="12"/>
  <c r="G697" i="12"/>
  <c r="C697" i="12"/>
  <c r="N707" i="12"/>
  <c r="F707" i="12"/>
  <c r="M697" i="12"/>
  <c r="I697" i="12"/>
  <c r="E697" i="12"/>
  <c r="L687" i="12"/>
  <c r="K687" i="12"/>
  <c r="J667" i="12"/>
  <c r="K677" i="12"/>
  <c r="H657" i="12"/>
  <c r="F657" i="12"/>
  <c r="D657" i="12"/>
  <c r="K637" i="12"/>
  <c r="N627" i="12"/>
  <c r="F627" i="12"/>
  <c r="K627" i="12"/>
  <c r="K697" i="12"/>
  <c r="L707" i="12"/>
  <c r="G637" i="12"/>
  <c r="C637" i="12"/>
  <c r="J627" i="12"/>
  <c r="H577" i="12"/>
  <c r="F607" i="12"/>
  <c r="M597" i="12"/>
  <c r="E597" i="12"/>
  <c r="D587" i="12"/>
  <c r="J577" i="12"/>
  <c r="L597" i="12"/>
  <c r="L567" i="12"/>
  <c r="D567" i="12"/>
  <c r="E557" i="12"/>
  <c r="K527" i="12"/>
  <c r="M517" i="12"/>
  <c r="E517" i="12"/>
  <c r="M587" i="12"/>
  <c r="L537" i="12"/>
  <c r="H537" i="12"/>
  <c r="H557" i="12"/>
  <c r="N607" i="12"/>
  <c r="I597" i="12"/>
  <c r="H597" i="12"/>
  <c r="H567" i="12"/>
  <c r="K567" i="12"/>
  <c r="G567" i="12"/>
  <c r="I557" i="12"/>
  <c r="K547" i="12"/>
  <c r="M537" i="12"/>
  <c r="E537" i="12"/>
  <c r="G527" i="12"/>
  <c r="I517" i="12"/>
  <c r="K587" i="12"/>
  <c r="G587" i="12"/>
  <c r="J557" i="12"/>
  <c r="F557" i="12"/>
  <c r="L607" i="12"/>
  <c r="G557" i="12"/>
  <c r="C557" i="12"/>
  <c r="K537" i="12"/>
  <c r="N527" i="12"/>
  <c r="F527" i="12"/>
  <c r="G517" i="12"/>
  <c r="C517" i="12"/>
  <c r="C527" i="12"/>
  <c r="M557" i="12"/>
  <c r="N557" i="12"/>
  <c r="L557" i="12"/>
  <c r="L517" i="12"/>
  <c r="H517" i="12"/>
  <c r="K597" i="12"/>
  <c r="F597" i="12"/>
  <c r="G577" i="12"/>
  <c r="N547" i="12"/>
  <c r="F547" i="12"/>
  <c r="K467" i="12"/>
  <c r="I457" i="12"/>
  <c r="N427" i="12"/>
  <c r="J427" i="12"/>
  <c r="F427" i="12"/>
  <c r="H417" i="12"/>
  <c r="M457" i="12"/>
  <c r="E457" i="12"/>
  <c r="L417" i="12"/>
  <c r="G497" i="12"/>
  <c r="C497" i="12"/>
  <c r="N507" i="12"/>
  <c r="F507" i="12"/>
  <c r="M497" i="12"/>
  <c r="I497" i="12"/>
  <c r="E497" i="12"/>
  <c r="L487" i="12"/>
  <c r="K487" i="12"/>
  <c r="J467" i="12"/>
  <c r="K477" i="12"/>
  <c r="H457" i="12"/>
  <c r="F457" i="12"/>
  <c r="D457" i="12"/>
  <c r="N437" i="12"/>
  <c r="L437" i="12"/>
  <c r="K427" i="12"/>
  <c r="N417" i="12"/>
  <c r="F417" i="12"/>
  <c r="K417" i="12"/>
  <c r="K497" i="12"/>
  <c r="L507" i="12"/>
  <c r="I487" i="12"/>
  <c r="G427" i="12"/>
  <c r="C427" i="12"/>
  <c r="J417" i="12"/>
  <c r="N867" i="12"/>
  <c r="F887" i="12"/>
  <c r="F797" i="12"/>
  <c r="M1017" i="12"/>
  <c r="E1017" i="12"/>
  <c r="K1017" i="12"/>
  <c r="I1017" i="12"/>
  <c r="N1017" i="12"/>
  <c r="L1017" i="12"/>
  <c r="J1017" i="12"/>
  <c r="H1017" i="12"/>
  <c r="F1017" i="12"/>
  <c r="G1017" i="12"/>
  <c r="C1017" i="12"/>
  <c r="N927" i="12"/>
  <c r="J927" i="12"/>
  <c r="F927" i="12"/>
  <c r="H917" i="12"/>
  <c r="L917" i="12"/>
  <c r="F987" i="12"/>
  <c r="L987" i="12"/>
  <c r="H987" i="12"/>
  <c r="N947" i="12"/>
  <c r="J947" i="12"/>
  <c r="F947" i="12"/>
  <c r="H937" i="12"/>
  <c r="F957" i="12"/>
  <c r="N907" i="12"/>
  <c r="J827" i="12"/>
  <c r="F907" i="12"/>
  <c r="H897" i="12"/>
  <c r="F827" i="12"/>
  <c r="K887" i="12"/>
  <c r="M887" i="12"/>
  <c r="E887" i="12"/>
  <c r="J907" i="12"/>
  <c r="N857" i="12"/>
  <c r="K847" i="12"/>
  <c r="F837" i="12"/>
  <c r="C837" i="12"/>
  <c r="L847" i="12"/>
  <c r="H847" i="12"/>
  <c r="L827" i="12"/>
  <c r="N817" i="12"/>
  <c r="F817" i="12"/>
  <c r="K817" i="12"/>
  <c r="G817" i="12"/>
  <c r="G887" i="12"/>
  <c r="I757" i="12"/>
  <c r="N727" i="12"/>
  <c r="F727" i="12"/>
  <c r="M757" i="12"/>
  <c r="G797" i="12"/>
  <c r="N807" i="12"/>
  <c r="I797" i="12"/>
  <c r="J767" i="12"/>
  <c r="K777" i="12"/>
  <c r="F757" i="12"/>
  <c r="L737" i="12"/>
  <c r="N717" i="12"/>
  <c r="K717" i="12"/>
  <c r="G727" i="12"/>
  <c r="J717" i="12"/>
  <c r="L667" i="12"/>
  <c r="K707" i="12"/>
  <c r="N667" i="12"/>
  <c r="H697" i="12"/>
  <c r="J657" i="12"/>
  <c r="M637" i="12"/>
  <c r="M647" i="12"/>
  <c r="J707" i="12"/>
  <c r="N687" i="12"/>
  <c r="F667" i="12"/>
  <c r="L657" i="12"/>
  <c r="I637" i="12"/>
  <c r="I647" i="12"/>
  <c r="H637" i="12"/>
  <c r="J697" i="12"/>
  <c r="D687" i="12"/>
  <c r="C687" i="12"/>
  <c r="F687" i="12"/>
  <c r="G687" i="12"/>
  <c r="G667" i="12"/>
  <c r="I677" i="12"/>
  <c r="G657" i="12"/>
  <c r="L647" i="12"/>
  <c r="H647" i="12"/>
  <c r="D647" i="12"/>
  <c r="J687" i="12"/>
  <c r="L587" i="12"/>
  <c r="M567" i="12"/>
  <c r="E587" i="12"/>
  <c r="N537" i="12"/>
  <c r="F537" i="12"/>
  <c r="H547" i="12"/>
  <c r="G597" i="12"/>
  <c r="J607" i="12"/>
  <c r="G607" i="12"/>
  <c r="N597" i="12"/>
  <c r="C577" i="12"/>
  <c r="L577" i="12"/>
  <c r="N577" i="12"/>
  <c r="M577" i="12"/>
  <c r="E577" i="12"/>
  <c r="E567" i="12"/>
  <c r="N517" i="12"/>
  <c r="J517" i="12"/>
  <c r="F517" i="12"/>
  <c r="C537" i="12"/>
  <c r="H487" i="12"/>
  <c r="D467" i="12"/>
  <c r="D477" i="12"/>
  <c r="H477" i="12"/>
  <c r="N457" i="12"/>
  <c r="G447" i="12"/>
  <c r="E427" i="12"/>
  <c r="E447" i="12"/>
  <c r="G507" i="12"/>
  <c r="L477" i="12"/>
  <c r="L497" i="12"/>
  <c r="K447" i="12"/>
  <c r="G417" i="12"/>
  <c r="L427" i="12"/>
  <c r="H467" i="12"/>
  <c r="I467" i="12"/>
  <c r="G487" i="12"/>
  <c r="G467" i="12"/>
  <c r="I477" i="12"/>
  <c r="G457" i="12"/>
  <c r="L447" i="12"/>
  <c r="H447" i="12"/>
  <c r="D447" i="12"/>
  <c r="F437" i="12"/>
  <c r="G437" i="12"/>
  <c r="J487" i="12"/>
  <c r="J957" i="12"/>
  <c r="N967" i="12"/>
  <c r="I947" i="12"/>
  <c r="L937" i="12"/>
  <c r="K1007" i="12"/>
  <c r="J987" i="12"/>
  <c r="N957" i="12"/>
  <c r="L897" i="12"/>
  <c r="N827" i="12"/>
  <c r="I887" i="12"/>
  <c r="F857" i="12"/>
  <c r="N837" i="12"/>
  <c r="C827" i="12"/>
  <c r="H827" i="12"/>
  <c r="J817" i="12"/>
  <c r="M817" i="12"/>
  <c r="I817" i="12"/>
  <c r="E817" i="12"/>
  <c r="C887" i="12"/>
  <c r="L857" i="12"/>
  <c r="K767" i="12"/>
  <c r="J727" i="12"/>
  <c r="H717" i="12"/>
  <c r="E757" i="12"/>
  <c r="L717" i="12"/>
  <c r="C797" i="12"/>
  <c r="F807" i="12"/>
  <c r="M797" i="12"/>
  <c r="E797" i="12"/>
  <c r="L787" i="12"/>
  <c r="K787" i="12"/>
  <c r="H757" i="12"/>
  <c r="D757" i="12"/>
  <c r="N737" i="12"/>
  <c r="K727" i="12"/>
  <c r="F717" i="12"/>
  <c r="K797" i="12"/>
  <c r="L807" i="12"/>
  <c r="I787" i="12"/>
  <c r="C727" i="12"/>
  <c r="H687" i="12"/>
  <c r="D667" i="12"/>
  <c r="D677" i="12"/>
  <c r="H677" i="12"/>
  <c r="N657" i="12"/>
  <c r="G647" i="12"/>
  <c r="E637" i="12"/>
  <c r="E647" i="12"/>
  <c r="G707" i="12"/>
  <c r="L677" i="12"/>
  <c r="L697" i="12"/>
  <c r="K647" i="12"/>
  <c r="G627" i="12"/>
  <c r="L637" i="12"/>
  <c r="H667" i="12"/>
  <c r="I667" i="12"/>
  <c r="M677" i="12"/>
  <c r="E677" i="12"/>
  <c r="K657" i="12"/>
  <c r="N647" i="12"/>
  <c r="J647" i="12"/>
  <c r="F647" i="12"/>
  <c r="G677" i="12"/>
  <c r="I567" i="12"/>
  <c r="I587" i="12"/>
  <c r="L527" i="12"/>
  <c r="L547" i="12"/>
  <c r="J537" i="12"/>
  <c r="H527" i="12"/>
  <c r="C597" i="12"/>
  <c r="K607" i="12"/>
  <c r="K577" i="12"/>
  <c r="D577" i="12"/>
  <c r="H587" i="12"/>
  <c r="F577" i="12"/>
  <c r="I577" i="12"/>
  <c r="J547" i="12"/>
  <c r="I537" i="12"/>
  <c r="H607" i="12"/>
  <c r="J597" i="12"/>
  <c r="K557" i="12"/>
  <c r="G537" i="12"/>
  <c r="J527" i="12"/>
  <c r="K517" i="12"/>
  <c r="L467" i="12"/>
  <c r="K507" i="12"/>
  <c r="N467" i="12"/>
  <c r="H497" i="12"/>
  <c r="J457" i="12"/>
  <c r="M427" i="12"/>
  <c r="M447" i="12"/>
  <c r="J507" i="12"/>
  <c r="N487" i="12"/>
  <c r="F467" i="12"/>
  <c r="L457" i="12"/>
  <c r="I427" i="12"/>
  <c r="I447" i="12"/>
  <c r="H427" i="12"/>
  <c r="H437" i="12"/>
  <c r="J497" i="12"/>
  <c r="D487" i="12"/>
  <c r="C487" i="12"/>
  <c r="F487" i="12"/>
  <c r="M477" i="12"/>
  <c r="E477" i="12"/>
  <c r="K457" i="12"/>
  <c r="N447" i="12"/>
  <c r="J447" i="12"/>
  <c r="F447" i="12"/>
  <c r="J437" i="12"/>
  <c r="K437" i="12"/>
  <c r="G477" i="12"/>
  <c r="H707" i="12"/>
  <c r="I687" i="12"/>
  <c r="G547" i="12"/>
  <c r="E467" i="12"/>
  <c r="M467" i="12"/>
  <c r="M487" i="12"/>
  <c r="M667" i="12"/>
  <c r="M687" i="12"/>
  <c r="E667" i="12"/>
  <c r="E687" i="12"/>
  <c r="D917" i="12"/>
  <c r="I957" i="12"/>
  <c r="D947" i="12"/>
  <c r="E917" i="12"/>
  <c r="M917" i="12"/>
  <c r="I937" i="12"/>
  <c r="I917" i="12"/>
  <c r="C967" i="12"/>
  <c r="M897" i="12"/>
  <c r="E857" i="12"/>
  <c r="M857" i="12"/>
  <c r="E877" i="12"/>
  <c r="M877" i="12"/>
  <c r="I897" i="12"/>
  <c r="C857" i="12"/>
  <c r="I717" i="12"/>
  <c r="D737" i="12"/>
  <c r="J777" i="12"/>
  <c r="I807" i="12"/>
  <c r="C717" i="12"/>
  <c r="C757" i="12"/>
  <c r="E737" i="12"/>
  <c r="M737" i="12"/>
  <c r="E807" i="12"/>
  <c r="M807" i="12"/>
  <c r="D727" i="12"/>
  <c r="E717" i="12"/>
  <c r="M717" i="12"/>
  <c r="I737" i="12"/>
  <c r="C807" i="12"/>
  <c r="D627" i="12"/>
  <c r="D707" i="12"/>
  <c r="F677" i="12"/>
  <c r="N677" i="12"/>
  <c r="C667" i="12"/>
  <c r="C647" i="12"/>
  <c r="J567" i="12"/>
  <c r="E607" i="12"/>
  <c r="E527" i="12"/>
  <c r="M607" i="12"/>
  <c r="M527" i="12"/>
  <c r="N587" i="12"/>
  <c r="I607" i="12"/>
  <c r="D537" i="12"/>
  <c r="I527" i="12"/>
  <c r="E547" i="12"/>
  <c r="M547" i="12"/>
  <c r="D597" i="12"/>
  <c r="C547" i="12"/>
  <c r="D527" i="12"/>
  <c r="F567" i="12"/>
  <c r="N567" i="12"/>
  <c r="D417" i="12"/>
  <c r="D507" i="12"/>
  <c r="C437" i="12"/>
  <c r="F477" i="12"/>
  <c r="N477" i="12"/>
  <c r="C467" i="12"/>
  <c r="C447" i="12"/>
  <c r="E487" i="12"/>
  <c r="N697" i="12"/>
  <c r="H857" i="12"/>
  <c r="N497" i="12"/>
  <c r="H507" i="12"/>
  <c r="F497" i="12"/>
  <c r="F697" i="12"/>
  <c r="M937" i="12"/>
  <c r="I977" i="12"/>
  <c r="D957" i="12"/>
  <c r="E937" i="12"/>
  <c r="E957" i="12"/>
  <c r="M957" i="12"/>
  <c r="E977" i="12"/>
  <c r="M977" i="12"/>
  <c r="E997" i="12"/>
  <c r="M997" i="12"/>
  <c r="C957" i="12"/>
  <c r="D937" i="12"/>
  <c r="C997" i="12"/>
  <c r="I997" i="12"/>
  <c r="C917" i="12"/>
  <c r="C977" i="12"/>
  <c r="D857" i="12"/>
  <c r="D877" i="12"/>
  <c r="D837" i="12"/>
  <c r="I877" i="12"/>
  <c r="E897" i="12"/>
  <c r="D847" i="12"/>
  <c r="I837" i="12"/>
  <c r="E837" i="12"/>
  <c r="M837" i="12"/>
  <c r="I857" i="12"/>
  <c r="D887" i="12"/>
  <c r="C897" i="12"/>
  <c r="D897" i="12"/>
  <c r="C877" i="12"/>
  <c r="D717" i="12"/>
  <c r="D807" i="12"/>
  <c r="C737" i="12"/>
  <c r="F777" i="12"/>
  <c r="N777" i="12"/>
  <c r="C767" i="12"/>
  <c r="C747" i="12"/>
  <c r="I627" i="12"/>
  <c r="J677" i="12"/>
  <c r="I707" i="12"/>
  <c r="C627" i="12"/>
  <c r="C657" i="12"/>
  <c r="E707" i="12"/>
  <c r="M707" i="12"/>
  <c r="D637" i="12"/>
  <c r="E627" i="12"/>
  <c r="M627" i="12"/>
  <c r="C707" i="12"/>
  <c r="I547" i="12"/>
  <c r="F587" i="12"/>
  <c r="D547" i="12"/>
  <c r="J587" i="12"/>
  <c r="C607" i="12"/>
  <c r="D607" i="12"/>
  <c r="I417" i="12"/>
  <c r="D437" i="12"/>
  <c r="J477" i="12"/>
  <c r="I507" i="12"/>
  <c r="C417" i="12"/>
  <c r="C457" i="12"/>
  <c r="E437" i="12"/>
  <c r="M437" i="12"/>
  <c r="E507" i="12"/>
  <c r="M507" i="12"/>
  <c r="D427" i="12"/>
  <c r="E417" i="12"/>
  <c r="M417" i="12"/>
  <c r="I437" i="12"/>
  <c r="C507" i="12"/>
  <c r="D977" i="12"/>
  <c r="D1007" i="12"/>
  <c r="D797" i="12"/>
  <c r="D697" i="12"/>
  <c r="D517" i="12"/>
  <c r="D1017" i="12"/>
  <c r="D997" i="12"/>
  <c r="D927" i="12"/>
  <c r="D987" i="12"/>
  <c r="D867" i="12"/>
  <c r="D907" i="12"/>
  <c r="D557" i="12"/>
  <c r="D497" i="12"/>
  <c r="C367" i="12"/>
  <c r="C387" i="12"/>
  <c r="C267" i="12"/>
  <c r="H377" i="12"/>
  <c r="F407" i="12"/>
  <c r="M397" i="12"/>
  <c r="E397" i="12"/>
  <c r="D387" i="12"/>
  <c r="J377" i="12"/>
  <c r="L397" i="12"/>
  <c r="L367" i="12"/>
  <c r="D367" i="12"/>
  <c r="E357" i="12"/>
  <c r="K327" i="12"/>
  <c r="M317" i="12"/>
  <c r="E317" i="12"/>
  <c r="M387" i="12"/>
  <c r="L337" i="12"/>
  <c r="H337" i="12"/>
  <c r="H357" i="12"/>
  <c r="N407" i="12"/>
  <c r="I397" i="12"/>
  <c r="H397" i="12"/>
  <c r="H367" i="12"/>
  <c r="K367" i="12"/>
  <c r="G367" i="12"/>
  <c r="I357" i="12"/>
  <c r="K347" i="12"/>
  <c r="M337" i="12"/>
  <c r="E337" i="12"/>
  <c r="G327" i="12"/>
  <c r="I317" i="12"/>
  <c r="K387" i="12"/>
  <c r="G387" i="12"/>
  <c r="J357" i="12"/>
  <c r="F357" i="12"/>
  <c r="L407" i="12"/>
  <c r="G357" i="12"/>
  <c r="C357" i="12"/>
  <c r="K337" i="12"/>
  <c r="N327" i="12"/>
  <c r="F327" i="12"/>
  <c r="G317" i="12"/>
  <c r="C317" i="12"/>
  <c r="C327" i="12"/>
  <c r="M357" i="12"/>
  <c r="N357" i="12"/>
  <c r="L357" i="12"/>
  <c r="L317" i="12"/>
  <c r="H317" i="12"/>
  <c r="K397" i="12"/>
  <c r="F397" i="12"/>
  <c r="G377" i="12"/>
  <c r="N347" i="12"/>
  <c r="F347" i="12"/>
  <c r="L307" i="12"/>
  <c r="M267" i="12"/>
  <c r="I267" i="12"/>
  <c r="E267" i="12"/>
  <c r="H307" i="12"/>
  <c r="L287" i="12"/>
  <c r="I287" i="12"/>
  <c r="E287" i="12"/>
  <c r="F297" i="12"/>
  <c r="G277" i="12"/>
  <c r="G297" i="12"/>
  <c r="C297" i="12"/>
  <c r="N297" i="12"/>
  <c r="M257" i="12"/>
  <c r="E257" i="12"/>
  <c r="I257" i="12"/>
  <c r="K257" i="12"/>
  <c r="G257" i="12"/>
  <c r="N257" i="12"/>
  <c r="L257" i="12"/>
  <c r="J257" i="12"/>
  <c r="H257" i="12"/>
  <c r="F257" i="12"/>
  <c r="D257" i="12"/>
  <c r="I247" i="12"/>
  <c r="K247" i="12"/>
  <c r="M247" i="12"/>
  <c r="E247" i="12"/>
  <c r="G247" i="12"/>
  <c r="N247" i="12"/>
  <c r="L247" i="12"/>
  <c r="J247" i="12"/>
  <c r="H247" i="12"/>
  <c r="F247" i="12"/>
  <c r="D247" i="12"/>
  <c r="I237" i="12"/>
  <c r="K237" i="12"/>
  <c r="M237" i="12"/>
  <c r="E237" i="12"/>
  <c r="G237" i="12"/>
  <c r="N237" i="12"/>
  <c r="L237" i="12"/>
  <c r="J237" i="12"/>
  <c r="H237" i="12"/>
  <c r="F237" i="12"/>
  <c r="D237" i="12"/>
  <c r="I227" i="12"/>
  <c r="K227" i="12"/>
  <c r="M227" i="12"/>
  <c r="E227" i="12"/>
  <c r="G227" i="12"/>
  <c r="N227" i="12"/>
  <c r="L227" i="12"/>
  <c r="J227" i="12"/>
  <c r="H227" i="12"/>
  <c r="F227" i="12"/>
  <c r="D227" i="12"/>
  <c r="M217" i="12"/>
  <c r="E217" i="12"/>
  <c r="I217" i="12"/>
  <c r="K217" i="12"/>
  <c r="G217" i="12"/>
  <c r="N217" i="12"/>
  <c r="L217" i="12"/>
  <c r="J217" i="12"/>
  <c r="H217" i="12"/>
  <c r="F217" i="12"/>
  <c r="D217" i="12"/>
  <c r="C287" i="12"/>
  <c r="L387" i="12"/>
  <c r="M367" i="12"/>
  <c r="I367" i="12"/>
  <c r="I387" i="12"/>
  <c r="E387" i="12"/>
  <c r="L327" i="12"/>
  <c r="L347" i="12"/>
  <c r="N337" i="12"/>
  <c r="J337" i="12"/>
  <c r="F337" i="12"/>
  <c r="H327" i="12"/>
  <c r="H347" i="12"/>
  <c r="G397" i="12"/>
  <c r="C397" i="12"/>
  <c r="J407" i="12"/>
  <c r="K407" i="12"/>
  <c r="G407" i="12"/>
  <c r="N397" i="12"/>
  <c r="K377" i="12"/>
  <c r="C377" i="12"/>
  <c r="L377" i="12"/>
  <c r="D377" i="12"/>
  <c r="H387" i="12"/>
  <c r="N377" i="12"/>
  <c r="F377" i="12"/>
  <c r="M377" i="12"/>
  <c r="I377" i="12"/>
  <c r="E377" i="12"/>
  <c r="J347" i="12"/>
  <c r="I337" i="12"/>
  <c r="E367" i="12"/>
  <c r="N317" i="12"/>
  <c r="J317" i="12"/>
  <c r="F317" i="12"/>
  <c r="H407" i="12"/>
  <c r="J397" i="12"/>
  <c r="K357" i="12"/>
  <c r="G337" i="12"/>
  <c r="C337" i="12"/>
  <c r="J327" i="12"/>
  <c r="K317" i="12"/>
  <c r="I297" i="12"/>
  <c r="H267" i="12"/>
  <c r="I277" i="12"/>
  <c r="K287" i="12"/>
  <c r="G287" i="12"/>
  <c r="L277" i="12"/>
  <c r="M297" i="12"/>
  <c r="E297" i="12"/>
  <c r="D287" i="12"/>
  <c r="J277" i="12"/>
  <c r="M277" i="12"/>
  <c r="E277" i="12"/>
  <c r="K267" i="12"/>
  <c r="G267" i="12"/>
  <c r="M287" i="12"/>
  <c r="N307" i="12"/>
  <c r="F307" i="12"/>
  <c r="K297" i="12"/>
  <c r="K307" i="12"/>
  <c r="G307" i="12"/>
  <c r="H277" i="12"/>
  <c r="H287" i="12"/>
  <c r="N277" i="12"/>
  <c r="L267" i="12"/>
  <c r="L297" i="12"/>
  <c r="J307" i="12"/>
  <c r="C277" i="12"/>
  <c r="F277" i="12"/>
  <c r="D267" i="12"/>
  <c r="H297" i="12"/>
  <c r="K277" i="12"/>
  <c r="J297" i="12"/>
  <c r="I347" i="12"/>
  <c r="F387" i="12"/>
  <c r="D347" i="12"/>
  <c r="J387" i="12"/>
  <c r="C407" i="12"/>
  <c r="D407" i="12"/>
  <c r="N267" i="12"/>
  <c r="E307" i="12"/>
  <c r="I307" i="12"/>
  <c r="M307" i="12"/>
  <c r="F287" i="12"/>
  <c r="N287" i="12"/>
  <c r="D307" i="12"/>
  <c r="D277" i="12"/>
  <c r="C247" i="12"/>
  <c r="C227" i="12"/>
  <c r="G347" i="12"/>
  <c r="J367" i="12"/>
  <c r="E407" i="12"/>
  <c r="E327" i="12"/>
  <c r="M407" i="12"/>
  <c r="M327" i="12"/>
  <c r="N387" i="12"/>
  <c r="I407" i="12"/>
  <c r="D337" i="12"/>
  <c r="I327" i="12"/>
  <c r="E347" i="12"/>
  <c r="M347" i="12"/>
  <c r="D397" i="12"/>
  <c r="C347" i="12"/>
  <c r="D327" i="12"/>
  <c r="F367" i="12"/>
  <c r="N367" i="12"/>
  <c r="J267" i="12"/>
  <c r="J287" i="12"/>
  <c r="C257" i="12"/>
  <c r="C237" i="12"/>
  <c r="C217" i="12"/>
  <c r="D297" i="12"/>
  <c r="D357" i="12"/>
  <c r="C307" i="12"/>
  <c r="D317" i="12"/>
  <c r="F267" i="12"/>
  <c r="H45" i="13"/>
  <c r="J52" i="13"/>
  <c r="E87" i="13"/>
  <c r="E91" i="13"/>
  <c r="E95" i="13"/>
  <c r="E90" i="13"/>
  <c r="E94" i="13"/>
  <c r="E92" i="13"/>
  <c r="E93" i="13"/>
  <c r="E88" i="13"/>
  <c r="E96" i="13"/>
  <c r="E89" i="13"/>
  <c r="I87" i="13"/>
  <c r="I91" i="13"/>
  <c r="I95" i="13"/>
  <c r="I90" i="13"/>
  <c r="I94" i="13"/>
  <c r="I88" i="13"/>
  <c r="I96" i="13"/>
  <c r="I89" i="13"/>
  <c r="I92" i="13"/>
  <c r="I93" i="13"/>
  <c r="M87" i="13"/>
  <c r="M91" i="13"/>
  <c r="M95" i="13"/>
  <c r="M90" i="13"/>
  <c r="M94" i="13"/>
  <c r="M92" i="13"/>
  <c r="M93" i="13"/>
  <c r="M88" i="13"/>
  <c r="M96" i="13"/>
  <c r="M89" i="13"/>
  <c r="D101" i="13"/>
  <c r="D104" i="13"/>
  <c r="D108" i="13"/>
  <c r="D103" i="13"/>
  <c r="D107" i="13"/>
  <c r="D105" i="13"/>
  <c r="D106" i="13"/>
  <c r="D109" i="13"/>
  <c r="D102" i="13"/>
  <c r="D110" i="13"/>
  <c r="H101" i="13"/>
  <c r="H104" i="13"/>
  <c r="H108" i="13"/>
  <c r="H103" i="13"/>
  <c r="H107" i="13"/>
  <c r="H109" i="13"/>
  <c r="H102" i="13"/>
  <c r="H110" i="13"/>
  <c r="H105" i="13"/>
  <c r="H106" i="13"/>
  <c r="L101" i="13"/>
  <c r="L104" i="13"/>
  <c r="L108" i="13"/>
  <c r="L103" i="13"/>
  <c r="L107" i="13"/>
  <c r="L105" i="13"/>
  <c r="L106" i="13"/>
  <c r="L109" i="13"/>
  <c r="L102" i="13"/>
  <c r="L110" i="13"/>
  <c r="G115" i="13"/>
  <c r="G117" i="13"/>
  <c r="G121" i="13"/>
  <c r="G116" i="13"/>
  <c r="G120" i="13"/>
  <c r="G124" i="13"/>
  <c r="G122" i="13"/>
  <c r="G123" i="13"/>
  <c r="G118" i="13"/>
  <c r="G119" i="13"/>
  <c r="K115" i="13"/>
  <c r="K117" i="13"/>
  <c r="K121" i="13"/>
  <c r="K116" i="13"/>
  <c r="K120" i="13"/>
  <c r="K124" i="13"/>
  <c r="K118" i="13"/>
  <c r="K119" i="13"/>
  <c r="K122" i="13"/>
  <c r="K123" i="13"/>
  <c r="F129" i="13"/>
  <c r="F132" i="13"/>
  <c r="F136" i="13"/>
  <c r="F131" i="13"/>
  <c r="F135" i="13"/>
  <c r="F130" i="13"/>
  <c r="F138" i="13"/>
  <c r="F133" i="13"/>
  <c r="F134" i="13"/>
  <c r="F137" i="13"/>
  <c r="J129" i="13"/>
  <c r="J132" i="13"/>
  <c r="J136" i="13"/>
  <c r="J131" i="13"/>
  <c r="J135" i="13"/>
  <c r="J134" i="13"/>
  <c r="J130" i="13"/>
  <c r="J137" i="13"/>
  <c r="J138" i="13"/>
  <c r="J133" i="13"/>
  <c r="N129" i="13"/>
  <c r="N132" i="13"/>
  <c r="N136" i="13"/>
  <c r="N131" i="13"/>
  <c r="N135" i="13"/>
  <c r="N130" i="13"/>
  <c r="N138" i="13"/>
  <c r="N133" i="13"/>
  <c r="N134" i="13"/>
  <c r="N137" i="13"/>
  <c r="C132" i="13"/>
  <c r="C136" i="13"/>
  <c r="C133" i="13"/>
  <c r="C137" i="13"/>
  <c r="C138" i="13"/>
  <c r="C131" i="13"/>
  <c r="C130" i="13"/>
  <c r="C134" i="13"/>
  <c r="C135" i="13"/>
  <c r="E143" i="13"/>
  <c r="E145" i="13"/>
  <c r="E144" i="13"/>
  <c r="E152" i="13"/>
  <c r="E151" i="13"/>
  <c r="E147" i="13"/>
  <c r="E146" i="13"/>
  <c r="I143" i="13"/>
  <c r="I145" i="13"/>
  <c r="I144" i="13"/>
  <c r="I152" i="13"/>
  <c r="I147" i="13"/>
  <c r="I151" i="13"/>
  <c r="I146" i="13"/>
  <c r="M143" i="13"/>
  <c r="M145" i="13"/>
  <c r="M144" i="13"/>
  <c r="M152" i="13"/>
  <c r="M151" i="13"/>
  <c r="M146" i="13"/>
  <c r="M147" i="13"/>
  <c r="D157" i="13"/>
  <c r="D158" i="13"/>
  <c r="D162" i="13"/>
  <c r="D166" i="13"/>
  <c r="D161" i="13"/>
  <c r="D165" i="13"/>
  <c r="D164" i="13"/>
  <c r="D159" i="13"/>
  <c r="D160" i="13"/>
  <c r="D163" i="13"/>
  <c r="H157" i="13"/>
  <c r="H158" i="13"/>
  <c r="H162" i="13"/>
  <c r="H166" i="13"/>
  <c r="H161" i="13"/>
  <c r="H165" i="13"/>
  <c r="H160" i="13"/>
  <c r="H163" i="13"/>
  <c r="H164" i="13"/>
  <c r="H159" i="13"/>
  <c r="L157" i="13"/>
  <c r="L158" i="13"/>
  <c r="L162" i="13"/>
  <c r="L166" i="13"/>
  <c r="L161" i="13"/>
  <c r="L165" i="13"/>
  <c r="L164" i="13"/>
  <c r="L159" i="13"/>
  <c r="L160" i="13"/>
  <c r="L163" i="13"/>
  <c r="G171" i="13"/>
  <c r="G173" i="13"/>
  <c r="G177" i="13"/>
  <c r="G176" i="13"/>
  <c r="G180" i="13"/>
  <c r="G172" i="13"/>
  <c r="G174" i="13"/>
  <c r="G175" i="13"/>
  <c r="G178" i="13"/>
  <c r="G179" i="13"/>
  <c r="K171" i="13"/>
  <c r="K173" i="13"/>
  <c r="K177" i="13"/>
  <c r="K172" i="13"/>
  <c r="K176" i="13"/>
  <c r="K180" i="13"/>
  <c r="K178" i="13"/>
  <c r="K179" i="13"/>
  <c r="K174" i="13"/>
  <c r="K175" i="13"/>
  <c r="F88" i="13"/>
  <c r="F92" i="13"/>
  <c r="F96" i="13"/>
  <c r="F91" i="13"/>
  <c r="F95" i="13"/>
  <c r="F89" i="13"/>
  <c r="F90" i="13"/>
  <c r="F93" i="13"/>
  <c r="F94" i="13"/>
  <c r="J88" i="13"/>
  <c r="J92" i="13"/>
  <c r="J96" i="13"/>
  <c r="J91" i="13"/>
  <c r="J95" i="13"/>
  <c r="J93" i="13"/>
  <c r="J94" i="13"/>
  <c r="J89" i="13"/>
  <c r="J90" i="13"/>
  <c r="N88" i="13"/>
  <c r="N92" i="13"/>
  <c r="N96" i="13"/>
  <c r="N91" i="13"/>
  <c r="N95" i="13"/>
  <c r="N89" i="13"/>
  <c r="N90" i="13"/>
  <c r="N93" i="13"/>
  <c r="N94" i="13"/>
  <c r="C92" i="13"/>
  <c r="C96" i="13"/>
  <c r="C89" i="13"/>
  <c r="C93" i="13"/>
  <c r="C88" i="13"/>
  <c r="C91" i="13"/>
  <c r="C94" i="13"/>
  <c r="C95" i="13"/>
  <c r="C90" i="13"/>
  <c r="E105" i="13"/>
  <c r="E109" i="13"/>
  <c r="E104" i="13"/>
  <c r="E108" i="13"/>
  <c r="E102" i="13"/>
  <c r="E110" i="13"/>
  <c r="E103" i="13"/>
  <c r="E106" i="13"/>
  <c r="E107" i="13"/>
  <c r="I105" i="13"/>
  <c r="I109" i="13"/>
  <c r="I104" i="13"/>
  <c r="I108" i="13"/>
  <c r="I106" i="13"/>
  <c r="I107" i="13"/>
  <c r="I102" i="13"/>
  <c r="I110" i="13"/>
  <c r="I103" i="13"/>
  <c r="M105" i="13"/>
  <c r="M109" i="13"/>
  <c r="M104" i="13"/>
  <c r="M108" i="13"/>
  <c r="M102" i="13"/>
  <c r="M110" i="13"/>
  <c r="M103" i="13"/>
  <c r="M106" i="13"/>
  <c r="M107" i="13"/>
  <c r="D118" i="13"/>
  <c r="D122" i="13"/>
  <c r="D117" i="13"/>
  <c r="D121" i="13"/>
  <c r="D123" i="13"/>
  <c r="D116" i="13"/>
  <c r="D124" i="13"/>
  <c r="D119" i="13"/>
  <c r="D120" i="13"/>
  <c r="H118" i="13"/>
  <c r="H122" i="13"/>
  <c r="H117" i="13"/>
  <c r="H121" i="13"/>
  <c r="H119" i="13"/>
  <c r="H120" i="13"/>
  <c r="H123" i="13"/>
  <c r="H116" i="13"/>
  <c r="H124" i="13"/>
  <c r="L118" i="13"/>
  <c r="L122" i="13"/>
  <c r="L117" i="13"/>
  <c r="L121" i="13"/>
  <c r="L123" i="13"/>
  <c r="L116" i="13"/>
  <c r="L124" i="13"/>
  <c r="L119" i="13"/>
  <c r="L120" i="13"/>
  <c r="G133" i="13"/>
  <c r="G137" i="13"/>
  <c r="G132" i="13"/>
  <c r="G136" i="13"/>
  <c r="G135" i="13"/>
  <c r="G130" i="13"/>
  <c r="G138" i="13"/>
  <c r="G131" i="13"/>
  <c r="G134" i="13"/>
  <c r="K133" i="13"/>
  <c r="K137" i="13"/>
  <c r="K132" i="13"/>
  <c r="K136" i="13"/>
  <c r="K131" i="13"/>
  <c r="K134" i="13"/>
  <c r="K135" i="13"/>
  <c r="K138" i="13"/>
  <c r="K130" i="13"/>
  <c r="F146" i="13"/>
  <c r="F145" i="13"/>
  <c r="F144" i="13"/>
  <c r="F151" i="13"/>
  <c r="F152" i="13"/>
  <c r="F147" i="13"/>
  <c r="J146" i="13"/>
  <c r="J145" i="13"/>
  <c r="J144" i="13"/>
  <c r="J152" i="13"/>
  <c r="J147" i="13"/>
  <c r="J151" i="13"/>
  <c r="N146" i="13"/>
  <c r="N145" i="13"/>
  <c r="N152" i="13"/>
  <c r="N151" i="13"/>
  <c r="N144" i="13"/>
  <c r="N147" i="13"/>
  <c r="C146" i="13"/>
  <c r="C147" i="13"/>
  <c r="C151" i="13"/>
  <c r="C152" i="13"/>
  <c r="C145" i="13"/>
  <c r="C144" i="13"/>
  <c r="E159" i="13"/>
  <c r="E163" i="13"/>
  <c r="E158" i="13"/>
  <c r="E162" i="13"/>
  <c r="E166" i="13"/>
  <c r="E161" i="13"/>
  <c r="E164" i="13"/>
  <c r="E160" i="13"/>
  <c r="E165" i="13"/>
  <c r="I159" i="13"/>
  <c r="I163" i="13"/>
  <c r="I158" i="13"/>
  <c r="I162" i="13"/>
  <c r="I166" i="13"/>
  <c r="I165" i="13"/>
  <c r="I160" i="13"/>
  <c r="I161" i="13"/>
  <c r="I164" i="13"/>
  <c r="M159" i="13"/>
  <c r="M163" i="13"/>
  <c r="M158" i="13"/>
  <c r="M162" i="13"/>
  <c r="M166" i="13"/>
  <c r="M161" i="13"/>
  <c r="M164" i="13"/>
  <c r="M160" i="13"/>
  <c r="M165" i="13"/>
  <c r="D172" i="13"/>
  <c r="D174" i="13"/>
  <c r="D178" i="13"/>
  <c r="D177" i="13"/>
  <c r="D175" i="13"/>
  <c r="D176" i="13"/>
  <c r="D173" i="13"/>
  <c r="D179" i="13"/>
  <c r="D180" i="13"/>
  <c r="H172" i="13"/>
  <c r="H174" i="13"/>
  <c r="H178" i="13"/>
  <c r="H173" i="13"/>
  <c r="H177" i="13"/>
  <c r="H179" i="13"/>
  <c r="H180" i="13"/>
  <c r="H175" i="13"/>
  <c r="H176" i="13"/>
  <c r="L172" i="13"/>
  <c r="L174" i="13"/>
  <c r="L178" i="13"/>
  <c r="L173" i="13"/>
  <c r="L177" i="13"/>
  <c r="L175" i="13"/>
  <c r="L176" i="13"/>
  <c r="L179" i="13"/>
  <c r="L180" i="13"/>
  <c r="M45" i="13"/>
  <c r="E45" i="13"/>
  <c r="G87" i="13"/>
  <c r="G89" i="13"/>
  <c r="G93" i="13"/>
  <c r="G88" i="13"/>
  <c r="G92" i="13"/>
  <c r="G96" i="13"/>
  <c r="G94" i="13"/>
  <c r="G95" i="13"/>
  <c r="G90" i="13"/>
  <c r="G91" i="13"/>
  <c r="K87" i="13"/>
  <c r="K89" i="13"/>
  <c r="K93" i="13"/>
  <c r="K88" i="13"/>
  <c r="K92" i="13"/>
  <c r="K96" i="13"/>
  <c r="K90" i="13"/>
  <c r="K91" i="13"/>
  <c r="K94" i="13"/>
  <c r="K95" i="13"/>
  <c r="F101" i="13"/>
  <c r="F102" i="13"/>
  <c r="F106" i="13"/>
  <c r="F110" i="13"/>
  <c r="F105" i="13"/>
  <c r="F109" i="13"/>
  <c r="F107" i="13"/>
  <c r="F108" i="13"/>
  <c r="F103" i="13"/>
  <c r="F104" i="13"/>
  <c r="J101" i="13"/>
  <c r="J102" i="13"/>
  <c r="J106" i="13"/>
  <c r="J110" i="13"/>
  <c r="J105" i="13"/>
  <c r="J109" i="13"/>
  <c r="J103" i="13"/>
  <c r="J104" i="13"/>
  <c r="J107" i="13"/>
  <c r="J108" i="13"/>
  <c r="N101" i="13"/>
  <c r="N102" i="13"/>
  <c r="N106" i="13"/>
  <c r="N110" i="13"/>
  <c r="N105" i="13"/>
  <c r="N109" i="13"/>
  <c r="N107" i="13"/>
  <c r="N108" i="13"/>
  <c r="N103" i="13"/>
  <c r="N104" i="13"/>
  <c r="C106" i="13"/>
  <c r="C110" i="13"/>
  <c r="C103" i="13"/>
  <c r="C107" i="13"/>
  <c r="C102" i="13"/>
  <c r="C109" i="13"/>
  <c r="C104" i="13"/>
  <c r="C105" i="13"/>
  <c r="C108" i="13"/>
  <c r="E115" i="13"/>
  <c r="E119" i="13"/>
  <c r="E123" i="13"/>
  <c r="E118" i="13"/>
  <c r="E122" i="13"/>
  <c r="E120" i="13"/>
  <c r="E121" i="13"/>
  <c r="E116" i="13"/>
  <c r="E124" i="13"/>
  <c r="E117" i="13"/>
  <c r="I115" i="13"/>
  <c r="I119" i="13"/>
  <c r="I123" i="13"/>
  <c r="I118" i="13"/>
  <c r="I122" i="13"/>
  <c r="I116" i="13"/>
  <c r="I124" i="13"/>
  <c r="I117" i="13"/>
  <c r="I120" i="13"/>
  <c r="I121" i="13"/>
  <c r="M115" i="13"/>
  <c r="M119" i="13"/>
  <c r="M123" i="13"/>
  <c r="M118" i="13"/>
  <c r="M122" i="13"/>
  <c r="M120" i="13"/>
  <c r="M121" i="13"/>
  <c r="M116" i="13"/>
  <c r="M124" i="13"/>
  <c r="M117" i="13"/>
  <c r="D129" i="13"/>
  <c r="D130" i="13"/>
  <c r="D134" i="13"/>
  <c r="D138" i="13"/>
  <c r="D133" i="13"/>
  <c r="D137" i="13"/>
  <c r="D136" i="13"/>
  <c r="D131" i="13"/>
  <c r="D132" i="13"/>
  <c r="D135" i="13"/>
  <c r="H129" i="13"/>
  <c r="H130" i="13"/>
  <c r="H134" i="13"/>
  <c r="H138" i="13"/>
  <c r="H133" i="13"/>
  <c r="H137" i="13"/>
  <c r="H132" i="13"/>
  <c r="H135" i="13"/>
  <c r="H136" i="13"/>
  <c r="H131" i="13"/>
  <c r="L129" i="13"/>
  <c r="L130" i="13"/>
  <c r="L134" i="13"/>
  <c r="L138" i="13"/>
  <c r="L133" i="13"/>
  <c r="L137" i="13"/>
  <c r="L136" i="13"/>
  <c r="L131" i="13"/>
  <c r="L132" i="13"/>
  <c r="L135" i="13"/>
  <c r="G143" i="13"/>
  <c r="G147" i="13"/>
  <c r="G151" i="13"/>
  <c r="G146" i="13"/>
  <c r="G145" i="13"/>
  <c r="G144" i="13"/>
  <c r="G152" i="13"/>
  <c r="K143" i="13"/>
  <c r="K147" i="13"/>
  <c r="K151" i="13"/>
  <c r="K146" i="13"/>
  <c r="K145" i="13"/>
  <c r="K144" i="13"/>
  <c r="K152" i="13"/>
  <c r="F157" i="13"/>
  <c r="F160" i="13"/>
  <c r="F164" i="13"/>
  <c r="F159" i="13"/>
  <c r="F163" i="13"/>
  <c r="F158" i="13"/>
  <c r="F166" i="13"/>
  <c r="F161" i="13"/>
  <c r="F165" i="13"/>
  <c r="F162" i="13"/>
  <c r="J157" i="13"/>
  <c r="J160" i="13"/>
  <c r="J164" i="13"/>
  <c r="J159" i="13"/>
  <c r="J163" i="13"/>
  <c r="J162" i="13"/>
  <c r="J165" i="13"/>
  <c r="J158" i="13"/>
  <c r="J161" i="13"/>
  <c r="J166" i="13"/>
  <c r="N157" i="13"/>
  <c r="N160" i="13"/>
  <c r="N164" i="13"/>
  <c r="N159" i="13"/>
  <c r="N163" i="13"/>
  <c r="N158" i="13"/>
  <c r="N166" i="13"/>
  <c r="N161" i="13"/>
  <c r="N162" i="13"/>
  <c r="N165" i="13"/>
  <c r="C160" i="13"/>
  <c r="C164" i="13"/>
  <c r="C161" i="13"/>
  <c r="C165" i="13"/>
  <c r="C166" i="13"/>
  <c r="C159" i="13"/>
  <c r="C158" i="13"/>
  <c r="C162" i="13"/>
  <c r="C163" i="13"/>
  <c r="E171" i="13"/>
  <c r="E173" i="13"/>
  <c r="E172" i="13"/>
  <c r="E175" i="13"/>
  <c r="E179" i="13"/>
  <c r="E174" i="13"/>
  <c r="E178" i="13"/>
  <c r="E180" i="13"/>
  <c r="E176" i="13"/>
  <c r="E177" i="13"/>
  <c r="I171" i="13"/>
  <c r="I172" i="13"/>
  <c r="I175" i="13"/>
  <c r="I179" i="13"/>
  <c r="I174" i="13"/>
  <c r="I178" i="13"/>
  <c r="I176" i="13"/>
  <c r="I177" i="13"/>
  <c r="I180" i="13"/>
  <c r="I173" i="13"/>
  <c r="M171" i="13"/>
  <c r="M172" i="13"/>
  <c r="M175" i="13"/>
  <c r="M179" i="13"/>
  <c r="M174" i="13"/>
  <c r="M178" i="13"/>
  <c r="M180" i="13"/>
  <c r="M173" i="13"/>
  <c r="M176" i="13"/>
  <c r="M177" i="13"/>
  <c r="D90" i="13"/>
  <c r="D94" i="13"/>
  <c r="D89" i="13"/>
  <c r="D93" i="13"/>
  <c r="D95" i="13"/>
  <c r="D88" i="13"/>
  <c r="D96" i="13"/>
  <c r="D91" i="13"/>
  <c r="D92" i="13"/>
  <c r="H90" i="13"/>
  <c r="H94" i="13"/>
  <c r="H89" i="13"/>
  <c r="H93" i="13"/>
  <c r="H91" i="13"/>
  <c r="H92" i="13"/>
  <c r="H95" i="13"/>
  <c r="H88" i="13"/>
  <c r="H96" i="13"/>
  <c r="L90" i="13"/>
  <c r="L94" i="13"/>
  <c r="L89" i="13"/>
  <c r="L93" i="13"/>
  <c r="L95" i="13"/>
  <c r="L88" i="13"/>
  <c r="L96" i="13"/>
  <c r="L91" i="13"/>
  <c r="L92" i="13"/>
  <c r="G103" i="13"/>
  <c r="G107" i="13"/>
  <c r="G102" i="13"/>
  <c r="G106" i="13"/>
  <c r="G110" i="13"/>
  <c r="G104" i="13"/>
  <c r="G105" i="13"/>
  <c r="G108" i="13"/>
  <c r="G109" i="13"/>
  <c r="K103" i="13"/>
  <c r="K107" i="13"/>
  <c r="K102" i="13"/>
  <c r="K106" i="13"/>
  <c r="K110" i="13"/>
  <c r="K108" i="13"/>
  <c r="K109" i="13"/>
  <c r="K104" i="13"/>
  <c r="K105" i="13"/>
  <c r="F116" i="13"/>
  <c r="F120" i="13"/>
  <c r="F124" i="13"/>
  <c r="F119" i="13"/>
  <c r="F123" i="13"/>
  <c r="F117" i="13"/>
  <c r="F118" i="13"/>
  <c r="F121" i="13"/>
  <c r="F122" i="13"/>
  <c r="J116" i="13"/>
  <c r="J120" i="13"/>
  <c r="J124" i="13"/>
  <c r="J119" i="13"/>
  <c r="J123" i="13"/>
  <c r="J121" i="13"/>
  <c r="J122" i="13"/>
  <c r="J117" i="13"/>
  <c r="J118" i="13"/>
  <c r="N116" i="13"/>
  <c r="N120" i="13"/>
  <c r="N124" i="13"/>
  <c r="N119" i="13"/>
  <c r="N123" i="13"/>
  <c r="N117" i="13"/>
  <c r="N118" i="13"/>
  <c r="N121" i="13"/>
  <c r="N122" i="13"/>
  <c r="C120" i="13"/>
  <c r="C124" i="13"/>
  <c r="C117" i="13"/>
  <c r="C121" i="13"/>
  <c r="C116" i="13"/>
  <c r="C119" i="13"/>
  <c r="C122" i="13"/>
  <c r="C123" i="13"/>
  <c r="C118" i="13"/>
  <c r="E131" i="13"/>
  <c r="E135" i="13"/>
  <c r="E130" i="13"/>
  <c r="E134" i="13"/>
  <c r="E138" i="13"/>
  <c r="E133" i="13"/>
  <c r="E136" i="13"/>
  <c r="E137" i="13"/>
  <c r="E132" i="13"/>
  <c r="I131" i="13"/>
  <c r="I135" i="13"/>
  <c r="I130" i="13"/>
  <c r="I134" i="13"/>
  <c r="I138" i="13"/>
  <c r="I137" i="13"/>
  <c r="I132" i="13"/>
  <c r="I133" i="13"/>
  <c r="I136" i="13"/>
  <c r="M131" i="13"/>
  <c r="M135" i="13"/>
  <c r="M130" i="13"/>
  <c r="M134" i="13"/>
  <c r="M138" i="13"/>
  <c r="M133" i="13"/>
  <c r="M136" i="13"/>
  <c r="M137" i="13"/>
  <c r="M132" i="13"/>
  <c r="D144" i="13"/>
  <c r="D152" i="13"/>
  <c r="D147" i="13"/>
  <c r="D151" i="13"/>
  <c r="D146" i="13"/>
  <c r="D145" i="13"/>
  <c r="H144" i="13"/>
  <c r="H152" i="13"/>
  <c r="H147" i="13"/>
  <c r="H151" i="13"/>
  <c r="H145" i="13"/>
  <c r="H146" i="13"/>
  <c r="L144" i="13"/>
  <c r="L152" i="13"/>
  <c r="L147" i="13"/>
  <c r="L151" i="13"/>
  <c r="L146" i="13"/>
  <c r="L145" i="13"/>
  <c r="G161" i="13"/>
  <c r="G165" i="13"/>
  <c r="G160" i="13"/>
  <c r="G164" i="13"/>
  <c r="G163" i="13"/>
  <c r="G158" i="13"/>
  <c r="G166" i="13"/>
  <c r="G159" i="13"/>
  <c r="G162" i="13"/>
  <c r="K161" i="13"/>
  <c r="K165" i="13"/>
  <c r="K160" i="13"/>
  <c r="K164" i="13"/>
  <c r="K159" i="13"/>
  <c r="K162" i="13"/>
  <c r="K166" i="13"/>
  <c r="K158" i="13"/>
  <c r="K163" i="13"/>
  <c r="F173" i="13"/>
  <c r="F176" i="13"/>
  <c r="F180" i="13"/>
  <c r="F175" i="13"/>
  <c r="F179" i="13"/>
  <c r="F177" i="13"/>
  <c r="F178" i="13"/>
  <c r="F172" i="13"/>
  <c r="F174" i="13"/>
  <c r="J172" i="13"/>
  <c r="J176" i="13"/>
  <c r="J180" i="13"/>
  <c r="J175" i="13"/>
  <c r="J179" i="13"/>
  <c r="J173" i="13"/>
  <c r="J174" i="13"/>
  <c r="J177" i="13"/>
  <c r="J178" i="13"/>
  <c r="N176" i="13"/>
  <c r="N180" i="13"/>
  <c r="N175" i="13"/>
  <c r="N179" i="13"/>
  <c r="N177" i="13"/>
  <c r="N172" i="13"/>
  <c r="N178" i="13"/>
  <c r="N173" i="13"/>
  <c r="N174" i="13"/>
  <c r="C176" i="13"/>
  <c r="C180" i="13"/>
  <c r="C173" i="13"/>
  <c r="C177" i="13"/>
  <c r="C172" i="13"/>
  <c r="C179" i="13"/>
  <c r="C174" i="13"/>
  <c r="C175" i="13"/>
  <c r="C178" i="13"/>
  <c r="D73" i="13"/>
  <c r="D75" i="13"/>
  <c r="D77" i="13"/>
  <c r="D79" i="13"/>
  <c r="D81" i="13"/>
  <c r="D74" i="13"/>
  <c r="D76" i="13"/>
  <c r="D78" i="13"/>
  <c r="D80" i="13"/>
  <c r="D82" i="13"/>
  <c r="F73" i="13"/>
  <c r="F75" i="13"/>
  <c r="F77" i="13"/>
  <c r="F79" i="13"/>
  <c r="F81" i="13"/>
  <c r="F74" i="13"/>
  <c r="F76" i="13"/>
  <c r="F78" i="13"/>
  <c r="F82" i="13"/>
  <c r="F80" i="13"/>
  <c r="H73" i="13"/>
  <c r="H75" i="13"/>
  <c r="H77" i="13"/>
  <c r="H79" i="13"/>
  <c r="H81" i="13"/>
  <c r="H74" i="13"/>
  <c r="H76" i="13"/>
  <c r="H78" i="13"/>
  <c r="H80" i="13"/>
  <c r="H82" i="13"/>
  <c r="J73" i="13"/>
  <c r="J75" i="13"/>
  <c r="J77" i="13"/>
  <c r="J79" i="13"/>
  <c r="J81" i="13"/>
  <c r="J74" i="13"/>
  <c r="J76" i="13"/>
  <c r="J78" i="13"/>
  <c r="J82" i="13"/>
  <c r="J80" i="13"/>
  <c r="L73" i="13"/>
  <c r="L75" i="13"/>
  <c r="L77" i="13"/>
  <c r="L79" i="13"/>
  <c r="L81" i="13"/>
  <c r="L74" i="13"/>
  <c r="L76" i="13"/>
  <c r="L78" i="13"/>
  <c r="L80" i="13"/>
  <c r="L82" i="13"/>
  <c r="N73" i="13"/>
  <c r="N75" i="13"/>
  <c r="N77" i="13"/>
  <c r="N79" i="13"/>
  <c r="N81" i="13"/>
  <c r="N74" i="13"/>
  <c r="N76" i="13"/>
  <c r="N78" i="13"/>
  <c r="N82" i="13"/>
  <c r="N80" i="13"/>
  <c r="C75" i="13"/>
  <c r="C77" i="13"/>
  <c r="C79" i="13"/>
  <c r="C81" i="13"/>
  <c r="C74" i="13"/>
  <c r="C78" i="13"/>
  <c r="C82" i="13"/>
  <c r="C76" i="13"/>
  <c r="C80" i="13"/>
  <c r="E74" i="13"/>
  <c r="E76" i="13"/>
  <c r="E78" i="13"/>
  <c r="E80" i="13"/>
  <c r="E82" i="13"/>
  <c r="E75" i="13"/>
  <c r="E77" i="13"/>
  <c r="E79" i="13"/>
  <c r="E81" i="13"/>
  <c r="G74" i="13"/>
  <c r="G76" i="13"/>
  <c r="G78" i="13"/>
  <c r="G80" i="13"/>
  <c r="G82" i="13"/>
  <c r="G75" i="13"/>
  <c r="G77" i="13"/>
  <c r="G79" i="13"/>
  <c r="G81" i="13"/>
  <c r="I74" i="13"/>
  <c r="I76" i="13"/>
  <c r="I78" i="13"/>
  <c r="I80" i="13"/>
  <c r="I82" i="13"/>
  <c r="I75" i="13"/>
  <c r="I77" i="13"/>
  <c r="I79" i="13"/>
  <c r="I81" i="13"/>
  <c r="K74" i="13"/>
  <c r="K76" i="13"/>
  <c r="K78" i="13"/>
  <c r="K80" i="13"/>
  <c r="K82" i="13"/>
  <c r="K75" i="13"/>
  <c r="K77" i="13"/>
  <c r="K79" i="13"/>
  <c r="K81" i="13"/>
  <c r="M74" i="13"/>
  <c r="M76" i="13"/>
  <c r="M78" i="13"/>
  <c r="M80" i="13"/>
  <c r="M82" i="13"/>
  <c r="M75" i="13"/>
  <c r="M77" i="13"/>
  <c r="M81" i="13"/>
  <c r="M79" i="13"/>
  <c r="E60" i="13"/>
  <c r="E62" i="13"/>
  <c r="E64" i="13"/>
  <c r="E66" i="13"/>
  <c r="E68" i="13"/>
  <c r="E61" i="13"/>
  <c r="E63" i="13"/>
  <c r="E65" i="13"/>
  <c r="E67" i="13"/>
  <c r="G60" i="13"/>
  <c r="G62" i="13"/>
  <c r="G64" i="13"/>
  <c r="G66" i="13"/>
  <c r="G68" i="13"/>
  <c r="G61" i="13"/>
  <c r="G63" i="13"/>
  <c r="G65" i="13"/>
  <c r="G67" i="13"/>
  <c r="I60" i="13"/>
  <c r="I62" i="13"/>
  <c r="I64" i="13"/>
  <c r="I66" i="13"/>
  <c r="I68" i="13"/>
  <c r="I61" i="13"/>
  <c r="I63" i="13"/>
  <c r="I65" i="13"/>
  <c r="I67" i="13"/>
  <c r="K60" i="13"/>
  <c r="K62" i="13"/>
  <c r="K64" i="13"/>
  <c r="K66" i="13"/>
  <c r="K68" i="13"/>
  <c r="K61" i="13"/>
  <c r="K63" i="13"/>
  <c r="K65" i="13"/>
  <c r="K67" i="13"/>
  <c r="M60" i="13"/>
  <c r="M62" i="13"/>
  <c r="M64" i="13"/>
  <c r="M66" i="13"/>
  <c r="M68" i="13"/>
  <c r="M61" i="13"/>
  <c r="M63" i="13"/>
  <c r="M67" i="13"/>
  <c r="M65" i="13"/>
  <c r="D61" i="13"/>
  <c r="D63" i="13"/>
  <c r="D65" i="13"/>
  <c r="D67" i="13"/>
  <c r="D60" i="13"/>
  <c r="D62" i="13"/>
  <c r="D64" i="13"/>
  <c r="D66" i="13"/>
  <c r="D68" i="13"/>
  <c r="F61" i="13"/>
  <c r="F63" i="13"/>
  <c r="F65" i="13"/>
  <c r="F67" i="13"/>
  <c r="F60" i="13"/>
  <c r="F62" i="13"/>
  <c r="F64" i="13"/>
  <c r="F68" i="13"/>
  <c r="F66" i="13"/>
  <c r="H61" i="13"/>
  <c r="H63" i="13"/>
  <c r="H65" i="13"/>
  <c r="H67" i="13"/>
  <c r="H60" i="13"/>
  <c r="H62" i="13"/>
  <c r="H64" i="13"/>
  <c r="H66" i="13"/>
  <c r="H68" i="13"/>
  <c r="J61" i="13"/>
  <c r="J63" i="13"/>
  <c r="J65" i="13"/>
  <c r="J67" i="13"/>
  <c r="J60" i="13"/>
  <c r="J62" i="13"/>
  <c r="J64" i="13"/>
  <c r="J68" i="13"/>
  <c r="J66" i="13"/>
  <c r="L61" i="13"/>
  <c r="L63" i="13"/>
  <c r="L65" i="13"/>
  <c r="L67" i="13"/>
  <c r="L60" i="13"/>
  <c r="L62" i="13"/>
  <c r="L64" i="13"/>
  <c r="L66" i="13"/>
  <c r="L68" i="13"/>
  <c r="N61" i="13"/>
  <c r="N63" i="13"/>
  <c r="N65" i="13"/>
  <c r="N67" i="13"/>
  <c r="N60" i="13"/>
  <c r="N62" i="13"/>
  <c r="N64" i="13"/>
  <c r="N68" i="13"/>
  <c r="N66" i="13"/>
  <c r="C61" i="13"/>
  <c r="C63" i="13"/>
  <c r="C65" i="13"/>
  <c r="C67" i="13"/>
  <c r="C60" i="13"/>
  <c r="C64" i="13"/>
  <c r="C68" i="13"/>
  <c r="C62" i="13"/>
  <c r="C66" i="13"/>
  <c r="N4" i="3"/>
  <c r="O4" i="3" s="1"/>
  <c r="E54" i="13"/>
  <c r="M50" i="13"/>
  <c r="L51" i="13"/>
  <c r="H48" i="13"/>
  <c r="O44" i="13"/>
  <c r="P44" i="13" s="1"/>
  <c r="Q44" i="13" s="1"/>
  <c r="M54" i="13"/>
  <c r="G53" i="13"/>
  <c r="E50" i="13"/>
  <c r="G46" i="13"/>
  <c r="D45" i="13"/>
  <c r="K46" i="13"/>
  <c r="I50" i="13"/>
  <c r="L47" i="13"/>
  <c r="C46" i="13"/>
  <c r="I54" i="13"/>
  <c r="K53" i="13"/>
  <c r="N52" i="13"/>
  <c r="F52" i="13"/>
  <c r="H51" i="13"/>
  <c r="K49" i="13"/>
  <c r="N48" i="13"/>
  <c r="M46" i="13"/>
  <c r="M49" i="13"/>
  <c r="M53" i="13"/>
  <c r="K45" i="13"/>
  <c r="K50" i="13"/>
  <c r="K54" i="13"/>
  <c r="I46" i="13"/>
  <c r="I49" i="13"/>
  <c r="I53" i="13"/>
  <c r="G45" i="13"/>
  <c r="G50" i="13"/>
  <c r="G54" i="13"/>
  <c r="E46" i="13"/>
  <c r="E49" i="13"/>
  <c r="E53" i="13"/>
  <c r="H47" i="13"/>
  <c r="F48" i="13"/>
  <c r="J48" i="13"/>
  <c r="F51" i="13"/>
  <c r="J51" i="13"/>
  <c r="N51" i="13"/>
  <c r="H52" i="13"/>
  <c r="L52" i="13"/>
  <c r="C54" i="13"/>
  <c r="D51" i="13"/>
  <c r="N45" i="13"/>
  <c r="F59" i="13"/>
  <c r="H59" i="13"/>
  <c r="J59" i="13"/>
  <c r="L59" i="13"/>
  <c r="N59" i="13"/>
  <c r="E73" i="13"/>
  <c r="G73" i="13"/>
  <c r="I73" i="13"/>
  <c r="K73" i="13"/>
  <c r="M73" i="13"/>
  <c r="F87" i="13"/>
  <c r="H87" i="13"/>
  <c r="J87" i="13"/>
  <c r="L87" i="13"/>
  <c r="N87" i="13"/>
  <c r="E101" i="13"/>
  <c r="G101" i="13"/>
  <c r="I101" i="13"/>
  <c r="K101" i="13"/>
  <c r="M101" i="13"/>
  <c r="F115" i="13"/>
  <c r="H115" i="13"/>
  <c r="J115" i="13"/>
  <c r="L115" i="13"/>
  <c r="N115" i="13"/>
  <c r="E129" i="13"/>
  <c r="G129" i="13"/>
  <c r="I129" i="13"/>
  <c r="K129" i="13"/>
  <c r="M129" i="13"/>
  <c r="F143" i="13"/>
  <c r="H143" i="13"/>
  <c r="J143" i="13"/>
  <c r="L143" i="13"/>
  <c r="N143" i="13"/>
  <c r="E157" i="13"/>
  <c r="G157" i="13"/>
  <c r="I157" i="13"/>
  <c r="K157" i="13"/>
  <c r="M157" i="13"/>
  <c r="F171" i="13"/>
  <c r="H171" i="13"/>
  <c r="J171" i="13"/>
  <c r="L171" i="13"/>
  <c r="N171" i="13"/>
  <c r="C63" i="12"/>
  <c r="O63" i="12" s="1"/>
  <c r="F7" i="16" s="1"/>
  <c r="C73" i="12"/>
  <c r="O73" i="12" s="1"/>
  <c r="F8" i="16" s="1"/>
  <c r="C83" i="12"/>
  <c r="O83" i="12" s="1"/>
  <c r="F9" i="16" s="1"/>
  <c r="C93" i="12"/>
  <c r="O93" i="12" s="1"/>
  <c r="F10" i="16" s="1"/>
  <c r="C103" i="12"/>
  <c r="O103" i="12" s="1"/>
  <c r="F11" i="16" s="1"/>
  <c r="C113" i="12"/>
  <c r="O113" i="12" s="1"/>
  <c r="F12" i="16" s="1"/>
  <c r="C123" i="12"/>
  <c r="O123" i="12" s="1"/>
  <c r="F13" i="16" s="1"/>
  <c r="C133" i="12"/>
  <c r="O133" i="12" s="1"/>
  <c r="F14" i="16" s="1"/>
  <c r="C143" i="12"/>
  <c r="O143" i="12" s="1"/>
  <c r="F15" i="16" s="1"/>
  <c r="C153" i="12"/>
  <c r="O153" i="12" s="1"/>
  <c r="F16" i="16" s="1"/>
  <c r="C163" i="12"/>
  <c r="O163" i="12" s="1"/>
  <c r="F17" i="16" s="1"/>
  <c r="C173" i="12"/>
  <c r="O173" i="12" s="1"/>
  <c r="F18" i="16" s="1"/>
  <c r="C183" i="12"/>
  <c r="O183" i="12" s="1"/>
  <c r="F19" i="16" s="1"/>
  <c r="C193" i="12"/>
  <c r="O193" i="12" s="1"/>
  <c r="F20" i="16" s="1"/>
  <c r="C203" i="12"/>
  <c r="O203" i="12" s="1"/>
  <c r="F21" i="16" s="1"/>
  <c r="C613" i="12"/>
  <c r="O613" i="12" s="1"/>
  <c r="F62" i="16" s="1"/>
  <c r="L48" i="13"/>
  <c r="N47" i="13"/>
  <c r="J47" i="13"/>
  <c r="N19" i="2"/>
  <c r="N22" i="2" s="1"/>
  <c r="N24" i="2" s="1"/>
  <c r="L19" i="2"/>
  <c r="L22" i="2" s="1"/>
  <c r="L24" i="2" s="1"/>
  <c r="J19" i="2"/>
  <c r="J22" i="2" s="1"/>
  <c r="J24" i="2" s="1"/>
  <c r="H19" i="2"/>
  <c r="H22" i="2" s="1"/>
  <c r="H24" i="2" s="1"/>
  <c r="F19" i="2"/>
  <c r="F22" i="2" s="1"/>
  <c r="F24" i="2" s="1"/>
  <c r="N29" i="2"/>
  <c r="N32" i="2" s="1"/>
  <c r="N34" i="2" s="1"/>
  <c r="L29" i="2"/>
  <c r="L32" i="2" s="1"/>
  <c r="L34" i="2" s="1"/>
  <c r="J29" i="2"/>
  <c r="J32" i="2" s="1"/>
  <c r="J34" i="2" s="1"/>
  <c r="H29" i="2"/>
  <c r="H32" i="2" s="1"/>
  <c r="H34" i="2" s="1"/>
  <c r="F29" i="2"/>
  <c r="F32" i="2" s="1"/>
  <c r="F34" i="2" s="1"/>
  <c r="N39" i="2"/>
  <c r="N42" i="2" s="1"/>
  <c r="N44" i="2" s="1"/>
  <c r="L39" i="2"/>
  <c r="L42" i="2" s="1"/>
  <c r="L44" i="2" s="1"/>
  <c r="J39" i="2"/>
  <c r="J42" i="2" s="1"/>
  <c r="J44" i="2" s="1"/>
  <c r="H39" i="2"/>
  <c r="H42" i="2" s="1"/>
  <c r="H44" i="2" s="1"/>
  <c r="F39" i="2"/>
  <c r="F42" i="2" s="1"/>
  <c r="F44" i="2" s="1"/>
  <c r="N49" i="2"/>
  <c r="N52" i="2" s="1"/>
  <c r="N54" i="2" s="1"/>
  <c r="N55" i="2" s="1"/>
  <c r="L49" i="2"/>
  <c r="L52" i="2" s="1"/>
  <c r="L54" i="2" s="1"/>
  <c r="L55" i="2" s="1"/>
  <c r="J49" i="2"/>
  <c r="J52" i="2" s="1"/>
  <c r="J54" i="2" s="1"/>
  <c r="J55" i="2" s="1"/>
  <c r="H49" i="2"/>
  <c r="H52" i="2" s="1"/>
  <c r="H54" i="2" s="1"/>
  <c r="H55" i="2" s="1"/>
  <c r="F49" i="2"/>
  <c r="F52" i="2" s="1"/>
  <c r="F54" i="2" s="1"/>
  <c r="F55" i="2" s="1"/>
  <c r="D189" i="2"/>
  <c r="D192" i="2" s="1"/>
  <c r="D194" i="2" s="1"/>
  <c r="M189" i="2"/>
  <c r="M192" i="2" s="1"/>
  <c r="M194" i="2" s="1"/>
  <c r="K189" i="2"/>
  <c r="K192" i="2" s="1"/>
  <c r="K194" i="2" s="1"/>
  <c r="K195" i="2" s="1"/>
  <c r="I189" i="2"/>
  <c r="I192" i="2" s="1"/>
  <c r="I194" i="2" s="1"/>
  <c r="G189" i="2"/>
  <c r="G192" i="2" s="1"/>
  <c r="E189" i="2"/>
  <c r="E192" i="2" s="1"/>
  <c r="E194" i="2" s="1"/>
  <c r="F179" i="2"/>
  <c r="F182" i="2" s="1"/>
  <c r="F184" i="2" s="1"/>
  <c r="H179" i="2"/>
  <c r="H182" i="2" s="1"/>
  <c r="H184" i="2" s="1"/>
  <c r="J179" i="2"/>
  <c r="J182" i="2" s="1"/>
  <c r="J184" i="2" s="1"/>
  <c r="L179" i="2"/>
  <c r="L182" i="2" s="1"/>
  <c r="L184" i="2" s="1"/>
  <c r="N179" i="2"/>
  <c r="N182" i="2" s="1"/>
  <c r="N184" i="2" s="1"/>
  <c r="N169" i="2"/>
  <c r="N172" i="2" s="1"/>
  <c r="N174" i="2" s="1"/>
  <c r="L169" i="2"/>
  <c r="L172" i="2" s="1"/>
  <c r="L174" i="2" s="1"/>
  <c r="J169" i="2"/>
  <c r="J172" i="2" s="1"/>
  <c r="J174" i="2" s="1"/>
  <c r="H169" i="2"/>
  <c r="H172" i="2" s="1"/>
  <c r="H174" i="2" s="1"/>
  <c r="F169" i="2"/>
  <c r="F172" i="2" s="1"/>
  <c r="F174" i="2" s="1"/>
  <c r="D159" i="2"/>
  <c r="D162" i="2" s="1"/>
  <c r="D164" i="2" s="1"/>
  <c r="M159" i="2"/>
  <c r="M162" i="2" s="1"/>
  <c r="K159" i="2"/>
  <c r="K162" i="2" s="1"/>
  <c r="K164" i="2" s="1"/>
  <c r="K165" i="2" s="1"/>
  <c r="I159" i="2"/>
  <c r="I162" i="2" s="1"/>
  <c r="I164" i="2" s="1"/>
  <c r="G159" i="2"/>
  <c r="G162" i="2" s="1"/>
  <c r="G164" i="2" s="1"/>
  <c r="E159" i="2"/>
  <c r="E162" i="2" s="1"/>
  <c r="E164" i="2" s="1"/>
  <c r="M149" i="2"/>
  <c r="M152" i="2" s="1"/>
  <c r="M154" i="2" s="1"/>
  <c r="M155" i="2" s="1"/>
  <c r="K149" i="2"/>
  <c r="K152" i="2" s="1"/>
  <c r="K154" i="2" s="1"/>
  <c r="K155" i="2" s="1"/>
  <c r="I149" i="2"/>
  <c r="I152" i="2" s="1"/>
  <c r="I154" i="2" s="1"/>
  <c r="I155" i="2" s="1"/>
  <c r="G149" i="2"/>
  <c r="G152" i="2" s="1"/>
  <c r="G154" i="2" s="1"/>
  <c r="G155" i="2" s="1"/>
  <c r="G156" i="2" s="1"/>
  <c r="E149" i="2"/>
  <c r="E152" i="2" s="1"/>
  <c r="E154" i="2" s="1"/>
  <c r="E155" i="2" s="1"/>
  <c r="D139" i="2"/>
  <c r="D142" i="2" s="1"/>
  <c r="D144" i="2" s="1"/>
  <c r="M139" i="2"/>
  <c r="M142" i="2" s="1"/>
  <c r="M144" i="2" s="1"/>
  <c r="K139" i="2"/>
  <c r="K142" i="2" s="1"/>
  <c r="K144" i="2" s="1"/>
  <c r="K145" i="2" s="1"/>
  <c r="I139" i="2"/>
  <c r="I142" i="2" s="1"/>
  <c r="I144" i="2" s="1"/>
  <c r="G139" i="2"/>
  <c r="G142" i="2" s="1"/>
  <c r="G144" i="2" s="1"/>
  <c r="G145" i="2" s="1"/>
  <c r="E139" i="2"/>
  <c r="N129" i="2"/>
  <c r="N132" i="2" s="1"/>
  <c r="N134" i="2" s="1"/>
  <c r="L129" i="2"/>
  <c r="L132" i="2" s="1"/>
  <c r="L134" i="2" s="1"/>
  <c r="J129" i="2"/>
  <c r="J132" i="2" s="1"/>
  <c r="J134" i="2" s="1"/>
  <c r="H129" i="2"/>
  <c r="H132" i="2" s="1"/>
  <c r="H134" i="2" s="1"/>
  <c r="F129" i="2"/>
  <c r="F132" i="2" s="1"/>
  <c r="F134" i="2" s="1"/>
  <c r="D119" i="2"/>
  <c r="D122" i="2" s="1"/>
  <c r="D124" i="2" s="1"/>
  <c r="M119" i="2"/>
  <c r="M122" i="2" s="1"/>
  <c r="M124" i="2" s="1"/>
  <c r="K119" i="2"/>
  <c r="K122" i="2" s="1"/>
  <c r="K124" i="2" s="1"/>
  <c r="K125" i="2" s="1"/>
  <c r="K126" i="2" s="1"/>
  <c r="I119" i="2"/>
  <c r="I122" i="2" s="1"/>
  <c r="I124" i="2" s="1"/>
  <c r="G119" i="2"/>
  <c r="G122" i="2" s="1"/>
  <c r="G124" i="2" s="1"/>
  <c r="G125" i="2" s="1"/>
  <c r="E119" i="2"/>
  <c r="E122" i="2" s="1"/>
  <c r="E124" i="2" s="1"/>
  <c r="N109" i="2"/>
  <c r="N112" i="2" s="1"/>
  <c r="N114" i="2" s="1"/>
  <c r="L109" i="2"/>
  <c r="L112" i="2" s="1"/>
  <c r="L114" i="2" s="1"/>
  <c r="J109" i="2"/>
  <c r="J112" i="2" s="1"/>
  <c r="J114" i="2" s="1"/>
  <c r="H109" i="2"/>
  <c r="H112" i="2" s="1"/>
  <c r="H114" i="2" s="1"/>
  <c r="F109" i="2"/>
  <c r="F112" i="2" s="1"/>
  <c r="F114" i="2" s="1"/>
  <c r="D99" i="2"/>
  <c r="D102" i="2" s="1"/>
  <c r="D104" i="2" s="1"/>
  <c r="M99" i="2"/>
  <c r="M102" i="2" s="1"/>
  <c r="M104" i="2" s="1"/>
  <c r="K99" i="2"/>
  <c r="K102" i="2" s="1"/>
  <c r="K104" i="2" s="1"/>
  <c r="K105" i="2" s="1"/>
  <c r="I99" i="2"/>
  <c r="I102" i="2" s="1"/>
  <c r="I104" i="2" s="1"/>
  <c r="G99" i="2"/>
  <c r="G102" i="2" s="1"/>
  <c r="G104" i="2" s="1"/>
  <c r="G105" i="2" s="1"/>
  <c r="E99" i="2"/>
  <c r="E102" i="2" s="1"/>
  <c r="E104" i="2" s="1"/>
  <c r="N89" i="2"/>
  <c r="N92" i="2" s="1"/>
  <c r="N94" i="2" s="1"/>
  <c r="L89" i="2"/>
  <c r="L92" i="2" s="1"/>
  <c r="L94" i="2" s="1"/>
  <c r="J89" i="2"/>
  <c r="J92" i="2" s="1"/>
  <c r="J94" i="2" s="1"/>
  <c r="H89" i="2"/>
  <c r="H92" i="2" s="1"/>
  <c r="H94" i="2" s="1"/>
  <c r="F89" i="2"/>
  <c r="F92" i="2" s="1"/>
  <c r="F94" i="2" s="1"/>
  <c r="D79" i="2"/>
  <c r="D82" i="2" s="1"/>
  <c r="D84" i="2" s="1"/>
  <c r="M79" i="2"/>
  <c r="M82" i="2" s="1"/>
  <c r="M84" i="2" s="1"/>
  <c r="M85" i="2" s="1"/>
  <c r="K79" i="2"/>
  <c r="K82" i="2" s="1"/>
  <c r="K84" i="2" s="1"/>
  <c r="K85" i="2" s="1"/>
  <c r="I79" i="2"/>
  <c r="I82" i="2" s="1"/>
  <c r="I84" i="2" s="1"/>
  <c r="I85" i="2" s="1"/>
  <c r="G79" i="2"/>
  <c r="G82" i="2" s="1"/>
  <c r="G84" i="2" s="1"/>
  <c r="G85" i="2" s="1"/>
  <c r="E79" i="2"/>
  <c r="E82" i="2" s="1"/>
  <c r="E84" i="2" s="1"/>
  <c r="E85" i="2" s="1"/>
  <c r="N69" i="2"/>
  <c r="N72" i="2" s="1"/>
  <c r="N74" i="2" s="1"/>
  <c r="N75" i="2" s="1"/>
  <c r="N76" i="2" s="1"/>
  <c r="L69" i="2"/>
  <c r="L72" i="2" s="1"/>
  <c r="L74" i="2" s="1"/>
  <c r="L75" i="2" s="1"/>
  <c r="J69" i="2"/>
  <c r="J72" i="2" s="1"/>
  <c r="J74" i="2" s="1"/>
  <c r="J75" i="2" s="1"/>
  <c r="H69" i="2"/>
  <c r="H72" i="2" s="1"/>
  <c r="H74" i="2" s="1"/>
  <c r="H75" i="2" s="1"/>
  <c r="F69" i="2"/>
  <c r="F72" i="2" s="1"/>
  <c r="F74" i="2" s="1"/>
  <c r="F75" i="2" s="1"/>
  <c r="F76" i="2" s="1"/>
  <c r="D59" i="2"/>
  <c r="D62" i="2" s="1"/>
  <c r="D64" i="2" s="1"/>
  <c r="M59" i="2"/>
  <c r="M62" i="2" s="1"/>
  <c r="M64" i="2" s="1"/>
  <c r="M65" i="2" s="1"/>
  <c r="K59" i="2"/>
  <c r="K62" i="2" s="1"/>
  <c r="K64" i="2" s="1"/>
  <c r="K65" i="2" s="1"/>
  <c r="I59" i="2"/>
  <c r="I62" i="2" s="1"/>
  <c r="I64" i="2" s="1"/>
  <c r="I65" i="2" s="1"/>
  <c r="G59" i="2"/>
  <c r="G62" i="2" s="1"/>
  <c r="G64" i="2" s="1"/>
  <c r="G65" i="2" s="1"/>
  <c r="E59" i="2"/>
  <c r="E62" i="2" s="1"/>
  <c r="E64" i="2" s="1"/>
  <c r="E65" i="2" s="1"/>
  <c r="D19" i="2"/>
  <c r="D22" i="2" s="1"/>
  <c r="D24" i="2" s="1"/>
  <c r="M19" i="2"/>
  <c r="M22" i="2" s="1"/>
  <c r="M24" i="2" s="1"/>
  <c r="M25" i="2" s="1"/>
  <c r="K19" i="2"/>
  <c r="K22" i="2" s="1"/>
  <c r="K24" i="2" s="1"/>
  <c r="K25" i="2" s="1"/>
  <c r="I19" i="2"/>
  <c r="I22" i="2" s="1"/>
  <c r="I24" i="2" s="1"/>
  <c r="I25" i="2" s="1"/>
  <c r="G19" i="2"/>
  <c r="G22" i="2" s="1"/>
  <c r="G24" i="2" s="1"/>
  <c r="G25" i="2" s="1"/>
  <c r="G26" i="2" s="1"/>
  <c r="E19" i="2"/>
  <c r="E22" i="2" s="1"/>
  <c r="E24" i="2" s="1"/>
  <c r="E25" i="2" s="1"/>
  <c r="D29" i="2"/>
  <c r="D32" i="2" s="1"/>
  <c r="D34" i="2" s="1"/>
  <c r="M29" i="2"/>
  <c r="M32" i="2" s="1"/>
  <c r="K29" i="2"/>
  <c r="K32" i="2" s="1"/>
  <c r="K34" i="2" s="1"/>
  <c r="K35" i="2" s="1"/>
  <c r="I29" i="2"/>
  <c r="I32" i="2" s="1"/>
  <c r="G29" i="2"/>
  <c r="G32" i="2" s="1"/>
  <c r="G34" i="2" s="1"/>
  <c r="G35" i="2" s="1"/>
  <c r="E29" i="2"/>
  <c r="D39" i="2"/>
  <c r="D42" i="2" s="1"/>
  <c r="D44" i="2" s="1"/>
  <c r="M39" i="2"/>
  <c r="M42" i="2" s="1"/>
  <c r="M44" i="2" s="1"/>
  <c r="M45" i="2" s="1"/>
  <c r="K39" i="2"/>
  <c r="K42" i="2" s="1"/>
  <c r="K44" i="2" s="1"/>
  <c r="K45" i="2" s="1"/>
  <c r="I39" i="2"/>
  <c r="I42" i="2" s="1"/>
  <c r="I44" i="2" s="1"/>
  <c r="I45" i="2" s="1"/>
  <c r="G39" i="2"/>
  <c r="G42" i="2" s="1"/>
  <c r="G44" i="2" s="1"/>
  <c r="G45" i="2" s="1"/>
  <c r="E39" i="2"/>
  <c r="E42" i="2" s="1"/>
  <c r="E44" i="2" s="1"/>
  <c r="D49" i="2"/>
  <c r="D52" i="2" s="1"/>
  <c r="D54" i="2" s="1"/>
  <c r="D55" i="2" s="1"/>
  <c r="M49" i="2"/>
  <c r="M52" i="2" s="1"/>
  <c r="M54" i="2" s="1"/>
  <c r="M55" i="2" s="1"/>
  <c r="K49" i="2"/>
  <c r="K52" i="2" s="1"/>
  <c r="K54" i="2" s="1"/>
  <c r="K55" i="2" s="1"/>
  <c r="I49" i="2"/>
  <c r="I52" i="2" s="1"/>
  <c r="I54" i="2" s="1"/>
  <c r="I55" i="2" s="1"/>
  <c r="G49" i="2"/>
  <c r="G52" i="2" s="1"/>
  <c r="G54" i="2" s="1"/>
  <c r="G55" i="2" s="1"/>
  <c r="E49" i="2"/>
  <c r="E52" i="2" s="1"/>
  <c r="E54" i="2" s="1"/>
  <c r="E55" i="2" s="1"/>
  <c r="N189" i="2"/>
  <c r="N192" i="2" s="1"/>
  <c r="N194" i="2" s="1"/>
  <c r="L189" i="2"/>
  <c r="L192" i="2" s="1"/>
  <c r="L194" i="2" s="1"/>
  <c r="J189" i="2"/>
  <c r="J192" i="2" s="1"/>
  <c r="J194" i="2" s="1"/>
  <c r="H189" i="2"/>
  <c r="H192" i="2" s="1"/>
  <c r="H194" i="2" s="1"/>
  <c r="F189" i="2"/>
  <c r="F192" i="2" s="1"/>
  <c r="F194" i="2" s="1"/>
  <c r="D179" i="2"/>
  <c r="D182" i="2" s="1"/>
  <c r="D184" i="2" s="1"/>
  <c r="E179" i="2"/>
  <c r="E182" i="2" s="1"/>
  <c r="E184" i="2" s="1"/>
  <c r="G179" i="2"/>
  <c r="G182" i="2" s="1"/>
  <c r="G184" i="2" s="1"/>
  <c r="G185" i="2" s="1"/>
  <c r="I179" i="2"/>
  <c r="I182" i="2" s="1"/>
  <c r="I184" i="2" s="1"/>
  <c r="K179" i="2"/>
  <c r="K182" i="2" s="1"/>
  <c r="K184" i="2" s="1"/>
  <c r="K185" i="2" s="1"/>
  <c r="M179" i="2"/>
  <c r="M182" i="2" s="1"/>
  <c r="M184" i="2" s="1"/>
  <c r="D169" i="2"/>
  <c r="D172" i="2" s="1"/>
  <c r="D174" i="2" s="1"/>
  <c r="M169" i="2"/>
  <c r="M172" i="2" s="1"/>
  <c r="M174" i="2" s="1"/>
  <c r="K169" i="2"/>
  <c r="K172" i="2" s="1"/>
  <c r="K174" i="2" s="1"/>
  <c r="K175" i="2" s="1"/>
  <c r="I169" i="2"/>
  <c r="I172" i="2" s="1"/>
  <c r="I174" i="2" s="1"/>
  <c r="G169" i="2"/>
  <c r="G172" i="2" s="1"/>
  <c r="G174" i="2" s="1"/>
  <c r="G175" i="2" s="1"/>
  <c r="E169" i="2"/>
  <c r="E172" i="2" s="1"/>
  <c r="E174" i="2" s="1"/>
  <c r="N159" i="2"/>
  <c r="N162" i="2" s="1"/>
  <c r="N164" i="2" s="1"/>
  <c r="L159" i="2"/>
  <c r="L162" i="2" s="1"/>
  <c r="L164" i="2" s="1"/>
  <c r="J159" i="2"/>
  <c r="J162" i="2" s="1"/>
  <c r="J164" i="2" s="1"/>
  <c r="H159" i="2"/>
  <c r="H162" i="2" s="1"/>
  <c r="H164" i="2" s="1"/>
  <c r="F159" i="2"/>
  <c r="F162" i="2" s="1"/>
  <c r="F164" i="2" s="1"/>
  <c r="D149" i="2"/>
  <c r="D152" i="2" s="1"/>
  <c r="D154" i="2" s="1"/>
  <c r="L149" i="2"/>
  <c r="L152" i="2" s="1"/>
  <c r="L154" i="2" s="1"/>
  <c r="J149" i="2"/>
  <c r="J152" i="2" s="1"/>
  <c r="J154" i="2" s="1"/>
  <c r="H149" i="2"/>
  <c r="H152" i="2" s="1"/>
  <c r="H154" i="2" s="1"/>
  <c r="F149" i="2"/>
  <c r="F152" i="2" s="1"/>
  <c r="F154" i="2" s="1"/>
  <c r="N149" i="2"/>
  <c r="N152" i="2" s="1"/>
  <c r="N154" i="2" s="1"/>
  <c r="N139" i="2"/>
  <c r="N142" i="2" s="1"/>
  <c r="N144" i="2" s="1"/>
  <c r="L139" i="2"/>
  <c r="L142" i="2" s="1"/>
  <c r="L144" i="2" s="1"/>
  <c r="J139" i="2"/>
  <c r="J142" i="2" s="1"/>
  <c r="J144" i="2" s="1"/>
  <c r="H139" i="2"/>
  <c r="H142" i="2" s="1"/>
  <c r="H144" i="2" s="1"/>
  <c r="F139" i="2"/>
  <c r="F142" i="2" s="1"/>
  <c r="F144" i="2" s="1"/>
  <c r="D129" i="2"/>
  <c r="D132" i="2" s="1"/>
  <c r="D134" i="2" s="1"/>
  <c r="M129" i="2"/>
  <c r="M132" i="2" s="1"/>
  <c r="K129" i="2"/>
  <c r="K132" i="2" s="1"/>
  <c r="K134" i="2" s="1"/>
  <c r="K135" i="2" s="1"/>
  <c r="K136" i="2" s="1"/>
  <c r="I129" i="2"/>
  <c r="I132" i="2" s="1"/>
  <c r="G129" i="2"/>
  <c r="G132" i="2" s="1"/>
  <c r="G134" i="2" s="1"/>
  <c r="G135" i="2" s="1"/>
  <c r="E129" i="2"/>
  <c r="E132" i="2" s="1"/>
  <c r="N119" i="2"/>
  <c r="N122" i="2" s="1"/>
  <c r="N124" i="2" s="1"/>
  <c r="L119" i="2"/>
  <c r="L122" i="2" s="1"/>
  <c r="L124" i="2" s="1"/>
  <c r="J119" i="2"/>
  <c r="J122" i="2" s="1"/>
  <c r="J124" i="2" s="1"/>
  <c r="H119" i="2"/>
  <c r="H122" i="2" s="1"/>
  <c r="H124" i="2" s="1"/>
  <c r="F119" i="2"/>
  <c r="F122" i="2" s="1"/>
  <c r="F124" i="2" s="1"/>
  <c r="D109" i="2"/>
  <c r="D112" i="2" s="1"/>
  <c r="D114" i="2" s="1"/>
  <c r="M109" i="2"/>
  <c r="M112" i="2" s="1"/>
  <c r="M114" i="2" s="1"/>
  <c r="K109" i="2"/>
  <c r="K112" i="2" s="1"/>
  <c r="K114" i="2" s="1"/>
  <c r="K115" i="2" s="1"/>
  <c r="I109" i="2"/>
  <c r="I112" i="2" s="1"/>
  <c r="I114" i="2" s="1"/>
  <c r="G109" i="2"/>
  <c r="G112" i="2" s="1"/>
  <c r="E109" i="2"/>
  <c r="E112" i="2" s="1"/>
  <c r="E114" i="2" s="1"/>
  <c r="N99" i="2"/>
  <c r="N102" i="2" s="1"/>
  <c r="N104" i="2" s="1"/>
  <c r="L99" i="2"/>
  <c r="L102" i="2" s="1"/>
  <c r="L104" i="2" s="1"/>
  <c r="J99" i="2"/>
  <c r="J102" i="2" s="1"/>
  <c r="J104" i="2" s="1"/>
  <c r="H99" i="2"/>
  <c r="H102" i="2" s="1"/>
  <c r="H104" i="2" s="1"/>
  <c r="F99" i="2"/>
  <c r="F102" i="2" s="1"/>
  <c r="F104" i="2" s="1"/>
  <c r="D89" i="2"/>
  <c r="D92" i="2" s="1"/>
  <c r="D94" i="2" s="1"/>
  <c r="M89" i="2"/>
  <c r="M92" i="2" s="1"/>
  <c r="M94" i="2" s="1"/>
  <c r="K89" i="2"/>
  <c r="K92" i="2" s="1"/>
  <c r="K94" i="2" s="1"/>
  <c r="K95" i="2" s="1"/>
  <c r="I89" i="2"/>
  <c r="I92" i="2" s="1"/>
  <c r="I94" i="2" s="1"/>
  <c r="G89" i="2"/>
  <c r="G92" i="2" s="1"/>
  <c r="G94" i="2" s="1"/>
  <c r="G95" i="2" s="1"/>
  <c r="E89" i="2"/>
  <c r="E92" i="2" s="1"/>
  <c r="E94" i="2" s="1"/>
  <c r="N79" i="2"/>
  <c r="N82" i="2" s="1"/>
  <c r="N84" i="2" s="1"/>
  <c r="L79" i="2"/>
  <c r="L82" i="2" s="1"/>
  <c r="L84" i="2" s="1"/>
  <c r="J79" i="2"/>
  <c r="J82" i="2" s="1"/>
  <c r="J84" i="2" s="1"/>
  <c r="H79" i="2"/>
  <c r="H82" i="2" s="1"/>
  <c r="H84" i="2" s="1"/>
  <c r="F79" i="2"/>
  <c r="F82" i="2" s="1"/>
  <c r="F84" i="2" s="1"/>
  <c r="D69" i="2"/>
  <c r="D72" i="2" s="1"/>
  <c r="D74" i="2" s="1"/>
  <c r="D75" i="2" s="1"/>
  <c r="M69" i="2"/>
  <c r="M72" i="2" s="1"/>
  <c r="M74" i="2" s="1"/>
  <c r="M75" i="2" s="1"/>
  <c r="K69" i="2"/>
  <c r="K72" i="2" s="1"/>
  <c r="K74" i="2" s="1"/>
  <c r="K75" i="2" s="1"/>
  <c r="I69" i="2"/>
  <c r="I72" i="2" s="1"/>
  <c r="I74" i="2" s="1"/>
  <c r="I75" i="2" s="1"/>
  <c r="G69" i="2"/>
  <c r="G72" i="2" s="1"/>
  <c r="E69" i="2"/>
  <c r="E72" i="2" s="1"/>
  <c r="E74" i="2" s="1"/>
  <c r="E75" i="2" s="1"/>
  <c r="N59" i="2"/>
  <c r="N62" i="2" s="1"/>
  <c r="N64" i="2" s="1"/>
  <c r="N65" i="2" s="1"/>
  <c r="L59" i="2"/>
  <c r="L62" i="2" s="1"/>
  <c r="L64" i="2" s="1"/>
  <c r="J59" i="2"/>
  <c r="J62" i="2" s="1"/>
  <c r="J64" i="2" s="1"/>
  <c r="J65" i="2" s="1"/>
  <c r="H59" i="2"/>
  <c r="H62" i="2" s="1"/>
  <c r="H64" i="2" s="1"/>
  <c r="F59" i="2"/>
  <c r="F62" i="2" s="1"/>
  <c r="F64" i="2" s="1"/>
  <c r="F65" i="2" s="1"/>
  <c r="O43" i="13"/>
  <c r="P43" i="13" s="1"/>
  <c r="Q43" i="13" s="1"/>
  <c r="R43" i="13" s="1"/>
  <c r="S43" i="13" s="1"/>
  <c r="O42" i="13"/>
  <c r="P42" i="13" s="1"/>
  <c r="D47" i="13"/>
  <c r="D171" i="13"/>
  <c r="D115" i="13"/>
  <c r="D143" i="13"/>
  <c r="O143" i="13" s="1"/>
  <c r="D87" i="13"/>
  <c r="C48" i="13"/>
  <c r="C50" i="13"/>
  <c r="N54" i="13"/>
  <c r="L54" i="13"/>
  <c r="J54" i="13"/>
  <c r="H54" i="13"/>
  <c r="F54" i="13"/>
  <c r="N53" i="13"/>
  <c r="L53" i="13"/>
  <c r="J53" i="13"/>
  <c r="H53" i="13"/>
  <c r="F53" i="13"/>
  <c r="D53" i="13"/>
  <c r="M52" i="13"/>
  <c r="K52" i="13"/>
  <c r="I52" i="13"/>
  <c r="G52" i="13"/>
  <c r="E52" i="13"/>
  <c r="M51" i="13"/>
  <c r="K51" i="13"/>
  <c r="I51" i="13"/>
  <c r="G51" i="13"/>
  <c r="E51" i="13"/>
  <c r="N50" i="13"/>
  <c r="L50" i="13"/>
  <c r="J50" i="13"/>
  <c r="H50" i="13"/>
  <c r="F50" i="13"/>
  <c r="N49" i="13"/>
  <c r="L49" i="13"/>
  <c r="J49" i="13"/>
  <c r="H49" i="13"/>
  <c r="F49" i="13"/>
  <c r="D49" i="13"/>
  <c r="M48" i="13"/>
  <c r="K48" i="13"/>
  <c r="I48" i="13"/>
  <c r="G48" i="13"/>
  <c r="E48" i="13"/>
  <c r="M47" i="13"/>
  <c r="K47" i="13"/>
  <c r="I47" i="13"/>
  <c r="G47" i="13"/>
  <c r="E47" i="13"/>
  <c r="N46" i="13"/>
  <c r="L46" i="13"/>
  <c r="J46" i="13"/>
  <c r="H46" i="13"/>
  <c r="F46" i="13"/>
  <c r="F45" i="13"/>
  <c r="E59" i="13"/>
  <c r="G59" i="13"/>
  <c r="I59" i="13"/>
  <c r="K59" i="13"/>
  <c r="M59" i="13"/>
  <c r="D59" i="13"/>
  <c r="D54" i="13"/>
  <c r="D52" i="13"/>
  <c r="D50" i="13"/>
  <c r="D48" i="13"/>
  <c r="D46" i="13"/>
  <c r="C52" i="13"/>
  <c r="C53" i="13"/>
  <c r="C51" i="13"/>
  <c r="C49" i="13"/>
  <c r="C47" i="13"/>
  <c r="C45" i="13"/>
  <c r="C6" i="13" s="1"/>
  <c r="M155" i="12"/>
  <c r="M156" i="12" s="1"/>
  <c r="G65" i="12"/>
  <c r="K65" i="12"/>
  <c r="K66" i="12" s="1"/>
  <c r="G145" i="12"/>
  <c r="K145" i="12"/>
  <c r="K146" i="12" s="1"/>
  <c r="G165" i="12"/>
  <c r="K165" i="12"/>
  <c r="K166" i="12" s="1"/>
  <c r="J186" i="12"/>
  <c r="J196" i="12"/>
  <c r="J206" i="12"/>
  <c r="E65" i="12"/>
  <c r="I65" i="12"/>
  <c r="I66" i="12" s="1"/>
  <c r="M65" i="12"/>
  <c r="M66" i="12" s="1"/>
  <c r="E136" i="12"/>
  <c r="I136" i="12"/>
  <c r="I137" i="12" s="1"/>
  <c r="G135" i="12"/>
  <c r="K135" i="12"/>
  <c r="K136" i="12" s="1"/>
  <c r="E145" i="12"/>
  <c r="I145" i="12"/>
  <c r="I146" i="12" s="1"/>
  <c r="M145" i="12"/>
  <c r="M146" i="12" s="1"/>
  <c r="E156" i="12"/>
  <c r="I156" i="12"/>
  <c r="I158" i="12" s="1"/>
  <c r="G155" i="12"/>
  <c r="G156" i="12" s="1"/>
  <c r="K155" i="12"/>
  <c r="K156" i="12" s="1"/>
  <c r="E165" i="12"/>
  <c r="I165" i="12"/>
  <c r="I166" i="12" s="1"/>
  <c r="M165" i="12"/>
  <c r="M166" i="12" s="1"/>
  <c r="I176" i="12"/>
  <c r="M176" i="12"/>
  <c r="M177" i="12" s="1"/>
  <c r="G175" i="12"/>
  <c r="K175" i="12"/>
  <c r="K176" i="12" s="1"/>
  <c r="N176" i="12"/>
  <c r="E186" i="12"/>
  <c r="I186" i="12"/>
  <c r="M186" i="12"/>
  <c r="G185" i="12"/>
  <c r="K185" i="12"/>
  <c r="K186" i="12" s="1"/>
  <c r="N186" i="12"/>
  <c r="I196" i="12"/>
  <c r="M196" i="12"/>
  <c r="M198" i="12" s="1"/>
  <c r="G195" i="12"/>
  <c r="K195" i="12"/>
  <c r="K196" i="12" s="1"/>
  <c r="N196" i="12"/>
  <c r="N198" i="12" s="1"/>
  <c r="E206" i="12"/>
  <c r="I206" i="12"/>
  <c r="M206" i="12"/>
  <c r="G205" i="12"/>
  <c r="K205" i="12"/>
  <c r="K206" i="12" s="1"/>
  <c r="F206" i="12"/>
  <c r="N206" i="12"/>
  <c r="N207" i="12" s="1"/>
  <c r="E616" i="12"/>
  <c r="E617" i="12" s="1"/>
  <c r="I616" i="12"/>
  <c r="M616" i="12"/>
  <c r="E16" i="12"/>
  <c r="D65" i="12"/>
  <c r="F65" i="12"/>
  <c r="H65" i="12"/>
  <c r="H66" i="12" s="1"/>
  <c r="J65" i="12"/>
  <c r="J66" i="12" s="1"/>
  <c r="L65" i="12"/>
  <c r="L66" i="12" s="1"/>
  <c r="N65" i="12"/>
  <c r="N66" i="12" s="1"/>
  <c r="E75" i="12"/>
  <c r="G75" i="12"/>
  <c r="I75" i="12"/>
  <c r="K75" i="12"/>
  <c r="K76" i="12" s="1"/>
  <c r="M75" i="12"/>
  <c r="H76" i="12"/>
  <c r="J76" i="12"/>
  <c r="L76" i="12"/>
  <c r="N76" i="12"/>
  <c r="E85" i="12"/>
  <c r="E86" i="12" s="1"/>
  <c r="G85" i="12"/>
  <c r="I85" i="12"/>
  <c r="I86" i="12" s="1"/>
  <c r="K85" i="12"/>
  <c r="K86" i="12" s="1"/>
  <c r="M85" i="12"/>
  <c r="M86" i="12" s="1"/>
  <c r="F86" i="12"/>
  <c r="H86" i="12"/>
  <c r="J86" i="12"/>
  <c r="L86" i="12"/>
  <c r="N86" i="12"/>
  <c r="E95" i="12"/>
  <c r="E96" i="12" s="1"/>
  <c r="G95" i="12"/>
  <c r="G96" i="12" s="1"/>
  <c r="I95" i="12"/>
  <c r="I96" i="12" s="1"/>
  <c r="K95" i="12"/>
  <c r="K96" i="12" s="1"/>
  <c r="M95" i="12"/>
  <c r="M96" i="12" s="1"/>
  <c r="F96" i="12"/>
  <c r="H96" i="12"/>
  <c r="J96" i="12"/>
  <c r="L96" i="12"/>
  <c r="N96" i="12"/>
  <c r="E105" i="12"/>
  <c r="E106" i="12" s="1"/>
  <c r="G105" i="12"/>
  <c r="G106" i="12" s="1"/>
  <c r="I105" i="12"/>
  <c r="I106" i="12" s="1"/>
  <c r="K105" i="12"/>
  <c r="K106" i="12" s="1"/>
  <c r="M105" i="12"/>
  <c r="M106" i="12" s="1"/>
  <c r="F106" i="12"/>
  <c r="H106" i="12"/>
  <c r="J106" i="12"/>
  <c r="L106" i="12"/>
  <c r="N106" i="12"/>
  <c r="E115" i="12"/>
  <c r="G115" i="12"/>
  <c r="I115" i="12"/>
  <c r="I116" i="12" s="1"/>
  <c r="K115" i="12"/>
  <c r="K116" i="12" s="1"/>
  <c r="M115" i="12"/>
  <c r="M116" i="12" s="1"/>
  <c r="H116" i="12"/>
  <c r="J116" i="12"/>
  <c r="L116" i="12"/>
  <c r="N116" i="12"/>
  <c r="H126" i="12"/>
  <c r="L126" i="12"/>
  <c r="H136" i="12"/>
  <c r="L136" i="12"/>
  <c r="D146" i="12"/>
  <c r="H146" i="12"/>
  <c r="L146" i="12"/>
  <c r="H156" i="12"/>
  <c r="L156" i="12"/>
  <c r="D166" i="12"/>
  <c r="H166" i="12"/>
  <c r="L166" i="12"/>
  <c r="H176" i="12"/>
  <c r="L176" i="12"/>
  <c r="H186" i="12"/>
  <c r="L186" i="12"/>
  <c r="H196" i="12"/>
  <c r="L196" i="12"/>
  <c r="D206" i="12"/>
  <c r="H206" i="12"/>
  <c r="L206" i="12"/>
  <c r="E126" i="12"/>
  <c r="G126" i="12"/>
  <c r="I126" i="12"/>
  <c r="M126" i="12"/>
  <c r="F125" i="12"/>
  <c r="K125" i="12"/>
  <c r="K126" i="12" s="1"/>
  <c r="J126" i="12"/>
  <c r="N126" i="12"/>
  <c r="M136" i="12"/>
  <c r="F136" i="12"/>
  <c r="J136" i="12"/>
  <c r="N136" i="12"/>
  <c r="F146" i="12"/>
  <c r="J146" i="12"/>
  <c r="N146" i="12"/>
  <c r="J156" i="12"/>
  <c r="N156" i="12"/>
  <c r="F166" i="12"/>
  <c r="J166" i="12"/>
  <c r="N166" i="12"/>
  <c r="F176" i="12"/>
  <c r="J176" i="12"/>
  <c r="O171" i="13" l="1"/>
  <c r="O123" i="13"/>
  <c r="P131" i="13"/>
  <c r="P130" i="13"/>
  <c r="Q126" i="13"/>
  <c r="P136" i="13"/>
  <c r="P138" i="13"/>
  <c r="O917" i="12"/>
  <c r="O957" i="12"/>
  <c r="O757" i="12"/>
  <c r="O247" i="12"/>
  <c r="N616" i="12"/>
  <c r="N617" i="12" s="1"/>
  <c r="J616" i="12"/>
  <c r="J618" i="12" s="1"/>
  <c r="C615" i="12"/>
  <c r="C616" i="12" s="1"/>
  <c r="P129" i="13"/>
  <c r="O177" i="13"/>
  <c r="P133" i="13"/>
  <c r="P132" i="13"/>
  <c r="O119" i="13"/>
  <c r="O173" i="13"/>
  <c r="O178" i="13"/>
  <c r="O172" i="13"/>
  <c r="O176" i="13"/>
  <c r="O179" i="13"/>
  <c r="O115" i="13"/>
  <c r="O118" i="13"/>
  <c r="O116" i="13"/>
  <c r="O120" i="13"/>
  <c r="J8" i="16"/>
  <c r="I178" i="12"/>
  <c r="O217" i="12"/>
  <c r="O657" i="12"/>
  <c r="O647" i="12"/>
  <c r="O967" i="12"/>
  <c r="M208" i="12"/>
  <c r="N178" i="12"/>
  <c r="M618" i="12"/>
  <c r="I208" i="12"/>
  <c r="M188" i="12"/>
  <c r="J198" i="12"/>
  <c r="O237" i="12"/>
  <c r="O747" i="12"/>
  <c r="O827" i="12"/>
  <c r="I198" i="12"/>
  <c r="J208" i="12"/>
  <c r="I618" i="12"/>
  <c r="N188" i="12"/>
  <c r="I188" i="12"/>
  <c r="J188" i="12"/>
  <c r="O257" i="12"/>
  <c r="O227" i="12"/>
  <c r="O457" i="12"/>
  <c r="O767" i="12"/>
  <c r="C95" i="12"/>
  <c r="O95" i="12" s="1"/>
  <c r="B26" i="9"/>
  <c r="J139" i="16"/>
  <c r="C257" i="16"/>
  <c r="J137" i="16"/>
  <c r="C255" i="16"/>
  <c r="J14" i="16"/>
  <c r="C360" i="16"/>
  <c r="J242" i="16"/>
  <c r="D242" i="16"/>
  <c r="E242" i="16" s="1"/>
  <c r="O101" i="13"/>
  <c r="C359" i="16"/>
  <c r="J241" i="16"/>
  <c r="D241" i="16"/>
  <c r="E241" i="16" s="1"/>
  <c r="J135" i="16"/>
  <c r="C253" i="16"/>
  <c r="J133" i="16"/>
  <c r="C251" i="16"/>
  <c r="C475" i="16"/>
  <c r="D475" i="16" s="1"/>
  <c r="E475" i="16" s="1"/>
  <c r="D357" i="16"/>
  <c r="E357" i="16" s="1"/>
  <c r="O157" i="13"/>
  <c r="O607" i="12"/>
  <c r="C358" i="16"/>
  <c r="J240" i="16"/>
  <c r="D240" i="16"/>
  <c r="E240" i="16" s="1"/>
  <c r="J138" i="16"/>
  <c r="C256" i="16"/>
  <c r="J136" i="16"/>
  <c r="C254" i="16"/>
  <c r="J131" i="16"/>
  <c r="C249" i="16"/>
  <c r="O129" i="13"/>
  <c r="J18" i="16"/>
  <c r="J134" i="16"/>
  <c r="C252" i="16"/>
  <c r="J132" i="16"/>
  <c r="C250" i="16"/>
  <c r="F17" i="18"/>
  <c r="L27" i="9"/>
  <c r="G17" i="18"/>
  <c r="C130" i="16"/>
  <c r="D12" i="16"/>
  <c r="E12" i="16" s="1"/>
  <c r="C129" i="16"/>
  <c r="D11" i="16"/>
  <c r="E11" i="16" s="1"/>
  <c r="C128" i="16"/>
  <c r="D10" i="16"/>
  <c r="E10" i="16" s="1"/>
  <c r="C127" i="16"/>
  <c r="D9" i="16"/>
  <c r="E9" i="16" s="1"/>
  <c r="C126" i="16"/>
  <c r="D8" i="16"/>
  <c r="E8" i="16" s="1"/>
  <c r="O129" i="2"/>
  <c r="O139" i="2"/>
  <c r="O62" i="2"/>
  <c r="O59" i="2"/>
  <c r="O174" i="13"/>
  <c r="O122" i="13"/>
  <c r="O117" i="13"/>
  <c r="O159" i="13"/>
  <c r="O164" i="13"/>
  <c r="O108" i="13"/>
  <c r="O102" i="13"/>
  <c r="O106" i="13"/>
  <c r="O145" i="13"/>
  <c r="O151" i="13"/>
  <c r="O134" i="13"/>
  <c r="O137" i="13"/>
  <c r="O307" i="12"/>
  <c r="O407" i="12"/>
  <c r="O397" i="12"/>
  <c r="O387" i="12"/>
  <c r="O507" i="12"/>
  <c r="O627" i="12"/>
  <c r="O737" i="12"/>
  <c r="O997" i="12"/>
  <c r="O447" i="12"/>
  <c r="O437" i="12"/>
  <c r="O667" i="12"/>
  <c r="O857" i="12"/>
  <c r="O577" i="12"/>
  <c r="O687" i="12"/>
  <c r="O837" i="12"/>
  <c r="O497" i="12"/>
  <c r="O637" i="12"/>
  <c r="O697" i="12"/>
  <c r="O787" i="12"/>
  <c r="O947" i="12"/>
  <c r="O477" i="12"/>
  <c r="O189" i="2"/>
  <c r="O112" i="2"/>
  <c r="O109" i="2"/>
  <c r="O119" i="2"/>
  <c r="O180" i="13"/>
  <c r="O124" i="13"/>
  <c r="O163" i="13"/>
  <c r="O166" i="13"/>
  <c r="O160" i="13"/>
  <c r="O105" i="13"/>
  <c r="O107" i="13"/>
  <c r="O149" i="13"/>
  <c r="O147" i="13"/>
  <c r="O130" i="13"/>
  <c r="O133" i="13"/>
  <c r="O327" i="12"/>
  <c r="O367" i="12"/>
  <c r="O707" i="12"/>
  <c r="O897" i="12"/>
  <c r="O977" i="12"/>
  <c r="O467" i="12"/>
  <c r="O807" i="12"/>
  <c r="O727" i="12"/>
  <c r="O427" i="12"/>
  <c r="O527" i="12"/>
  <c r="O817" i="12"/>
  <c r="O1007" i="12"/>
  <c r="O567" i="12"/>
  <c r="Q133" i="13"/>
  <c r="Q134" i="13"/>
  <c r="Q131" i="13"/>
  <c r="Q129" i="13"/>
  <c r="Q130" i="13"/>
  <c r="Q138" i="13"/>
  <c r="Q136" i="13"/>
  <c r="Q132" i="13"/>
  <c r="Q137" i="13"/>
  <c r="Q135" i="13"/>
  <c r="R126" i="13"/>
  <c r="P109" i="13"/>
  <c r="P103" i="13"/>
  <c r="P108" i="13"/>
  <c r="P107" i="13"/>
  <c r="P102" i="13"/>
  <c r="P104" i="13"/>
  <c r="P106" i="13"/>
  <c r="P101" i="13"/>
  <c r="P110" i="13"/>
  <c r="P105" i="13"/>
  <c r="Q98" i="13"/>
  <c r="O172" i="2"/>
  <c r="O169" i="2"/>
  <c r="O92" i="2"/>
  <c r="O89" i="2"/>
  <c r="O179" i="2"/>
  <c r="O99" i="2"/>
  <c r="O162" i="13"/>
  <c r="O165" i="13"/>
  <c r="O104" i="13"/>
  <c r="O103" i="13"/>
  <c r="O152" i="13"/>
  <c r="O150" i="13"/>
  <c r="O131" i="13"/>
  <c r="O136" i="13"/>
  <c r="O277" i="12"/>
  <c r="O377" i="12"/>
  <c r="O287" i="12"/>
  <c r="O317" i="12"/>
  <c r="O417" i="12"/>
  <c r="O547" i="12"/>
  <c r="O887" i="12"/>
  <c r="O1017" i="12"/>
  <c r="O517" i="12"/>
  <c r="O847" i="12"/>
  <c r="O907" i="12"/>
  <c r="O937" i="12"/>
  <c r="O587" i="12"/>
  <c r="O777" i="12"/>
  <c r="Q140" i="13"/>
  <c r="P150" i="13"/>
  <c r="P146" i="13"/>
  <c r="P148" i="13"/>
  <c r="P143" i="13"/>
  <c r="P149" i="13"/>
  <c r="P144" i="13"/>
  <c r="P145" i="13"/>
  <c r="P151" i="13"/>
  <c r="P152" i="13"/>
  <c r="P147" i="13"/>
  <c r="P175" i="13"/>
  <c r="P177" i="13"/>
  <c r="P172" i="13"/>
  <c r="P171" i="13"/>
  <c r="P173" i="13"/>
  <c r="P176" i="13"/>
  <c r="P178" i="13"/>
  <c r="Q168" i="13"/>
  <c r="P180" i="13"/>
  <c r="P179" i="13"/>
  <c r="P174" i="13"/>
  <c r="P115" i="13"/>
  <c r="P120" i="13"/>
  <c r="P121" i="13"/>
  <c r="P116" i="13"/>
  <c r="P122" i="13"/>
  <c r="P117" i="13"/>
  <c r="P118" i="13"/>
  <c r="P123" i="13"/>
  <c r="Q112" i="13"/>
  <c r="P119" i="13"/>
  <c r="P124" i="13"/>
  <c r="P166" i="13"/>
  <c r="Q154" i="13"/>
  <c r="P164" i="13"/>
  <c r="P158" i="13"/>
  <c r="P159" i="13"/>
  <c r="P157" i="13"/>
  <c r="P162" i="13"/>
  <c r="P163" i="13"/>
  <c r="P161" i="13"/>
  <c r="P160" i="13"/>
  <c r="P165" i="13"/>
  <c r="O152" i="2"/>
  <c r="O149" i="2"/>
  <c r="O69" i="2"/>
  <c r="O162" i="2"/>
  <c r="O159" i="2"/>
  <c r="O82" i="2"/>
  <c r="O79" i="2"/>
  <c r="O175" i="13"/>
  <c r="O121" i="13"/>
  <c r="O158" i="13"/>
  <c r="O161" i="13"/>
  <c r="O109" i="13"/>
  <c r="O110" i="13"/>
  <c r="O144" i="13"/>
  <c r="O148" i="13"/>
  <c r="O146" i="13"/>
  <c r="O135" i="13"/>
  <c r="O138" i="13"/>
  <c r="O132" i="13"/>
  <c r="O347" i="12"/>
  <c r="O337" i="12"/>
  <c r="O297" i="12"/>
  <c r="O357" i="12"/>
  <c r="O267" i="12"/>
  <c r="O877" i="12"/>
  <c r="O717" i="12"/>
  <c r="O487" i="12"/>
  <c r="O597" i="12"/>
  <c r="O797" i="12"/>
  <c r="O537" i="12"/>
  <c r="O557" i="12"/>
  <c r="O867" i="12"/>
  <c r="O927" i="12"/>
  <c r="O987" i="12"/>
  <c r="O677" i="12"/>
  <c r="J10" i="16"/>
  <c r="P135" i="13"/>
  <c r="P134" i="13"/>
  <c r="P137" i="13"/>
  <c r="J16" i="16"/>
  <c r="J20" i="16"/>
  <c r="J12" i="16"/>
  <c r="C125" i="16"/>
  <c r="C243" i="16" s="1"/>
  <c r="D7" i="16"/>
  <c r="E7" i="16" s="1"/>
  <c r="O52" i="2"/>
  <c r="O49" i="2"/>
  <c r="J124" i="16"/>
  <c r="D124" i="16"/>
  <c r="E124" i="16" s="1"/>
  <c r="J7" i="16"/>
  <c r="J19" i="16"/>
  <c r="J15" i="16"/>
  <c r="J11" i="16"/>
  <c r="O182" i="2"/>
  <c r="O652" i="2"/>
  <c r="J21" i="16"/>
  <c r="J17" i="16"/>
  <c r="J13" i="16"/>
  <c r="J9" i="16"/>
  <c r="O59" i="13"/>
  <c r="J122" i="16"/>
  <c r="D122" i="16"/>
  <c r="E122" i="16" s="1"/>
  <c r="D123" i="16"/>
  <c r="E123" i="16" s="1"/>
  <c r="J123" i="16"/>
  <c r="O91" i="13"/>
  <c r="O87" i="13"/>
  <c r="O96" i="13"/>
  <c r="O90" i="13"/>
  <c r="O88" i="13"/>
  <c r="O92" i="13"/>
  <c r="O95" i="13"/>
  <c r="O93" i="13"/>
  <c r="O94" i="13"/>
  <c r="O89" i="13"/>
  <c r="P95" i="13"/>
  <c r="P93" i="13"/>
  <c r="Q84" i="13"/>
  <c r="P91" i="13"/>
  <c r="P92" i="13"/>
  <c r="P88" i="13"/>
  <c r="P94" i="13"/>
  <c r="P96" i="13"/>
  <c r="P90" i="13"/>
  <c r="P87" i="13"/>
  <c r="P89" i="13"/>
  <c r="O73" i="13"/>
  <c r="O75" i="13"/>
  <c r="O76" i="13"/>
  <c r="O81" i="13"/>
  <c r="O74" i="13"/>
  <c r="O82" i="13"/>
  <c r="O79" i="13"/>
  <c r="O80" i="13"/>
  <c r="O78" i="13"/>
  <c r="O77" i="13"/>
  <c r="Q70" i="13"/>
  <c r="P80" i="13"/>
  <c r="P73" i="13"/>
  <c r="P75" i="13"/>
  <c r="P77" i="13"/>
  <c r="P81" i="13"/>
  <c r="P76" i="13"/>
  <c r="P79" i="13"/>
  <c r="P82" i="13"/>
  <c r="P78" i="13"/>
  <c r="P74" i="13"/>
  <c r="F6" i="13"/>
  <c r="N6" i="13"/>
  <c r="G6" i="13"/>
  <c r="O66" i="13"/>
  <c r="O60" i="13"/>
  <c r="O61" i="13"/>
  <c r="E6" i="13"/>
  <c r="H6" i="13"/>
  <c r="D6" i="13"/>
  <c r="O62" i="13"/>
  <c r="O67" i="13"/>
  <c r="M6" i="13"/>
  <c r="J6" i="13"/>
  <c r="N7" i="13"/>
  <c r="K6" i="13"/>
  <c r="O68" i="13"/>
  <c r="O65" i="13"/>
  <c r="L6" i="13"/>
  <c r="O64" i="13"/>
  <c r="O63" i="13"/>
  <c r="I6" i="13"/>
  <c r="P64" i="13"/>
  <c r="P59" i="13"/>
  <c r="P61" i="13"/>
  <c r="P60" i="13"/>
  <c r="P66" i="13"/>
  <c r="Q56" i="13"/>
  <c r="P68" i="13"/>
  <c r="P67" i="13"/>
  <c r="P62" i="13"/>
  <c r="P63" i="13"/>
  <c r="P65" i="13"/>
  <c r="O39" i="2"/>
  <c r="O55" i="12"/>
  <c r="O53" i="12"/>
  <c r="D5" i="16"/>
  <c r="E5" i="16" s="1"/>
  <c r="O43" i="12"/>
  <c r="O29" i="2"/>
  <c r="D4" i="16"/>
  <c r="E4" i="16" s="1"/>
  <c r="O33" i="12"/>
  <c r="O19" i="2"/>
  <c r="J7" i="13"/>
  <c r="J8" i="13"/>
  <c r="I7" i="13"/>
  <c r="K8" i="13"/>
  <c r="L7" i="13"/>
  <c r="L8" i="13"/>
  <c r="P53" i="13"/>
  <c r="P49" i="13"/>
  <c r="P45" i="13"/>
  <c r="P52" i="13"/>
  <c r="P48" i="13"/>
  <c r="P51" i="13"/>
  <c r="P47" i="13"/>
  <c r="Q42" i="13"/>
  <c r="Q51" i="13" s="1"/>
  <c r="P54" i="13"/>
  <c r="P50" i="13"/>
  <c r="P46" i="13"/>
  <c r="E8" i="13"/>
  <c r="M8" i="13"/>
  <c r="K7" i="13"/>
  <c r="G8" i="13"/>
  <c r="D8" i="13"/>
  <c r="N8" i="13"/>
  <c r="E7" i="13"/>
  <c r="M7" i="13"/>
  <c r="D7" i="13"/>
  <c r="F7" i="13"/>
  <c r="F8" i="13"/>
  <c r="H7" i="13"/>
  <c r="H8" i="13"/>
  <c r="I8" i="13"/>
  <c r="I9" i="13" s="1"/>
  <c r="G7" i="13"/>
  <c r="R44" i="13"/>
  <c r="S44" i="13" s="1"/>
  <c r="P4" i="3"/>
  <c r="P9" i="2"/>
  <c r="P12" i="2" s="1"/>
  <c r="P2" i="2" s="1"/>
  <c r="Q21" i="12"/>
  <c r="P23" i="12"/>
  <c r="F121" i="16" s="1"/>
  <c r="J121" i="16" s="1"/>
  <c r="O23" i="12"/>
  <c r="B28" i="9"/>
  <c r="J10" i="3"/>
  <c r="H616" i="12"/>
  <c r="L616" i="12"/>
  <c r="L618" i="12" s="1"/>
  <c r="F126" i="12"/>
  <c r="F128" i="12" s="1"/>
  <c r="G116" i="12"/>
  <c r="E208" i="12"/>
  <c r="G196" i="12"/>
  <c r="G198" i="12" s="1"/>
  <c r="E178" i="12"/>
  <c r="G136" i="12"/>
  <c r="G138" i="12" s="1"/>
  <c r="G16" i="12"/>
  <c r="G18" i="12" s="1"/>
  <c r="E116" i="12"/>
  <c r="E118" i="12" s="1"/>
  <c r="G76" i="12"/>
  <c r="G78" i="12" s="1"/>
  <c r="G206" i="12"/>
  <c r="F188" i="12"/>
  <c r="G176" i="12"/>
  <c r="G178" i="12" s="1"/>
  <c r="E66" i="12"/>
  <c r="E67" i="12" s="1"/>
  <c r="G146" i="12"/>
  <c r="G147" i="12" s="1"/>
  <c r="D615" i="12"/>
  <c r="F198" i="12"/>
  <c r="E188" i="12"/>
  <c r="E146" i="12"/>
  <c r="E138" i="12"/>
  <c r="G615" i="12"/>
  <c r="G3" i="12" s="1"/>
  <c r="F66" i="12"/>
  <c r="F68" i="12" s="1"/>
  <c r="F208" i="12"/>
  <c r="E197" i="12"/>
  <c r="G186" i="12"/>
  <c r="G187" i="12" s="1"/>
  <c r="E166" i="12"/>
  <c r="E167" i="12" s="1"/>
  <c r="E157" i="12"/>
  <c r="G166" i="12"/>
  <c r="G168" i="12" s="1"/>
  <c r="G66" i="12"/>
  <c r="G67" i="12" s="1"/>
  <c r="F615" i="12"/>
  <c r="F616" i="12" s="1"/>
  <c r="F618" i="12" s="1"/>
  <c r="I10" i="12"/>
  <c r="H11" i="12"/>
  <c r="I197" i="12"/>
  <c r="C155" i="12"/>
  <c r="C115" i="12"/>
  <c r="O115" i="12" s="1"/>
  <c r="C195" i="12"/>
  <c r="O195" i="12" s="1"/>
  <c r="C65" i="12"/>
  <c r="C75" i="12"/>
  <c r="O75" i="12" s="1"/>
  <c r="E3" i="12"/>
  <c r="D2" i="12"/>
  <c r="E2" i="12"/>
  <c r="F3" i="12"/>
  <c r="F2" i="12"/>
  <c r="C2" i="12"/>
  <c r="N187" i="12"/>
  <c r="D16" i="12"/>
  <c r="F16" i="12"/>
  <c r="M656" i="2"/>
  <c r="K656" i="2"/>
  <c r="I656" i="2"/>
  <c r="G656" i="2"/>
  <c r="E656" i="2"/>
  <c r="N654" i="2"/>
  <c r="N655" i="2" s="1"/>
  <c r="L654" i="2"/>
  <c r="L655" i="2" s="1"/>
  <c r="J654" i="2"/>
  <c r="J655" i="2" s="1"/>
  <c r="H654" i="2"/>
  <c r="H655" i="2" s="1"/>
  <c r="F654" i="2"/>
  <c r="F655" i="2" s="1"/>
  <c r="D654" i="2"/>
  <c r="D655" i="2" s="1"/>
  <c r="C105" i="12"/>
  <c r="O105" i="12" s="1"/>
  <c r="C85" i="12"/>
  <c r="O85" i="12" s="1"/>
  <c r="C205" i="12"/>
  <c r="O205" i="12" s="1"/>
  <c r="M768" i="12"/>
  <c r="M788" i="12"/>
  <c r="F868" i="12"/>
  <c r="H878" i="12"/>
  <c r="F888" i="12"/>
  <c r="N888" i="12"/>
  <c r="F798" i="12"/>
  <c r="N798" i="12"/>
  <c r="N868" i="12"/>
  <c r="C478" i="12"/>
  <c r="E768" i="12"/>
  <c r="M1018" i="12"/>
  <c r="E1018" i="12"/>
  <c r="K1018" i="12"/>
  <c r="I1018" i="12"/>
  <c r="N1018" i="12"/>
  <c r="L1018" i="12"/>
  <c r="J1018" i="12"/>
  <c r="H1018" i="12"/>
  <c r="F1018" i="12"/>
  <c r="G1018" i="12"/>
  <c r="C1018" i="12"/>
  <c r="N928" i="12"/>
  <c r="J928" i="12"/>
  <c r="F928" i="12"/>
  <c r="H918" i="12"/>
  <c r="L918" i="12"/>
  <c r="F988" i="12"/>
  <c r="L988" i="12"/>
  <c r="H988" i="12"/>
  <c r="J958" i="12"/>
  <c r="N968" i="12"/>
  <c r="I948" i="12"/>
  <c r="N948" i="12"/>
  <c r="J948" i="12"/>
  <c r="F948" i="12"/>
  <c r="L938" i="12"/>
  <c r="H938" i="12"/>
  <c r="K1008" i="12"/>
  <c r="J988" i="12"/>
  <c r="N958" i="12"/>
  <c r="F958" i="12"/>
  <c r="N908" i="12"/>
  <c r="L898" i="12"/>
  <c r="J828" i="12"/>
  <c r="F908" i="12"/>
  <c r="H898" i="12"/>
  <c r="N828" i="12"/>
  <c r="F828" i="12"/>
  <c r="K888" i="12"/>
  <c r="M888" i="12"/>
  <c r="I888" i="12"/>
  <c r="E888" i="12"/>
  <c r="J908" i="12"/>
  <c r="N858" i="12"/>
  <c r="F858" i="12"/>
  <c r="K848" i="12"/>
  <c r="N838" i="12"/>
  <c r="F838" i="12"/>
  <c r="C838" i="12"/>
  <c r="C828" i="12"/>
  <c r="L848" i="12"/>
  <c r="H848" i="12"/>
  <c r="L828" i="12"/>
  <c r="H828" i="12"/>
  <c r="N818" i="12"/>
  <c r="J818" i="12"/>
  <c r="F818" i="12"/>
  <c r="M818" i="12"/>
  <c r="K818" i="12"/>
  <c r="I818" i="12"/>
  <c r="G818" i="12"/>
  <c r="G888" i="12"/>
  <c r="C888" i="12"/>
  <c r="L858" i="12"/>
  <c r="K768" i="12"/>
  <c r="I758" i="12"/>
  <c r="N728" i="12"/>
  <c r="J728" i="12"/>
  <c r="F728" i="12"/>
  <c r="H718" i="12"/>
  <c r="M758" i="12"/>
  <c r="E758" i="12"/>
  <c r="L718" i="12"/>
  <c r="G798" i="12"/>
  <c r="C798" i="12"/>
  <c r="N808" i="12"/>
  <c r="F808" i="12"/>
  <c r="M798" i="12"/>
  <c r="I798" i="12"/>
  <c r="E798" i="12"/>
  <c r="L788" i="12"/>
  <c r="K788" i="12"/>
  <c r="C788" i="12"/>
  <c r="J768" i="12"/>
  <c r="K778" i="12"/>
  <c r="H758" i="12"/>
  <c r="F758" i="12"/>
  <c r="D758" i="12"/>
  <c r="N738" i="12"/>
  <c r="L738" i="12"/>
  <c r="K728" i="12"/>
  <c r="N718" i="12"/>
  <c r="F718" i="12"/>
  <c r="K718" i="12"/>
  <c r="K798" i="12"/>
  <c r="L808" i="12"/>
  <c r="I788" i="12"/>
  <c r="G728" i="12"/>
  <c r="C728" i="12"/>
  <c r="J718" i="12"/>
  <c r="H688" i="12"/>
  <c r="L668" i="12"/>
  <c r="D668" i="12"/>
  <c r="K708" i="12"/>
  <c r="D678" i="12"/>
  <c r="N668" i="12"/>
  <c r="H698" i="12"/>
  <c r="H678" i="12"/>
  <c r="N658" i="12"/>
  <c r="J658" i="12"/>
  <c r="G648" i="12"/>
  <c r="M638" i="12"/>
  <c r="E638" i="12"/>
  <c r="M648" i="12"/>
  <c r="E648" i="12"/>
  <c r="J708" i="12"/>
  <c r="G708" i="12"/>
  <c r="N688" i="12"/>
  <c r="L678" i="12"/>
  <c r="F668" i="12"/>
  <c r="L698" i="12"/>
  <c r="L658" i="12"/>
  <c r="K648" i="12"/>
  <c r="I638" i="12"/>
  <c r="G628" i="12"/>
  <c r="I648" i="12"/>
  <c r="L638" i="12"/>
  <c r="H638" i="12"/>
  <c r="J698" i="12"/>
  <c r="D688" i="12"/>
  <c r="H668" i="12"/>
  <c r="F688" i="12"/>
  <c r="I668" i="12"/>
  <c r="G688" i="12"/>
  <c r="G668" i="12"/>
  <c r="M678" i="12"/>
  <c r="I678" i="12"/>
  <c r="E678" i="12"/>
  <c r="K658" i="12"/>
  <c r="G658" i="12"/>
  <c r="N648" i="12"/>
  <c r="L648" i="12"/>
  <c r="J648" i="12"/>
  <c r="H648" i="12"/>
  <c r="F648" i="12"/>
  <c r="D648" i="12"/>
  <c r="J688" i="12"/>
  <c r="G678" i="12"/>
  <c r="L588" i="12"/>
  <c r="M568" i="12"/>
  <c r="I568" i="12"/>
  <c r="I588" i="12"/>
  <c r="E588" i="12"/>
  <c r="L528" i="12"/>
  <c r="L548" i="12"/>
  <c r="N538" i="12"/>
  <c r="J538" i="12"/>
  <c r="F538" i="12"/>
  <c r="H528" i="12"/>
  <c r="H548" i="12"/>
  <c r="G598" i="12"/>
  <c r="C598" i="12"/>
  <c r="J608" i="12"/>
  <c r="K608" i="12"/>
  <c r="G608" i="12"/>
  <c r="N598" i="12"/>
  <c r="K578" i="12"/>
  <c r="L578" i="12"/>
  <c r="H588" i="12"/>
  <c r="N578" i="12"/>
  <c r="F578" i="12"/>
  <c r="M578" i="12"/>
  <c r="I578" i="12"/>
  <c r="E578" i="12"/>
  <c r="J548" i="12"/>
  <c r="I538" i="12"/>
  <c r="E568" i="12"/>
  <c r="N518" i="12"/>
  <c r="J518" i="12"/>
  <c r="F518" i="12"/>
  <c r="H608" i="12"/>
  <c r="J598" i="12"/>
  <c r="K558" i="12"/>
  <c r="G538" i="12"/>
  <c r="C538" i="12"/>
  <c r="J528" i="12"/>
  <c r="H488" i="12"/>
  <c r="L468" i="12"/>
  <c r="D468" i="12"/>
  <c r="K508" i="12"/>
  <c r="D478" i="12"/>
  <c r="N468" i="12"/>
  <c r="H498" i="12"/>
  <c r="H478" i="12"/>
  <c r="N458" i="12"/>
  <c r="J458" i="12"/>
  <c r="G448" i="12"/>
  <c r="M428" i="12"/>
  <c r="E428" i="12"/>
  <c r="M448" i="12"/>
  <c r="E448" i="12"/>
  <c r="J508" i="12"/>
  <c r="G508" i="12"/>
  <c r="N488" i="12"/>
  <c r="L478" i="12"/>
  <c r="F468" i="12"/>
  <c r="L498" i="12"/>
  <c r="L458" i="12"/>
  <c r="K448" i="12"/>
  <c r="I428" i="12"/>
  <c r="G418" i="12"/>
  <c r="I448" i="12"/>
  <c r="L428" i="12"/>
  <c r="H428" i="12"/>
  <c r="H438" i="12"/>
  <c r="J498" i="12"/>
  <c r="D488" i="12"/>
  <c r="H468" i="12"/>
  <c r="F488" i="12"/>
  <c r="I468" i="12"/>
  <c r="G488" i="12"/>
  <c r="G468" i="12"/>
  <c r="M478" i="12"/>
  <c r="I478" i="12"/>
  <c r="E478" i="12"/>
  <c r="K458" i="12"/>
  <c r="G458" i="12"/>
  <c r="N448" i="12"/>
  <c r="L448" i="12"/>
  <c r="J448" i="12"/>
  <c r="H448" i="12"/>
  <c r="F448" i="12"/>
  <c r="D448" i="12"/>
  <c r="J438" i="12"/>
  <c r="F438" i="12"/>
  <c r="K438" i="12"/>
  <c r="G438" i="12"/>
  <c r="J488" i="12"/>
  <c r="C588" i="12"/>
  <c r="H808" i="12"/>
  <c r="C678" i="12"/>
  <c r="E788" i="12"/>
  <c r="C778" i="12"/>
  <c r="C568" i="12"/>
  <c r="K998" i="12"/>
  <c r="M1008" i="12"/>
  <c r="E1008" i="12"/>
  <c r="N998" i="12"/>
  <c r="I988" i="12"/>
  <c r="F978" i="12"/>
  <c r="K968" i="12"/>
  <c r="K938" i="12"/>
  <c r="M928" i="12"/>
  <c r="E928" i="12"/>
  <c r="I968" i="12"/>
  <c r="F918" i="12"/>
  <c r="J998" i="12"/>
  <c r="G998" i="12"/>
  <c r="I1008" i="12"/>
  <c r="F998" i="12"/>
  <c r="M988" i="12"/>
  <c r="E988" i="12"/>
  <c r="N978" i="12"/>
  <c r="G968" i="12"/>
  <c r="K958" i="12"/>
  <c r="M948" i="12"/>
  <c r="E948" i="12"/>
  <c r="G938" i="12"/>
  <c r="I928" i="12"/>
  <c r="M968" i="12"/>
  <c r="E968" i="12"/>
  <c r="L928" i="12"/>
  <c r="H928" i="12"/>
  <c r="N918" i="12"/>
  <c r="G1008" i="12"/>
  <c r="C1008" i="12"/>
  <c r="G988" i="12"/>
  <c r="C988" i="12"/>
  <c r="N1008" i="12"/>
  <c r="H998" i="12"/>
  <c r="J978" i="12"/>
  <c r="K978" i="12"/>
  <c r="G978" i="12"/>
  <c r="L998" i="12"/>
  <c r="L978" i="12"/>
  <c r="N938" i="12"/>
  <c r="C928" i="12"/>
  <c r="H1008" i="12"/>
  <c r="L968" i="12"/>
  <c r="H968" i="12"/>
  <c r="D968" i="12"/>
  <c r="L958" i="12"/>
  <c r="K918" i="12"/>
  <c r="N988" i="12"/>
  <c r="G948" i="12"/>
  <c r="J938" i="12"/>
  <c r="N898" i="12"/>
  <c r="F878" i="12"/>
  <c r="E868" i="12"/>
  <c r="H888" i="12"/>
  <c r="G878" i="12"/>
  <c r="K858" i="12"/>
  <c r="G828" i="12"/>
  <c r="D818" i="12"/>
  <c r="G898" i="12"/>
  <c r="I868" i="12"/>
  <c r="E848" i="12"/>
  <c r="L888" i="12"/>
  <c r="J858" i="12"/>
  <c r="L868" i="12"/>
  <c r="I828" i="12"/>
  <c r="H818" i="12"/>
  <c r="G868" i="12"/>
  <c r="I908" i="12"/>
  <c r="I848" i="12"/>
  <c r="L838" i="12"/>
  <c r="C908" i="12"/>
  <c r="G848" i="12"/>
  <c r="J838" i="12"/>
  <c r="L768" i="12"/>
  <c r="K808" i="12"/>
  <c r="N768" i="12"/>
  <c r="H798" i="12"/>
  <c r="J758" i="12"/>
  <c r="M728" i="12"/>
  <c r="M748" i="12"/>
  <c r="J808" i="12"/>
  <c r="N788" i="12"/>
  <c r="F768" i="12"/>
  <c r="L758" i="12"/>
  <c r="I728" i="12"/>
  <c r="I748" i="12"/>
  <c r="H728" i="12"/>
  <c r="H738" i="12"/>
  <c r="J798" i="12"/>
  <c r="D788" i="12"/>
  <c r="I768" i="12"/>
  <c r="M778" i="12"/>
  <c r="E778" i="12"/>
  <c r="G758" i="12"/>
  <c r="L748" i="12"/>
  <c r="H748" i="12"/>
  <c r="D748" i="12"/>
  <c r="F738" i="12"/>
  <c r="G738" i="12"/>
  <c r="G778" i="12"/>
  <c r="I658" i="12"/>
  <c r="N638" i="12"/>
  <c r="F638" i="12"/>
  <c r="M658" i="12"/>
  <c r="G698" i="12"/>
  <c r="N708" i="12"/>
  <c r="I698" i="12"/>
  <c r="H658" i="12"/>
  <c r="D658" i="12"/>
  <c r="N628" i="12"/>
  <c r="K698" i="12"/>
  <c r="L708" i="12"/>
  <c r="I688" i="12"/>
  <c r="C638" i="12"/>
  <c r="H578" i="12"/>
  <c r="M598" i="12"/>
  <c r="J578" i="12"/>
  <c r="L568" i="12"/>
  <c r="E558" i="12"/>
  <c r="M518" i="12"/>
  <c r="M588" i="12"/>
  <c r="H538" i="12"/>
  <c r="H558" i="12"/>
  <c r="N608" i="12"/>
  <c r="H598" i="12"/>
  <c r="K568" i="12"/>
  <c r="I558" i="12"/>
  <c r="M538" i="12"/>
  <c r="G528" i="12"/>
  <c r="K588" i="12"/>
  <c r="J558" i="12"/>
  <c r="L608" i="12"/>
  <c r="C558" i="12"/>
  <c r="N528" i="12"/>
  <c r="C518" i="12"/>
  <c r="N558" i="12"/>
  <c r="K598" i="12"/>
  <c r="N548" i="12"/>
  <c r="K468" i="12"/>
  <c r="J428" i="12"/>
  <c r="H418" i="12"/>
  <c r="E458" i="12"/>
  <c r="L418" i="12"/>
  <c r="C498" i="12"/>
  <c r="F508" i="12"/>
  <c r="M498" i="12"/>
  <c r="E498" i="12"/>
  <c r="L488" i="12"/>
  <c r="K488" i="12"/>
  <c r="C488" i="12"/>
  <c r="H458" i="12"/>
  <c r="D458" i="12"/>
  <c r="L438" i="12"/>
  <c r="N418" i="12"/>
  <c r="K498" i="12"/>
  <c r="L508" i="12"/>
  <c r="I488" i="12"/>
  <c r="C428" i="12"/>
  <c r="K948" i="12"/>
  <c r="F938" i="12"/>
  <c r="G928" i="12"/>
  <c r="L1008" i="12"/>
  <c r="J968" i="12"/>
  <c r="F968" i="12"/>
  <c r="G958" i="12"/>
  <c r="C938" i="12"/>
  <c r="H958" i="12"/>
  <c r="L948" i="12"/>
  <c r="H948" i="12"/>
  <c r="J918" i="12"/>
  <c r="G918" i="12"/>
  <c r="K988" i="12"/>
  <c r="F1008" i="12"/>
  <c r="H978" i="12"/>
  <c r="J1008" i="12"/>
  <c r="C948" i="12"/>
  <c r="K928" i="12"/>
  <c r="K898" i="12"/>
  <c r="H908" i="12"/>
  <c r="M868" i="12"/>
  <c r="K838" i="12"/>
  <c r="J878" i="12"/>
  <c r="H868" i="12"/>
  <c r="D828" i="12"/>
  <c r="K828" i="12"/>
  <c r="L818" i="12"/>
  <c r="J898" i="12"/>
  <c r="L908" i="12"/>
  <c r="F898" i="12"/>
  <c r="N878" i="12"/>
  <c r="M848" i="12"/>
  <c r="G838" i="12"/>
  <c r="K878" i="12"/>
  <c r="G858" i="12"/>
  <c r="M828" i="12"/>
  <c r="E828" i="12"/>
  <c r="K908" i="12"/>
  <c r="J888" i="12"/>
  <c r="C868" i="12"/>
  <c r="M908" i="12"/>
  <c r="E908" i="12"/>
  <c r="L878" i="12"/>
  <c r="C818" i="12"/>
  <c r="N848" i="12"/>
  <c r="J848" i="12"/>
  <c r="F848" i="12"/>
  <c r="H838" i="12"/>
  <c r="G908" i="12"/>
  <c r="K868" i="12"/>
  <c r="J868" i="12"/>
  <c r="C848" i="12"/>
  <c r="H788" i="12"/>
  <c r="D768" i="12"/>
  <c r="D778" i="12"/>
  <c r="H778" i="12"/>
  <c r="N758" i="12"/>
  <c r="G748" i="12"/>
  <c r="E728" i="12"/>
  <c r="E748" i="12"/>
  <c r="G808" i="12"/>
  <c r="L778" i="12"/>
  <c r="L798" i="12"/>
  <c r="K748" i="12"/>
  <c r="G718" i="12"/>
  <c r="L728" i="12"/>
  <c r="H768" i="12"/>
  <c r="F788" i="12"/>
  <c r="G788" i="12"/>
  <c r="G768" i="12"/>
  <c r="I778" i="12"/>
  <c r="K758" i="12"/>
  <c r="N748" i="12"/>
  <c r="J748" i="12"/>
  <c r="F748" i="12"/>
  <c r="J738" i="12"/>
  <c r="K738" i="12"/>
  <c r="J788" i="12"/>
  <c r="K668" i="12"/>
  <c r="J638" i="12"/>
  <c r="H628" i="12"/>
  <c r="E658" i="12"/>
  <c r="L628" i="12"/>
  <c r="C698" i="12"/>
  <c r="F708" i="12"/>
  <c r="M698" i="12"/>
  <c r="E698" i="12"/>
  <c r="L688" i="12"/>
  <c r="K688" i="12"/>
  <c r="C688" i="12"/>
  <c r="J668" i="12"/>
  <c r="K678" i="12"/>
  <c r="F658" i="12"/>
  <c r="K638" i="12"/>
  <c r="F628" i="12"/>
  <c r="K628" i="12"/>
  <c r="G638" i="12"/>
  <c r="J628" i="12"/>
  <c r="F608" i="12"/>
  <c r="E598" i="12"/>
  <c r="D588" i="12"/>
  <c r="L598" i="12"/>
  <c r="D568" i="12"/>
  <c r="K528" i="12"/>
  <c r="E518" i="12"/>
  <c r="L538" i="12"/>
  <c r="I598" i="12"/>
  <c r="H568" i="12"/>
  <c r="G568" i="12"/>
  <c r="K548" i="12"/>
  <c r="E538" i="12"/>
  <c r="I518" i="12"/>
  <c r="G588" i="12"/>
  <c r="F558" i="12"/>
  <c r="C578" i="12"/>
  <c r="G558" i="12"/>
  <c r="K538" i="12"/>
  <c r="F528" i="12"/>
  <c r="G518" i="12"/>
  <c r="G548" i="12"/>
  <c r="C528" i="12"/>
  <c r="M558" i="12"/>
  <c r="L558" i="12"/>
  <c r="L518" i="12"/>
  <c r="H518" i="12"/>
  <c r="F598" i="12"/>
  <c r="G578" i="12"/>
  <c r="F548" i="12"/>
  <c r="I458" i="12"/>
  <c r="N428" i="12"/>
  <c r="F428" i="12"/>
  <c r="M458" i="12"/>
  <c r="G498" i="12"/>
  <c r="N508" i="12"/>
  <c r="I498" i="12"/>
  <c r="J468" i="12"/>
  <c r="K478" i="12"/>
  <c r="F458" i="12"/>
  <c r="N438" i="12"/>
  <c r="K428" i="12"/>
  <c r="F418" i="12"/>
  <c r="K418" i="12"/>
  <c r="G428" i="12"/>
  <c r="J418" i="12"/>
  <c r="E488" i="12"/>
  <c r="N698" i="12"/>
  <c r="H858" i="12"/>
  <c r="E818" i="12"/>
  <c r="N498" i="12"/>
  <c r="H508" i="12"/>
  <c r="F498" i="12"/>
  <c r="F698" i="12"/>
  <c r="M938" i="12"/>
  <c r="I978" i="12"/>
  <c r="D958" i="12"/>
  <c r="E938" i="12"/>
  <c r="E958" i="12"/>
  <c r="M958" i="12"/>
  <c r="E978" i="12"/>
  <c r="M978" i="12"/>
  <c r="E998" i="12"/>
  <c r="M998" i="12"/>
  <c r="C958" i="12"/>
  <c r="D938" i="12"/>
  <c r="C998" i="12"/>
  <c r="I998" i="12"/>
  <c r="C918" i="12"/>
  <c r="C978" i="12"/>
  <c r="C968" i="12"/>
  <c r="D858" i="12"/>
  <c r="D878" i="12"/>
  <c r="D838" i="12"/>
  <c r="I878" i="12"/>
  <c r="E898" i="12"/>
  <c r="D848" i="12"/>
  <c r="I838" i="12"/>
  <c r="E838" i="12"/>
  <c r="M838" i="12"/>
  <c r="I858" i="12"/>
  <c r="D888" i="12"/>
  <c r="C898" i="12"/>
  <c r="D898" i="12"/>
  <c r="C878" i="12"/>
  <c r="D718" i="12"/>
  <c r="D808" i="12"/>
  <c r="C738" i="12"/>
  <c r="F778" i="12"/>
  <c r="N778" i="12"/>
  <c r="C748" i="12"/>
  <c r="I628" i="12"/>
  <c r="J678" i="12"/>
  <c r="I708" i="12"/>
  <c r="C628" i="12"/>
  <c r="C658" i="12"/>
  <c r="E708" i="12"/>
  <c r="M708" i="12"/>
  <c r="D638" i="12"/>
  <c r="E628" i="12"/>
  <c r="M628" i="12"/>
  <c r="C668" i="12"/>
  <c r="C708" i="12"/>
  <c r="I548" i="12"/>
  <c r="F588" i="12"/>
  <c r="D548" i="12"/>
  <c r="J588" i="12"/>
  <c r="C608" i="12"/>
  <c r="D608" i="12"/>
  <c r="I418" i="12"/>
  <c r="D438" i="12"/>
  <c r="J478" i="12"/>
  <c r="I508" i="12"/>
  <c r="C418" i="12"/>
  <c r="C458" i="12"/>
  <c r="E438" i="12"/>
  <c r="M438" i="12"/>
  <c r="E508" i="12"/>
  <c r="M508" i="12"/>
  <c r="D428" i="12"/>
  <c r="E418" i="12"/>
  <c r="M418" i="12"/>
  <c r="I438" i="12"/>
  <c r="C468" i="12"/>
  <c r="C508" i="12"/>
  <c r="H708" i="12"/>
  <c r="K518" i="12"/>
  <c r="G478" i="12"/>
  <c r="E468" i="12"/>
  <c r="D578" i="12"/>
  <c r="M468" i="12"/>
  <c r="M488" i="12"/>
  <c r="M668" i="12"/>
  <c r="M688" i="12"/>
  <c r="E668" i="12"/>
  <c r="E688" i="12"/>
  <c r="D918" i="12"/>
  <c r="D978" i="12"/>
  <c r="I958" i="12"/>
  <c r="D948" i="12"/>
  <c r="E918" i="12"/>
  <c r="M918" i="12"/>
  <c r="I938" i="12"/>
  <c r="I918" i="12"/>
  <c r="M898" i="12"/>
  <c r="E858" i="12"/>
  <c r="M858" i="12"/>
  <c r="E878" i="12"/>
  <c r="M878" i="12"/>
  <c r="I898" i="12"/>
  <c r="C858" i="12"/>
  <c r="I718" i="12"/>
  <c r="D738" i="12"/>
  <c r="J778" i="12"/>
  <c r="I808" i="12"/>
  <c r="C718" i="12"/>
  <c r="C758" i="12"/>
  <c r="E738" i="12"/>
  <c r="M738" i="12"/>
  <c r="E808" i="12"/>
  <c r="M808" i="12"/>
  <c r="D728" i="12"/>
  <c r="E718" i="12"/>
  <c r="M718" i="12"/>
  <c r="I738" i="12"/>
  <c r="C768" i="12"/>
  <c r="C808" i="12"/>
  <c r="D628" i="12"/>
  <c r="D708" i="12"/>
  <c r="F678" i="12"/>
  <c r="N678" i="12"/>
  <c r="C648" i="12"/>
  <c r="J568" i="12"/>
  <c r="E608" i="12"/>
  <c r="E528" i="12"/>
  <c r="M608" i="12"/>
  <c r="M528" i="12"/>
  <c r="N588" i="12"/>
  <c r="I608" i="12"/>
  <c r="D538" i="12"/>
  <c r="I528" i="12"/>
  <c r="E548" i="12"/>
  <c r="M548" i="12"/>
  <c r="D598" i="12"/>
  <c r="C548" i="12"/>
  <c r="D528" i="12"/>
  <c r="F568" i="12"/>
  <c r="N568" i="12"/>
  <c r="D418" i="12"/>
  <c r="D508" i="12"/>
  <c r="C438" i="12"/>
  <c r="F478" i="12"/>
  <c r="N478" i="12"/>
  <c r="C448" i="12"/>
  <c r="D1018" i="12"/>
  <c r="D998" i="12"/>
  <c r="D928" i="12"/>
  <c r="D988" i="12"/>
  <c r="D868" i="12"/>
  <c r="D908" i="12"/>
  <c r="D558" i="12"/>
  <c r="D498" i="12"/>
  <c r="D1008" i="12"/>
  <c r="D798" i="12"/>
  <c r="D698" i="12"/>
  <c r="D518" i="12"/>
  <c r="H85" i="2"/>
  <c r="H86" i="2" s="1"/>
  <c r="C165" i="12"/>
  <c r="O165" i="12" s="1"/>
  <c r="C368" i="12"/>
  <c r="C288" i="12"/>
  <c r="L388" i="12"/>
  <c r="M368" i="12"/>
  <c r="I368" i="12"/>
  <c r="I388" i="12"/>
  <c r="E388" i="12"/>
  <c r="L328" i="12"/>
  <c r="L348" i="12"/>
  <c r="N338" i="12"/>
  <c r="J338" i="12"/>
  <c r="F338" i="12"/>
  <c r="H328" i="12"/>
  <c r="H348" i="12"/>
  <c r="G398" i="12"/>
  <c r="C398" i="12"/>
  <c r="J408" i="12"/>
  <c r="K408" i="12"/>
  <c r="G408" i="12"/>
  <c r="N398" i="12"/>
  <c r="K378" i="12"/>
  <c r="L378" i="12"/>
  <c r="H388" i="12"/>
  <c r="N378" i="12"/>
  <c r="F378" i="12"/>
  <c r="M378" i="12"/>
  <c r="I378" i="12"/>
  <c r="E378" i="12"/>
  <c r="J348" i="12"/>
  <c r="I338" i="12"/>
  <c r="E368" i="12"/>
  <c r="N318" i="12"/>
  <c r="J318" i="12"/>
  <c r="F318" i="12"/>
  <c r="H408" i="12"/>
  <c r="J398" i="12"/>
  <c r="K358" i="12"/>
  <c r="G338" i="12"/>
  <c r="C338" i="12"/>
  <c r="J328" i="12"/>
  <c r="I298" i="12"/>
  <c r="H268" i="12"/>
  <c r="I278" i="12"/>
  <c r="K288" i="12"/>
  <c r="G288" i="12"/>
  <c r="L278" i="12"/>
  <c r="M298" i="12"/>
  <c r="E298" i="12"/>
  <c r="D288" i="12"/>
  <c r="J278" i="12"/>
  <c r="M278" i="12"/>
  <c r="E278" i="12"/>
  <c r="K268" i="12"/>
  <c r="G268" i="12"/>
  <c r="M288" i="12"/>
  <c r="N308" i="12"/>
  <c r="F308" i="12"/>
  <c r="K298" i="12"/>
  <c r="K308" i="12"/>
  <c r="G308" i="12"/>
  <c r="H278" i="12"/>
  <c r="H288" i="12"/>
  <c r="N278" i="12"/>
  <c r="F278" i="12"/>
  <c r="L268" i="12"/>
  <c r="D268" i="12"/>
  <c r="L298" i="12"/>
  <c r="H298" i="12"/>
  <c r="J308" i="12"/>
  <c r="K278" i="12"/>
  <c r="J298" i="12"/>
  <c r="C388" i="12"/>
  <c r="C268" i="12"/>
  <c r="H378" i="12"/>
  <c r="F408" i="12"/>
  <c r="M398" i="12"/>
  <c r="E398" i="12"/>
  <c r="D388" i="12"/>
  <c r="J378" i="12"/>
  <c r="L398" i="12"/>
  <c r="L368" i="12"/>
  <c r="D368" i="12"/>
  <c r="E358" i="12"/>
  <c r="K328" i="12"/>
  <c r="M318" i="12"/>
  <c r="E318" i="12"/>
  <c r="M388" i="12"/>
  <c r="L338" i="12"/>
  <c r="H338" i="12"/>
  <c r="H358" i="12"/>
  <c r="N408" i="12"/>
  <c r="I398" i="12"/>
  <c r="H398" i="12"/>
  <c r="H368" i="12"/>
  <c r="K368" i="12"/>
  <c r="G368" i="12"/>
  <c r="I358" i="12"/>
  <c r="K348" i="12"/>
  <c r="M338" i="12"/>
  <c r="E338" i="12"/>
  <c r="G328" i="12"/>
  <c r="I318" i="12"/>
  <c r="K388" i="12"/>
  <c r="G388" i="12"/>
  <c r="J358" i="12"/>
  <c r="F358" i="12"/>
  <c r="C378" i="12"/>
  <c r="L408" i="12"/>
  <c r="G358" i="12"/>
  <c r="C358" i="12"/>
  <c r="K338" i="12"/>
  <c r="N328" i="12"/>
  <c r="F328" i="12"/>
  <c r="G318" i="12"/>
  <c r="C318" i="12"/>
  <c r="C328" i="12"/>
  <c r="M358" i="12"/>
  <c r="N358" i="12"/>
  <c r="L358" i="12"/>
  <c r="L318" i="12"/>
  <c r="H318" i="12"/>
  <c r="K398" i="12"/>
  <c r="F398" i="12"/>
  <c r="G378" i="12"/>
  <c r="N348" i="12"/>
  <c r="F348" i="12"/>
  <c r="L308" i="12"/>
  <c r="M268" i="12"/>
  <c r="I268" i="12"/>
  <c r="E268" i="12"/>
  <c r="H308" i="12"/>
  <c r="L288" i="12"/>
  <c r="I288" i="12"/>
  <c r="E288" i="12"/>
  <c r="F298" i="12"/>
  <c r="G278" i="12"/>
  <c r="G298" i="12"/>
  <c r="E258" i="12"/>
  <c r="K258" i="12"/>
  <c r="N258" i="12"/>
  <c r="J258" i="12"/>
  <c r="F258" i="12"/>
  <c r="I248" i="12"/>
  <c r="M248" i="12"/>
  <c r="G248" i="12"/>
  <c r="L248" i="12"/>
  <c r="H248" i="12"/>
  <c r="D248" i="12"/>
  <c r="K238" i="12"/>
  <c r="E238" i="12"/>
  <c r="N238" i="12"/>
  <c r="J238" i="12"/>
  <c r="F238" i="12"/>
  <c r="I228" i="12"/>
  <c r="M228" i="12"/>
  <c r="G228" i="12"/>
  <c r="L228" i="12"/>
  <c r="H228" i="12"/>
  <c r="D228" i="12"/>
  <c r="E218" i="12"/>
  <c r="K218" i="12"/>
  <c r="N218" i="12"/>
  <c r="J218" i="12"/>
  <c r="F218" i="12"/>
  <c r="C298" i="12"/>
  <c r="N298" i="12"/>
  <c r="M258" i="12"/>
  <c r="I258" i="12"/>
  <c r="G258" i="12"/>
  <c r="L258" i="12"/>
  <c r="H258" i="12"/>
  <c r="D258" i="12"/>
  <c r="K248" i="12"/>
  <c r="E248" i="12"/>
  <c r="N248" i="12"/>
  <c r="J248" i="12"/>
  <c r="F248" i="12"/>
  <c r="I238" i="12"/>
  <c r="M238" i="12"/>
  <c r="G238" i="12"/>
  <c r="L238" i="12"/>
  <c r="H238" i="12"/>
  <c r="D238" i="12"/>
  <c r="K228" i="12"/>
  <c r="E228" i="12"/>
  <c r="N228" i="12"/>
  <c r="J228" i="12"/>
  <c r="F228" i="12"/>
  <c r="M218" i="12"/>
  <c r="I218" i="12"/>
  <c r="G218" i="12"/>
  <c r="L218" i="12"/>
  <c r="H218" i="12"/>
  <c r="D218" i="12"/>
  <c r="K318" i="12"/>
  <c r="G348" i="12"/>
  <c r="D378" i="12"/>
  <c r="J368" i="12"/>
  <c r="E408" i="12"/>
  <c r="E328" i="12"/>
  <c r="M408" i="12"/>
  <c r="M328" i="12"/>
  <c r="N388" i="12"/>
  <c r="I408" i="12"/>
  <c r="D338" i="12"/>
  <c r="I328" i="12"/>
  <c r="E348" i="12"/>
  <c r="M348" i="12"/>
  <c r="C348" i="12"/>
  <c r="D328" i="12"/>
  <c r="F368" i="12"/>
  <c r="N368" i="12"/>
  <c r="J268" i="12"/>
  <c r="J288" i="12"/>
  <c r="C258" i="12"/>
  <c r="C238" i="12"/>
  <c r="C218" i="12"/>
  <c r="C278" i="12"/>
  <c r="I348" i="12"/>
  <c r="F388" i="12"/>
  <c r="D348" i="12"/>
  <c r="J388" i="12"/>
  <c r="C408" i="12"/>
  <c r="D408" i="12"/>
  <c r="N268" i="12"/>
  <c r="E308" i="12"/>
  <c r="I308" i="12"/>
  <c r="M308" i="12"/>
  <c r="D298" i="12"/>
  <c r="F288" i="12"/>
  <c r="N288" i="12"/>
  <c r="D308" i="12"/>
  <c r="D278" i="12"/>
  <c r="C248" i="12"/>
  <c r="C228" i="12"/>
  <c r="D318" i="12"/>
  <c r="F268" i="12"/>
  <c r="D398" i="12"/>
  <c r="D358" i="12"/>
  <c r="C308" i="12"/>
  <c r="C185" i="12"/>
  <c r="O185" i="12" s="1"/>
  <c r="C135" i="12"/>
  <c r="O135" i="12" s="1"/>
  <c r="F95" i="2"/>
  <c r="F96" i="2" s="1"/>
  <c r="D185" i="2"/>
  <c r="D186" i="2" s="1"/>
  <c r="H35" i="2"/>
  <c r="H36" i="2" s="1"/>
  <c r="N135" i="2"/>
  <c r="N136" i="2" s="1"/>
  <c r="H105" i="2"/>
  <c r="H106" i="2" s="1"/>
  <c r="L45" i="2"/>
  <c r="L46" i="2" s="1"/>
  <c r="L195" i="2"/>
  <c r="L196" i="2" s="1"/>
  <c r="F165" i="2"/>
  <c r="F166" i="2" s="1"/>
  <c r="J125" i="2"/>
  <c r="J126" i="2" s="1"/>
  <c r="D135" i="2"/>
  <c r="D136" i="2" s="1"/>
  <c r="H65" i="2"/>
  <c r="H66" i="2" s="1"/>
  <c r="H25" i="2"/>
  <c r="H26" i="2" s="1"/>
  <c r="D45" i="2"/>
  <c r="D46" i="2" s="1"/>
  <c r="J175" i="2"/>
  <c r="J176" i="2" s="1"/>
  <c r="L185" i="2"/>
  <c r="L186" i="2" s="1"/>
  <c r="N165" i="2"/>
  <c r="N166" i="2" s="1"/>
  <c r="L155" i="2"/>
  <c r="L156" i="2" s="1"/>
  <c r="F135" i="2"/>
  <c r="F136" i="2" s="1"/>
  <c r="N95" i="2"/>
  <c r="N96" i="2" s="1"/>
  <c r="H145" i="2"/>
  <c r="H146" i="2" s="1"/>
  <c r="H115" i="2"/>
  <c r="H116" i="2" s="1"/>
  <c r="D95" i="2"/>
  <c r="D96" i="2" s="1"/>
  <c r="C8" i="13"/>
  <c r="C7" i="13"/>
  <c r="C5" i="13" s="1"/>
  <c r="B17" i="9" s="1"/>
  <c r="C125" i="12"/>
  <c r="E158" i="12"/>
  <c r="L85" i="2"/>
  <c r="L86" i="2" s="1"/>
  <c r="D85" i="2"/>
  <c r="D86" i="2" s="1"/>
  <c r="I617" i="12"/>
  <c r="N197" i="12"/>
  <c r="M164" i="2"/>
  <c r="M165" i="2" s="1"/>
  <c r="M166" i="2" s="1"/>
  <c r="L25" i="2"/>
  <c r="L26" i="2" s="1"/>
  <c r="D25" i="2"/>
  <c r="D26" i="2" s="1"/>
  <c r="H45" i="2"/>
  <c r="H46" i="2" s="1"/>
  <c r="L35" i="2"/>
  <c r="L36" i="2" s="1"/>
  <c r="D35" i="2"/>
  <c r="D36" i="2" s="1"/>
  <c r="N85" i="2"/>
  <c r="N86" i="2" s="1"/>
  <c r="J85" i="2"/>
  <c r="J86" i="2" s="1"/>
  <c r="F85" i="2"/>
  <c r="F86" i="2" s="1"/>
  <c r="N175" i="2"/>
  <c r="N176" i="2" s="1"/>
  <c r="F175" i="2"/>
  <c r="F176" i="2" s="1"/>
  <c r="H195" i="2"/>
  <c r="H196" i="2" s="1"/>
  <c r="H185" i="2"/>
  <c r="H186" i="2" s="1"/>
  <c r="D175" i="2"/>
  <c r="D176" i="2" s="1"/>
  <c r="J165" i="2"/>
  <c r="J166" i="2" s="1"/>
  <c r="N155" i="2"/>
  <c r="N156" i="2" s="1"/>
  <c r="H155" i="2"/>
  <c r="H156" i="2" s="1"/>
  <c r="J135" i="2"/>
  <c r="J136" i="2" s="1"/>
  <c r="N125" i="2"/>
  <c r="N126" i="2" s="1"/>
  <c r="F125" i="2"/>
  <c r="F126" i="2" s="1"/>
  <c r="J95" i="2"/>
  <c r="J96" i="2" s="1"/>
  <c r="L145" i="2"/>
  <c r="L146" i="2" s="1"/>
  <c r="D145" i="2"/>
  <c r="D146" i="2" s="1"/>
  <c r="L115" i="2"/>
  <c r="L116" i="2" s="1"/>
  <c r="L105" i="2"/>
  <c r="L106" i="2" s="1"/>
  <c r="D105" i="2"/>
  <c r="D106" i="2" s="1"/>
  <c r="L65" i="2"/>
  <c r="L66" i="2" s="1"/>
  <c r="D65" i="2"/>
  <c r="D66" i="2" s="1"/>
  <c r="I207" i="12"/>
  <c r="I187" i="12"/>
  <c r="E137" i="12"/>
  <c r="N618" i="12"/>
  <c r="J197" i="12"/>
  <c r="M178" i="12"/>
  <c r="C175" i="12"/>
  <c r="O175" i="12" s="1"/>
  <c r="C145" i="12"/>
  <c r="O145" i="12" s="1"/>
  <c r="M185" i="2"/>
  <c r="M186" i="2" s="1"/>
  <c r="E175" i="2"/>
  <c r="H175" i="2"/>
  <c r="H176" i="2" s="1"/>
  <c r="L165" i="2"/>
  <c r="L166" i="2" s="1"/>
  <c r="H165" i="2"/>
  <c r="H166" i="2" s="1"/>
  <c r="D165" i="2"/>
  <c r="D166" i="2" s="1"/>
  <c r="D155" i="2"/>
  <c r="D156" i="2" s="1"/>
  <c r="F197" i="12"/>
  <c r="J187" i="12"/>
  <c r="M195" i="2"/>
  <c r="M196" i="2" s="1"/>
  <c r="F115" i="2"/>
  <c r="F116" i="2" s="1"/>
  <c r="E618" i="12"/>
  <c r="E195" i="2"/>
  <c r="E196" i="2" s="1"/>
  <c r="M145" i="2"/>
  <c r="M146" i="2" s="1"/>
  <c r="N105" i="2"/>
  <c r="N106" i="2" s="1"/>
  <c r="D125" i="2"/>
  <c r="L95" i="2"/>
  <c r="L96" i="2" s="1"/>
  <c r="I145" i="2"/>
  <c r="I146" i="2" s="1"/>
  <c r="J207" i="12"/>
  <c r="F187" i="12"/>
  <c r="E198" i="12"/>
  <c r="N25" i="2"/>
  <c r="N26" i="2" s="1"/>
  <c r="J25" i="2"/>
  <c r="J26" i="2" s="1"/>
  <c r="F25" i="2"/>
  <c r="F26" i="2" s="1"/>
  <c r="N45" i="2"/>
  <c r="N46" i="2" s="1"/>
  <c r="J45" i="2"/>
  <c r="J46" i="2" s="1"/>
  <c r="F45" i="2"/>
  <c r="F46" i="2" s="1"/>
  <c r="N35" i="2"/>
  <c r="N36" i="2" s="1"/>
  <c r="J35" i="2"/>
  <c r="J36" i="2" s="1"/>
  <c r="F35" i="2"/>
  <c r="F36" i="2" s="1"/>
  <c r="J195" i="2"/>
  <c r="J196" i="2" s="1"/>
  <c r="I195" i="2"/>
  <c r="I196" i="2" s="1"/>
  <c r="J185" i="2"/>
  <c r="J186" i="2" s="1"/>
  <c r="E185" i="2"/>
  <c r="E186" i="2" s="1"/>
  <c r="M175" i="2"/>
  <c r="M176" i="2" s="1"/>
  <c r="J145" i="2"/>
  <c r="J146" i="2" s="1"/>
  <c r="N115" i="2"/>
  <c r="N116" i="2" s="1"/>
  <c r="I115" i="2"/>
  <c r="I116" i="2" s="1"/>
  <c r="H135" i="2"/>
  <c r="H136" i="2" s="1"/>
  <c r="L125" i="2"/>
  <c r="L126" i="2" s="1"/>
  <c r="M617" i="12"/>
  <c r="M197" i="12"/>
  <c r="F617" i="12"/>
  <c r="F207" i="12"/>
  <c r="I138" i="12"/>
  <c r="N195" i="2"/>
  <c r="N196" i="2" s="1"/>
  <c r="F195" i="2"/>
  <c r="F196" i="2" s="1"/>
  <c r="N185" i="2"/>
  <c r="N186" i="2" s="1"/>
  <c r="F185" i="2"/>
  <c r="F186" i="2" s="1"/>
  <c r="I185" i="2"/>
  <c r="I186" i="2" s="1"/>
  <c r="I175" i="2"/>
  <c r="I176" i="2" s="1"/>
  <c r="D195" i="2"/>
  <c r="D196" i="2" s="1"/>
  <c r="L175" i="2"/>
  <c r="L176" i="2" s="1"/>
  <c r="J155" i="2"/>
  <c r="J156" i="2" s="1"/>
  <c r="F155" i="2"/>
  <c r="F156" i="2" s="1"/>
  <c r="N145" i="2"/>
  <c r="N146" i="2" s="1"/>
  <c r="F145" i="2"/>
  <c r="F146" i="2" s="1"/>
  <c r="I125" i="2"/>
  <c r="I126" i="2" s="1"/>
  <c r="J115" i="2"/>
  <c r="J116" i="2" s="1"/>
  <c r="F105" i="2"/>
  <c r="I95" i="2"/>
  <c r="I96" i="2" s="1"/>
  <c r="L135" i="2"/>
  <c r="L136" i="2" s="1"/>
  <c r="H125" i="2"/>
  <c r="H126" i="2" s="1"/>
  <c r="H95" i="2"/>
  <c r="H96" i="2" s="1"/>
  <c r="E165" i="2"/>
  <c r="E166" i="2" s="1"/>
  <c r="G194" i="2"/>
  <c r="G195" i="2" s="1"/>
  <c r="G196" i="2" s="1"/>
  <c r="E177" i="12"/>
  <c r="J617" i="12"/>
  <c r="N208" i="12"/>
  <c r="N177" i="12"/>
  <c r="G7" i="11"/>
  <c r="D8" i="11" s="1"/>
  <c r="C26" i="9" s="1"/>
  <c r="F7" i="11"/>
  <c r="E125" i="2"/>
  <c r="E126" i="2" s="1"/>
  <c r="I105" i="2"/>
  <c r="I106" i="2" s="1"/>
  <c r="M95" i="2"/>
  <c r="M96" i="2" s="1"/>
  <c r="M125" i="2"/>
  <c r="M126" i="2" s="1"/>
  <c r="J105" i="2"/>
  <c r="J106" i="2" s="1"/>
  <c r="E95" i="2"/>
  <c r="E96" i="2" s="1"/>
  <c r="D115" i="2"/>
  <c r="D116" i="2" s="1"/>
  <c r="I165" i="2"/>
  <c r="I166" i="2" s="1"/>
  <c r="O53" i="13"/>
  <c r="O54" i="13"/>
  <c r="O50" i="13"/>
  <c r="E45" i="2"/>
  <c r="E46" i="2" s="1"/>
  <c r="G74" i="2"/>
  <c r="G75" i="2" s="1"/>
  <c r="G76" i="2" s="1"/>
  <c r="G114" i="2"/>
  <c r="G115" i="2" s="1"/>
  <c r="G116" i="2" s="1"/>
  <c r="E134" i="2"/>
  <c r="E135" i="2" s="1"/>
  <c r="E136" i="2" s="1"/>
  <c r="I134" i="2"/>
  <c r="I135" i="2" s="1"/>
  <c r="M134" i="2"/>
  <c r="M135" i="2" s="1"/>
  <c r="M136" i="2" s="1"/>
  <c r="I34" i="2"/>
  <c r="I35" i="2" s="1"/>
  <c r="I36" i="2" s="1"/>
  <c r="M34" i="2"/>
  <c r="M35" i="2" s="1"/>
  <c r="M36" i="2" s="1"/>
  <c r="M115" i="2"/>
  <c r="M116" i="2" s="1"/>
  <c r="E115" i="2"/>
  <c r="E116" i="2" s="1"/>
  <c r="M105" i="2"/>
  <c r="M106" i="2" s="1"/>
  <c r="E105" i="2"/>
  <c r="E106" i="2" s="1"/>
  <c r="M207" i="12"/>
  <c r="E207" i="12"/>
  <c r="M187" i="12"/>
  <c r="E187" i="12"/>
  <c r="I177" i="12"/>
  <c r="E32" i="2"/>
  <c r="E142" i="2"/>
  <c r="G165" i="2"/>
  <c r="I157" i="12"/>
  <c r="O45" i="13"/>
  <c r="O49" i="13"/>
  <c r="O46" i="13"/>
  <c r="O47" i="13"/>
  <c r="O51" i="13"/>
  <c r="O48" i="13"/>
  <c r="O52" i="13"/>
  <c r="G207" i="12"/>
  <c r="G208" i="12"/>
  <c r="G188" i="12"/>
  <c r="M157" i="12"/>
  <c r="M158" i="12"/>
  <c r="K198" i="12"/>
  <c r="K197" i="12"/>
  <c r="K188" i="12"/>
  <c r="K187" i="12"/>
  <c r="K178" i="12"/>
  <c r="K177" i="12"/>
  <c r="M167" i="12"/>
  <c r="M168" i="12"/>
  <c r="G157" i="12"/>
  <c r="G158" i="12"/>
  <c r="I148" i="12"/>
  <c r="I147" i="12"/>
  <c r="K138" i="12"/>
  <c r="K137" i="12"/>
  <c r="I68" i="12"/>
  <c r="I67" i="12"/>
  <c r="G167" i="12"/>
  <c r="K148" i="12"/>
  <c r="K147" i="12"/>
  <c r="K618" i="12"/>
  <c r="K617" i="12"/>
  <c r="K208" i="12"/>
  <c r="K207" i="12"/>
  <c r="G197" i="12"/>
  <c r="G177" i="12"/>
  <c r="I168" i="12"/>
  <c r="I167" i="12"/>
  <c r="K158" i="12"/>
  <c r="K157" i="12"/>
  <c r="M147" i="12"/>
  <c r="M148" i="12"/>
  <c r="E147" i="12"/>
  <c r="E148" i="12"/>
  <c r="M68" i="12"/>
  <c r="M67" i="12"/>
  <c r="K168" i="12"/>
  <c r="K167" i="12"/>
  <c r="G148" i="12"/>
  <c r="K68" i="12"/>
  <c r="K67" i="12"/>
  <c r="G86" i="12"/>
  <c r="C196" i="12"/>
  <c r="O196" i="12" s="1"/>
  <c r="E18" i="12"/>
  <c r="E17" i="12"/>
  <c r="C18" i="12"/>
  <c r="C17" i="12"/>
  <c r="K128" i="12"/>
  <c r="K127" i="12"/>
  <c r="M118" i="12"/>
  <c r="M117" i="12"/>
  <c r="I118" i="12"/>
  <c r="I117" i="12"/>
  <c r="E117" i="12"/>
  <c r="M108" i="12"/>
  <c r="M107" i="12"/>
  <c r="I108" i="12"/>
  <c r="I107" i="12"/>
  <c r="E108" i="12"/>
  <c r="E107" i="12"/>
  <c r="M98" i="12"/>
  <c r="M97" i="12"/>
  <c r="I98" i="12"/>
  <c r="I97" i="12"/>
  <c r="E98" i="12"/>
  <c r="E97" i="12"/>
  <c r="M88" i="12"/>
  <c r="M87" i="12"/>
  <c r="I88" i="12"/>
  <c r="I87" i="12"/>
  <c r="E88" i="12"/>
  <c r="E87" i="12"/>
  <c r="L68" i="12"/>
  <c r="L67" i="12"/>
  <c r="H68" i="12"/>
  <c r="H67" i="12"/>
  <c r="K118" i="12"/>
  <c r="K117" i="12"/>
  <c r="G118" i="12"/>
  <c r="G117" i="12"/>
  <c r="K98" i="12"/>
  <c r="K97" i="12"/>
  <c r="G98" i="12"/>
  <c r="G97" i="12"/>
  <c r="K78" i="12"/>
  <c r="K77" i="12"/>
  <c r="N168" i="12"/>
  <c r="N167" i="12"/>
  <c r="F168" i="12"/>
  <c r="F167" i="12"/>
  <c r="J158" i="12"/>
  <c r="J157" i="12"/>
  <c r="N148" i="12"/>
  <c r="N147" i="12"/>
  <c r="F148" i="12"/>
  <c r="F147" i="12"/>
  <c r="N138" i="12"/>
  <c r="N137" i="12"/>
  <c r="F138" i="12"/>
  <c r="F137" i="12"/>
  <c r="J128" i="12"/>
  <c r="J127" i="12"/>
  <c r="M128" i="12"/>
  <c r="M127" i="12"/>
  <c r="I128" i="12"/>
  <c r="I127" i="12"/>
  <c r="E128" i="12"/>
  <c r="E127" i="12"/>
  <c r="L617" i="12"/>
  <c r="L208" i="12"/>
  <c r="L207" i="12"/>
  <c r="D208" i="12"/>
  <c r="D207" i="12"/>
  <c r="L198" i="12"/>
  <c r="L197" i="12"/>
  <c r="D198" i="12"/>
  <c r="D197" i="12"/>
  <c r="L188" i="12"/>
  <c r="L187" i="12"/>
  <c r="D188" i="12"/>
  <c r="D187" i="12"/>
  <c r="L178" i="12"/>
  <c r="L177" i="12"/>
  <c r="D178" i="12"/>
  <c r="D177" i="12"/>
  <c r="L168" i="12"/>
  <c r="L167" i="12"/>
  <c r="D168" i="12"/>
  <c r="D167" i="12"/>
  <c r="L158" i="12"/>
  <c r="L157" i="12"/>
  <c r="D158" i="12"/>
  <c r="D157" i="12"/>
  <c r="L148" i="12"/>
  <c r="L147" i="12"/>
  <c r="D148" i="12"/>
  <c r="D147" i="12"/>
  <c r="L138" i="12"/>
  <c r="L137" i="12"/>
  <c r="D138" i="12"/>
  <c r="D137" i="12"/>
  <c r="H128" i="12"/>
  <c r="H127" i="12"/>
  <c r="N118" i="12"/>
  <c r="N117" i="12"/>
  <c r="J118" i="12"/>
  <c r="J117" i="12"/>
  <c r="F118" i="12"/>
  <c r="F117" i="12"/>
  <c r="N108" i="12"/>
  <c r="N107" i="12"/>
  <c r="J108" i="12"/>
  <c r="J107" i="12"/>
  <c r="F108" i="12"/>
  <c r="F107" i="12"/>
  <c r="N98" i="12"/>
  <c r="N97" i="12"/>
  <c r="J98" i="12"/>
  <c r="J97" i="12"/>
  <c r="F98" i="12"/>
  <c r="F97" i="12"/>
  <c r="N88" i="12"/>
  <c r="N87" i="12"/>
  <c r="J88" i="12"/>
  <c r="J87" i="12"/>
  <c r="F88" i="12"/>
  <c r="F87" i="12"/>
  <c r="N78" i="12"/>
  <c r="N77" i="12"/>
  <c r="J78" i="12"/>
  <c r="J77" i="12"/>
  <c r="F78" i="12"/>
  <c r="F77" i="12"/>
  <c r="K108" i="12"/>
  <c r="K107" i="12"/>
  <c r="G108" i="12"/>
  <c r="G107" i="12"/>
  <c r="K88" i="12"/>
  <c r="K87" i="12"/>
  <c r="N68" i="12"/>
  <c r="N67" i="12"/>
  <c r="J68" i="12"/>
  <c r="J67" i="12"/>
  <c r="M76" i="12"/>
  <c r="I76" i="12"/>
  <c r="E76" i="12"/>
  <c r="J178" i="12"/>
  <c r="J177" i="12"/>
  <c r="F178" i="12"/>
  <c r="F177" i="12"/>
  <c r="J168" i="12"/>
  <c r="J167" i="12"/>
  <c r="N158" i="12"/>
  <c r="N157" i="12"/>
  <c r="F158" i="12"/>
  <c r="F157" i="12"/>
  <c r="J148" i="12"/>
  <c r="J147" i="12"/>
  <c r="J138" i="12"/>
  <c r="J137" i="12"/>
  <c r="M138" i="12"/>
  <c r="M137" i="12"/>
  <c r="N128" i="12"/>
  <c r="N127" i="12"/>
  <c r="G128" i="12"/>
  <c r="G127" i="12"/>
  <c r="H618" i="12"/>
  <c r="H617" i="12"/>
  <c r="H208" i="12"/>
  <c r="H207" i="12"/>
  <c r="H198" i="12"/>
  <c r="H197" i="12"/>
  <c r="H188" i="12"/>
  <c r="H187" i="12"/>
  <c r="H178" i="12"/>
  <c r="H177" i="12"/>
  <c r="H168" i="12"/>
  <c r="H167" i="12"/>
  <c r="H158" i="12"/>
  <c r="H157" i="12"/>
  <c r="H148" i="12"/>
  <c r="H147" i="12"/>
  <c r="H138" i="12"/>
  <c r="H137" i="12"/>
  <c r="L128" i="12"/>
  <c r="L127" i="12"/>
  <c r="D128" i="12"/>
  <c r="D127" i="12"/>
  <c r="L118" i="12"/>
  <c r="L117" i="12"/>
  <c r="H118" i="12"/>
  <c r="H117" i="12"/>
  <c r="D118" i="12"/>
  <c r="D117" i="12"/>
  <c r="L108" i="12"/>
  <c r="L107" i="12"/>
  <c r="H108" i="12"/>
  <c r="H107" i="12"/>
  <c r="D108" i="12"/>
  <c r="D107" i="12"/>
  <c r="L98" i="12"/>
  <c r="L97" i="12"/>
  <c r="H98" i="12"/>
  <c r="H97" i="12"/>
  <c r="D98" i="12"/>
  <c r="D97" i="12"/>
  <c r="L88" i="12"/>
  <c r="L87" i="12"/>
  <c r="H88" i="12"/>
  <c r="H87" i="12"/>
  <c r="D88" i="12"/>
  <c r="D87" i="12"/>
  <c r="L78" i="12"/>
  <c r="L77" i="12"/>
  <c r="H78" i="12"/>
  <c r="H77" i="12"/>
  <c r="D78" i="12"/>
  <c r="D77" i="12"/>
  <c r="C96" i="12"/>
  <c r="O96" i="12" s="1"/>
  <c r="D66" i="12"/>
  <c r="K166" i="2"/>
  <c r="M156" i="2"/>
  <c r="E156" i="2"/>
  <c r="G146" i="2"/>
  <c r="G106" i="2"/>
  <c r="G176" i="2"/>
  <c r="L76" i="2"/>
  <c r="D76" i="2"/>
  <c r="J66" i="2"/>
  <c r="H56" i="2"/>
  <c r="M46" i="2"/>
  <c r="G36" i="2"/>
  <c r="I26" i="2"/>
  <c r="G136" i="2"/>
  <c r="G186" i="2"/>
  <c r="J56" i="2"/>
  <c r="K46" i="2"/>
  <c r="I156" i="2"/>
  <c r="K146" i="2"/>
  <c r="G126" i="2"/>
  <c r="K116" i="2"/>
  <c r="H76" i="2"/>
  <c r="N66" i="2"/>
  <c r="F66" i="2"/>
  <c r="L56" i="2"/>
  <c r="D56" i="2"/>
  <c r="I46" i="2"/>
  <c r="K36" i="2"/>
  <c r="M26" i="2"/>
  <c r="E26" i="2"/>
  <c r="K156" i="2"/>
  <c r="G96" i="2"/>
  <c r="J76" i="2"/>
  <c r="N56" i="2"/>
  <c r="F56" i="2"/>
  <c r="G46" i="2"/>
  <c r="K26" i="2"/>
  <c r="K106" i="2"/>
  <c r="K196" i="2"/>
  <c r="K176" i="2"/>
  <c r="K96" i="2"/>
  <c r="K186" i="2"/>
  <c r="K86" i="2"/>
  <c r="G86" i="2"/>
  <c r="K76" i="2"/>
  <c r="K66" i="2"/>
  <c r="G66" i="2"/>
  <c r="K56" i="2"/>
  <c r="G56" i="2"/>
  <c r="M86" i="2"/>
  <c r="I86" i="2"/>
  <c r="E86" i="2"/>
  <c r="M76" i="2"/>
  <c r="I76" i="2"/>
  <c r="E76" i="2"/>
  <c r="M66" i="2"/>
  <c r="I66" i="2"/>
  <c r="E66" i="2"/>
  <c r="M56" i="2"/>
  <c r="I56" i="2"/>
  <c r="E56" i="2"/>
  <c r="G6" i="7"/>
  <c r="M17" i="3"/>
  <c r="M18" i="3" s="1"/>
  <c r="L17" i="3"/>
  <c r="L18" i="3" s="1"/>
  <c r="K17" i="3"/>
  <c r="K18" i="3" s="1"/>
  <c r="J17" i="3"/>
  <c r="J18" i="3" s="1"/>
  <c r="I17" i="3"/>
  <c r="I18" i="3" s="1"/>
  <c r="H17" i="3"/>
  <c r="H18" i="3" s="1"/>
  <c r="G17" i="3"/>
  <c r="G18" i="3" s="1"/>
  <c r="F17" i="3"/>
  <c r="F18" i="3" s="1"/>
  <c r="E17" i="3"/>
  <c r="E18" i="3" s="1"/>
  <c r="D17" i="3"/>
  <c r="D18" i="3" s="1"/>
  <c r="C17" i="3"/>
  <c r="C18" i="3" s="1"/>
  <c r="N14" i="3"/>
  <c r="M9" i="3"/>
  <c r="L9" i="3"/>
  <c r="K9" i="3"/>
  <c r="J9" i="3"/>
  <c r="I9" i="3"/>
  <c r="H9" i="3"/>
  <c r="G9" i="3"/>
  <c r="F9" i="3"/>
  <c r="E9" i="3"/>
  <c r="D9" i="3"/>
  <c r="C9" i="3"/>
  <c r="M7" i="3"/>
  <c r="L7" i="3"/>
  <c r="K7" i="3"/>
  <c r="J7" i="3"/>
  <c r="I7" i="3"/>
  <c r="H7" i="3"/>
  <c r="G7" i="3"/>
  <c r="F7" i="3"/>
  <c r="E7" i="3"/>
  <c r="D7" i="3"/>
  <c r="C7" i="3"/>
  <c r="M6" i="3"/>
  <c r="L6" i="3"/>
  <c r="K6" i="3"/>
  <c r="J6" i="3"/>
  <c r="I6" i="3"/>
  <c r="H6" i="3"/>
  <c r="G6" i="3"/>
  <c r="F6" i="3"/>
  <c r="E6" i="3"/>
  <c r="D6" i="3"/>
  <c r="C6" i="3"/>
  <c r="B17" i="2"/>
  <c r="N12" i="2"/>
  <c r="N2" i="2" s="1"/>
  <c r="M12" i="2"/>
  <c r="M2" i="2" s="1"/>
  <c r="L12" i="2"/>
  <c r="L2" i="2" s="1"/>
  <c r="K12" i="2"/>
  <c r="K2" i="2" s="1"/>
  <c r="J12" i="2"/>
  <c r="J2" i="2" s="1"/>
  <c r="I12" i="2"/>
  <c r="I2" i="2" s="1"/>
  <c r="H12" i="2"/>
  <c r="H2" i="2" s="1"/>
  <c r="G12" i="2"/>
  <c r="G2" i="2" s="1"/>
  <c r="F12" i="2"/>
  <c r="F2" i="2" s="1"/>
  <c r="E12" i="2"/>
  <c r="D12" i="2"/>
  <c r="D2" i="2" s="1"/>
  <c r="C12" i="2"/>
  <c r="O9" i="2"/>
  <c r="H10" i="1"/>
  <c r="J10" i="1" s="1"/>
  <c r="H9" i="1"/>
  <c r="F9" i="1"/>
  <c r="H8" i="1"/>
  <c r="F8" i="1"/>
  <c r="H7" i="1"/>
  <c r="F7" i="1"/>
  <c r="H6" i="1"/>
  <c r="F6" i="1"/>
  <c r="H5" i="1"/>
  <c r="F5" i="1"/>
  <c r="H4" i="1"/>
  <c r="F4" i="1"/>
  <c r="H3" i="1"/>
  <c r="G137" i="12" l="1"/>
  <c r="C166" i="12"/>
  <c r="O166" i="12" s="1"/>
  <c r="C76" i="12"/>
  <c r="E168" i="12"/>
  <c r="E68" i="12"/>
  <c r="F127" i="12"/>
  <c r="C136" i="12"/>
  <c r="O136" i="12" s="1"/>
  <c r="G68" i="12"/>
  <c r="O438" i="12"/>
  <c r="O748" i="12"/>
  <c r="O968" i="12"/>
  <c r="C367" i="2"/>
  <c r="C457" i="2"/>
  <c r="C537" i="2"/>
  <c r="C707" i="2"/>
  <c r="C867" i="2"/>
  <c r="C547" i="2"/>
  <c r="C617" i="2"/>
  <c r="C697" i="2"/>
  <c r="C777" i="2"/>
  <c r="C857" i="2"/>
  <c r="C937" i="2"/>
  <c r="C517" i="2"/>
  <c r="C597" i="2"/>
  <c r="C727" i="2"/>
  <c r="C927" i="2"/>
  <c r="C967" i="2"/>
  <c r="C447" i="2"/>
  <c r="C527" i="2"/>
  <c r="C637" i="2"/>
  <c r="C717" i="2"/>
  <c r="C797" i="2"/>
  <c r="C877" i="2"/>
  <c r="C957" i="2"/>
  <c r="C627" i="2"/>
  <c r="C787" i="2"/>
  <c r="C947" i="2"/>
  <c r="C467" i="2"/>
  <c r="C357" i="2"/>
  <c r="C437" i="2"/>
  <c r="C487" i="2"/>
  <c r="C567" i="2"/>
  <c r="C677" i="2"/>
  <c r="C757" i="2"/>
  <c r="C837" i="2"/>
  <c r="C917" i="2"/>
  <c r="C997" i="2"/>
  <c r="C497" i="2"/>
  <c r="C747" i="2"/>
  <c r="C907" i="2"/>
  <c r="C587" i="2"/>
  <c r="C397" i="2"/>
  <c r="C477" i="2"/>
  <c r="C687" i="2"/>
  <c r="C767" i="2"/>
  <c r="C807" i="2"/>
  <c r="C887" i="2"/>
  <c r="C1007" i="2"/>
  <c r="C417" i="2"/>
  <c r="C577" i="2"/>
  <c r="C667" i="2"/>
  <c r="C827" i="2"/>
  <c r="C987" i="2"/>
  <c r="C427" i="2"/>
  <c r="C507" i="2"/>
  <c r="C657" i="2"/>
  <c r="C737" i="2"/>
  <c r="C817" i="2"/>
  <c r="C897" i="2"/>
  <c r="C977" i="2"/>
  <c r="C557" i="2"/>
  <c r="C607" i="2"/>
  <c r="C647" i="2"/>
  <c r="C847" i="2"/>
  <c r="C77" i="2"/>
  <c r="C197" i="2"/>
  <c r="C67" i="2"/>
  <c r="C57" i="2"/>
  <c r="C387" i="2"/>
  <c r="C207" i="2"/>
  <c r="C347" i="2"/>
  <c r="C37" i="2"/>
  <c r="C407" i="2"/>
  <c r="C107" i="2"/>
  <c r="C137" i="2"/>
  <c r="C127" i="2"/>
  <c r="C227" i="2"/>
  <c r="C247" i="2"/>
  <c r="C267" i="2"/>
  <c r="C327" i="2"/>
  <c r="C117" i="2"/>
  <c r="C237" i="2"/>
  <c r="C257" i="2"/>
  <c r="C277" i="2"/>
  <c r="C337" i="2"/>
  <c r="C377" i="2"/>
  <c r="C147" i="2"/>
  <c r="C97" i="2"/>
  <c r="C177" i="2"/>
  <c r="C87" i="2"/>
  <c r="C167" i="2"/>
  <c r="C317" i="2"/>
  <c r="C27" i="2"/>
  <c r="C157" i="2"/>
  <c r="C297" i="2"/>
  <c r="C187" i="2"/>
  <c r="C217" i="2"/>
  <c r="C307" i="2"/>
  <c r="C47" i="2"/>
  <c r="C287" i="2"/>
  <c r="O808" i="12"/>
  <c r="O142" i="2"/>
  <c r="O114" i="2"/>
  <c r="O84" i="2"/>
  <c r="O132" i="2"/>
  <c r="O122" i="2"/>
  <c r="O192" i="2"/>
  <c r="O72" i="2"/>
  <c r="O64" i="2"/>
  <c r="O308" i="12"/>
  <c r="O238" i="12"/>
  <c r="O448" i="12"/>
  <c r="O768" i="12"/>
  <c r="O668" i="12"/>
  <c r="O758" i="12"/>
  <c r="O648" i="12"/>
  <c r="O658" i="12"/>
  <c r="O54" i="2"/>
  <c r="C371" i="16"/>
  <c r="J253" i="16"/>
  <c r="C477" i="16"/>
  <c r="J359" i="16"/>
  <c r="D359" i="16"/>
  <c r="E359" i="16" s="1"/>
  <c r="D360" i="16"/>
  <c r="E360" i="16" s="1"/>
  <c r="C478" i="16"/>
  <c r="J360" i="16"/>
  <c r="C375" i="16"/>
  <c r="J257" i="16"/>
  <c r="O228" i="12"/>
  <c r="O615" i="12"/>
  <c r="C370" i="16"/>
  <c r="J252" i="16"/>
  <c r="C367" i="16"/>
  <c r="J249" i="16"/>
  <c r="C374" i="16"/>
  <c r="J256" i="16"/>
  <c r="C476" i="16"/>
  <c r="J358" i="16"/>
  <c r="D358" i="16"/>
  <c r="E358" i="16" s="1"/>
  <c r="O248" i="12"/>
  <c r="C369" i="16"/>
  <c r="J251" i="16"/>
  <c r="C373" i="16"/>
  <c r="J255" i="16"/>
  <c r="O218" i="12"/>
  <c r="O458" i="12"/>
  <c r="C361" i="16"/>
  <c r="J243" i="16"/>
  <c r="D243" i="16"/>
  <c r="E243" i="16" s="1"/>
  <c r="C368" i="16"/>
  <c r="J250" i="16"/>
  <c r="C372" i="16"/>
  <c r="J254" i="16"/>
  <c r="F10" i="1"/>
  <c r="B12" i="9" s="1"/>
  <c r="N12" i="9" s="1"/>
  <c r="D18" i="18"/>
  <c r="E18" i="18" s="1"/>
  <c r="C116" i="12"/>
  <c r="O116" i="12" s="1"/>
  <c r="J130" i="16"/>
  <c r="C248" i="16"/>
  <c r="D130" i="16"/>
  <c r="E130" i="16" s="1"/>
  <c r="O102" i="2"/>
  <c r="C106" i="12"/>
  <c r="O106" i="12" s="1"/>
  <c r="J129" i="16"/>
  <c r="C247" i="16"/>
  <c r="D129" i="16"/>
  <c r="E129" i="16" s="1"/>
  <c r="J128" i="16"/>
  <c r="C246" i="16"/>
  <c r="D128" i="16"/>
  <c r="E128" i="16" s="1"/>
  <c r="C86" i="12"/>
  <c r="O75" i="2"/>
  <c r="J127" i="16"/>
  <c r="C245" i="16"/>
  <c r="D127" i="16"/>
  <c r="E127" i="16" s="1"/>
  <c r="G77" i="12"/>
  <c r="J126" i="16"/>
  <c r="C244" i="16"/>
  <c r="D126" i="16"/>
  <c r="E126" i="16" s="1"/>
  <c r="O76" i="12"/>
  <c r="O328" i="12"/>
  <c r="O388" i="12"/>
  <c r="O398" i="12"/>
  <c r="O418" i="12"/>
  <c r="O978" i="12"/>
  <c r="O698" i="12"/>
  <c r="O848" i="12"/>
  <c r="O818" i="12"/>
  <c r="O868" i="12"/>
  <c r="O518" i="12"/>
  <c r="O908" i="12"/>
  <c r="O678" i="12"/>
  <c r="O538" i="12"/>
  <c r="O838" i="12"/>
  <c r="Q149" i="13"/>
  <c r="R140" i="13"/>
  <c r="Q145" i="13"/>
  <c r="Q151" i="13"/>
  <c r="Q146" i="13"/>
  <c r="Q152" i="13"/>
  <c r="Q147" i="13"/>
  <c r="Q148" i="13"/>
  <c r="Q143" i="13"/>
  <c r="Q144" i="13"/>
  <c r="Q150" i="13"/>
  <c r="O408" i="12"/>
  <c r="O258" i="12"/>
  <c r="O318" i="12"/>
  <c r="O378" i="12"/>
  <c r="O338" i="12"/>
  <c r="O548" i="12"/>
  <c r="O508" i="12"/>
  <c r="O878" i="12"/>
  <c r="O918" i="12"/>
  <c r="O958" i="12"/>
  <c r="O578" i="12"/>
  <c r="O938" i="12"/>
  <c r="O428" i="12"/>
  <c r="O488" i="12"/>
  <c r="O638" i="12"/>
  <c r="O1008" i="12"/>
  <c r="O568" i="12"/>
  <c r="O278" i="12"/>
  <c r="O358" i="12"/>
  <c r="O288" i="12"/>
  <c r="O718" i="12"/>
  <c r="O468" i="12"/>
  <c r="O608" i="12"/>
  <c r="O738" i="12"/>
  <c r="O688" i="12"/>
  <c r="O558" i="12"/>
  <c r="O928" i="12"/>
  <c r="O778" i="12"/>
  <c r="O588" i="12"/>
  <c r="O728" i="12"/>
  <c r="O788" i="12"/>
  <c r="O798" i="12"/>
  <c r="O888" i="12"/>
  <c r="O1018" i="12"/>
  <c r="O478" i="12"/>
  <c r="C156" i="12"/>
  <c r="O156" i="12" s="1"/>
  <c r="O155" i="12"/>
  <c r="Q164" i="13"/>
  <c r="R154" i="13"/>
  <c r="Q165" i="13"/>
  <c r="Q160" i="13"/>
  <c r="Q158" i="13"/>
  <c r="Q161" i="13"/>
  <c r="Q163" i="13"/>
  <c r="Q162" i="13"/>
  <c r="Q157" i="13"/>
  <c r="Q159" i="13"/>
  <c r="Q166" i="13"/>
  <c r="Q116" i="13"/>
  <c r="Q118" i="13"/>
  <c r="R112" i="13"/>
  <c r="Q121" i="13"/>
  <c r="Q119" i="13"/>
  <c r="Q124" i="13"/>
  <c r="Q117" i="13"/>
  <c r="Q123" i="13"/>
  <c r="Q120" i="13"/>
  <c r="Q122" i="13"/>
  <c r="Q115" i="13"/>
  <c r="Q173" i="13"/>
  <c r="Q172" i="13"/>
  <c r="Q178" i="13"/>
  <c r="R168" i="13"/>
  <c r="Q179" i="13"/>
  <c r="Q174" i="13"/>
  <c r="Q180" i="13"/>
  <c r="Q175" i="13"/>
  <c r="Q177" i="13"/>
  <c r="Q176" i="13"/>
  <c r="Q171" i="13"/>
  <c r="R136" i="13"/>
  <c r="R129" i="13"/>
  <c r="R133" i="13"/>
  <c r="R132" i="13"/>
  <c r="R135" i="13"/>
  <c r="R130" i="13"/>
  <c r="R138" i="13"/>
  <c r="R131" i="13"/>
  <c r="R137" i="13"/>
  <c r="R134" i="13"/>
  <c r="S126" i="13"/>
  <c r="C88" i="12"/>
  <c r="O86" i="12"/>
  <c r="C126" i="12"/>
  <c r="C128" i="12" s="1"/>
  <c r="O128" i="12" s="1"/>
  <c r="O125" i="12"/>
  <c r="O348" i="12"/>
  <c r="O298" i="12"/>
  <c r="O268" i="12"/>
  <c r="O368" i="12"/>
  <c r="O858" i="12"/>
  <c r="O708" i="12"/>
  <c r="O628" i="12"/>
  <c r="O898" i="12"/>
  <c r="O998" i="12"/>
  <c r="O528" i="12"/>
  <c r="O948" i="12"/>
  <c r="O498" i="12"/>
  <c r="O988" i="12"/>
  <c r="O598" i="12"/>
  <c r="O828" i="12"/>
  <c r="Q107" i="13"/>
  <c r="Q104" i="13"/>
  <c r="Q106" i="13"/>
  <c r="Q103" i="13"/>
  <c r="Q110" i="13"/>
  <c r="Q102" i="13"/>
  <c r="R98" i="13"/>
  <c r="Q101" i="13"/>
  <c r="Q105" i="13"/>
  <c r="Q108" i="13"/>
  <c r="Q109" i="13"/>
  <c r="G8" i="8"/>
  <c r="O74" i="2"/>
  <c r="O55" i="2"/>
  <c r="J125" i="16"/>
  <c r="D125" i="16"/>
  <c r="E125" i="16" s="1"/>
  <c r="F67" i="12"/>
  <c r="C66" i="12"/>
  <c r="O65" i="12"/>
  <c r="F6" i="16"/>
  <c r="J6" i="16" s="1"/>
  <c r="O655" i="2"/>
  <c r="O654" i="2"/>
  <c r="O104" i="2"/>
  <c r="O184" i="2"/>
  <c r="O134" i="2"/>
  <c r="O124" i="2"/>
  <c r="O194" i="2"/>
  <c r="L5" i="13"/>
  <c r="K17" i="9" s="1"/>
  <c r="F5" i="16"/>
  <c r="J5" i="16" s="1"/>
  <c r="F4" i="16"/>
  <c r="J4" i="16" s="1"/>
  <c r="F3" i="16"/>
  <c r="J3" i="16" s="1"/>
  <c r="F5" i="13"/>
  <c r="E17" i="9" s="1"/>
  <c r="D5" i="13"/>
  <c r="C17" i="9" s="1"/>
  <c r="J9" i="1"/>
  <c r="K9" i="1" s="1"/>
  <c r="L9" i="1" s="1"/>
  <c r="M9" i="1" s="1"/>
  <c r="N9" i="1" s="1"/>
  <c r="O9" i="1"/>
  <c r="O10" i="1"/>
  <c r="K10" i="1"/>
  <c r="L10" i="1" s="1"/>
  <c r="M10" i="1" s="1"/>
  <c r="N10" i="1" s="1"/>
  <c r="O8" i="1"/>
  <c r="J8" i="1"/>
  <c r="K8" i="1" s="1"/>
  <c r="L8" i="1" s="1"/>
  <c r="M8" i="1" s="1"/>
  <c r="N8" i="1" s="1"/>
  <c r="O7" i="1"/>
  <c r="J7" i="1"/>
  <c r="K7" i="1" s="1"/>
  <c r="L7" i="1" s="1"/>
  <c r="M7" i="1" s="1"/>
  <c r="N7" i="1" s="1"/>
  <c r="J6" i="1"/>
  <c r="K6" i="1" s="1"/>
  <c r="L6" i="1" s="1"/>
  <c r="M6" i="1" s="1"/>
  <c r="N6" i="1" s="1"/>
  <c r="O6" i="1"/>
  <c r="O5" i="1"/>
  <c r="J5" i="1"/>
  <c r="K5" i="1" s="1"/>
  <c r="L5" i="1" s="1"/>
  <c r="M5" i="1" s="1"/>
  <c r="J4" i="1"/>
  <c r="K4" i="1" s="1"/>
  <c r="O4" i="1"/>
  <c r="H10" i="8"/>
  <c r="I10" i="8"/>
  <c r="E8" i="11"/>
  <c r="O3" i="1"/>
  <c r="C2" i="2"/>
  <c r="Q90" i="13"/>
  <c r="R84" i="13"/>
  <c r="Q92" i="13"/>
  <c r="Q95" i="13"/>
  <c r="Q96" i="13"/>
  <c r="Q87" i="13"/>
  <c r="Q89" i="13"/>
  <c r="Q91" i="13"/>
  <c r="Q93" i="13"/>
  <c r="Q94" i="13"/>
  <c r="Q88" i="13"/>
  <c r="N5" i="13"/>
  <c r="M17" i="9" s="1"/>
  <c r="E5" i="13"/>
  <c r="D17" i="9" s="1"/>
  <c r="N9" i="13"/>
  <c r="K5" i="13"/>
  <c r="J17" i="9" s="1"/>
  <c r="P6" i="13"/>
  <c r="Q80" i="13"/>
  <c r="Q75" i="13"/>
  <c r="Q78" i="13"/>
  <c r="Q76" i="13"/>
  <c r="R70" i="13"/>
  <c r="Q74" i="13"/>
  <c r="Q79" i="13"/>
  <c r="Q81" i="13"/>
  <c r="Q77" i="13"/>
  <c r="Q73" i="13"/>
  <c r="Q82" i="13"/>
  <c r="H5" i="13"/>
  <c r="G17" i="9" s="1"/>
  <c r="M5" i="13"/>
  <c r="L17" i="9" s="1"/>
  <c r="G9" i="13"/>
  <c r="G19" i="9" s="1"/>
  <c r="I5" i="13"/>
  <c r="H17" i="9" s="1"/>
  <c r="J5" i="13"/>
  <c r="I17" i="9" s="1"/>
  <c r="Q64" i="13"/>
  <c r="Q65" i="13"/>
  <c r="Q67" i="13"/>
  <c r="Q60" i="13"/>
  <c r="Q61" i="13"/>
  <c r="Q59" i="13"/>
  <c r="Q63" i="13"/>
  <c r="Q66" i="13"/>
  <c r="R56" i="13"/>
  <c r="Q62" i="13"/>
  <c r="Q68" i="13"/>
  <c r="G5" i="13"/>
  <c r="F17" i="9" s="1"/>
  <c r="O56" i="12"/>
  <c r="O42" i="2"/>
  <c r="O45" i="12"/>
  <c r="O32" i="2"/>
  <c r="O22" i="2"/>
  <c r="O35" i="12"/>
  <c r="P5" i="13"/>
  <c r="D9" i="13"/>
  <c r="D19" i="9" s="1"/>
  <c r="P7" i="13"/>
  <c r="J9" i="13"/>
  <c r="J19" i="9" s="1"/>
  <c r="P8" i="13"/>
  <c r="F9" i="13"/>
  <c r="F19" i="9" s="1"/>
  <c r="E9" i="13"/>
  <c r="E19" i="9" s="1"/>
  <c r="K9" i="13"/>
  <c r="K19" i="9" s="1"/>
  <c r="R42" i="13"/>
  <c r="Q50" i="13"/>
  <c r="Q53" i="13"/>
  <c r="Q47" i="13"/>
  <c r="Q54" i="13"/>
  <c r="Q48" i="13"/>
  <c r="Q45" i="13"/>
  <c r="Q52" i="13"/>
  <c r="Q46" i="13"/>
  <c r="Q49" i="13"/>
  <c r="H9" i="13"/>
  <c r="H19" i="9" s="1"/>
  <c r="M9" i="13"/>
  <c r="M19" i="9" s="1"/>
  <c r="L9" i="13"/>
  <c r="L19" i="9" s="1"/>
  <c r="Q4" i="3"/>
  <c r="O25" i="12"/>
  <c r="D3" i="12"/>
  <c r="P25" i="12"/>
  <c r="P26" i="12" s="1"/>
  <c r="Q9" i="2"/>
  <c r="Q12" i="2" s="1"/>
  <c r="Q2" i="2" s="1"/>
  <c r="H8" i="8" s="1"/>
  <c r="Q23" i="12"/>
  <c r="R21" i="12"/>
  <c r="P14" i="2"/>
  <c r="G17" i="12"/>
  <c r="J13" i="1"/>
  <c r="J3" i="1"/>
  <c r="J12" i="1"/>
  <c r="K18" i="9"/>
  <c r="K10" i="3"/>
  <c r="C176" i="12"/>
  <c r="O176" i="12" s="1"/>
  <c r="H13" i="12"/>
  <c r="J10" i="12"/>
  <c r="I11" i="12"/>
  <c r="I13" i="12" s="1"/>
  <c r="G616" i="12"/>
  <c r="G4" i="12" s="1"/>
  <c r="D616" i="12"/>
  <c r="E2" i="2"/>
  <c r="E4" i="12"/>
  <c r="F18" i="12"/>
  <c r="F4" i="12"/>
  <c r="D18" i="12"/>
  <c r="D4" i="12"/>
  <c r="C3" i="12"/>
  <c r="K1007" i="2"/>
  <c r="G1007" i="2"/>
  <c r="M1007" i="2"/>
  <c r="I1007" i="2"/>
  <c r="E1007" i="2"/>
  <c r="N1007" i="2"/>
  <c r="L1007" i="2"/>
  <c r="J1007" i="2"/>
  <c r="H1007" i="2"/>
  <c r="F1007" i="2"/>
  <c r="D1007" i="2"/>
  <c r="K997" i="2"/>
  <c r="G997" i="2"/>
  <c r="M997" i="2"/>
  <c r="I997" i="2"/>
  <c r="E997" i="2"/>
  <c r="K987" i="2"/>
  <c r="G987" i="2"/>
  <c r="L987" i="2"/>
  <c r="H987" i="2"/>
  <c r="D987" i="2"/>
  <c r="M987" i="2"/>
  <c r="I987" i="2"/>
  <c r="E987" i="2"/>
  <c r="N987" i="2"/>
  <c r="J987" i="2"/>
  <c r="F987" i="2"/>
  <c r="K977" i="2"/>
  <c r="G977" i="2"/>
  <c r="M977" i="2"/>
  <c r="I977" i="2"/>
  <c r="E977" i="2"/>
  <c r="N977" i="2"/>
  <c r="L977" i="2"/>
  <c r="J977" i="2"/>
  <c r="H977" i="2"/>
  <c r="F977" i="2"/>
  <c r="D977" i="2"/>
  <c r="M957" i="2"/>
  <c r="K957" i="2"/>
  <c r="I957" i="2"/>
  <c r="G957" i="2"/>
  <c r="E957" i="2"/>
  <c r="N957" i="2"/>
  <c r="L957" i="2"/>
  <c r="J957" i="2"/>
  <c r="H957" i="2"/>
  <c r="F957" i="2"/>
  <c r="D957" i="2"/>
  <c r="N997" i="2"/>
  <c r="L997" i="2"/>
  <c r="J997" i="2"/>
  <c r="H997" i="2"/>
  <c r="F997" i="2"/>
  <c r="D997" i="2"/>
  <c r="K967" i="2"/>
  <c r="G967" i="2"/>
  <c r="M967" i="2"/>
  <c r="I967" i="2"/>
  <c r="E967" i="2"/>
  <c r="N967" i="2"/>
  <c r="L967" i="2"/>
  <c r="J967" i="2"/>
  <c r="H967" i="2"/>
  <c r="F967" i="2"/>
  <c r="D967" i="2"/>
  <c r="C186" i="12"/>
  <c r="O186" i="12" s="1"/>
  <c r="F17" i="12"/>
  <c r="D17" i="12"/>
  <c r="J947" i="2"/>
  <c r="N937" i="2"/>
  <c r="J937" i="2"/>
  <c r="F937" i="2"/>
  <c r="J907" i="2"/>
  <c r="N897" i="2"/>
  <c r="J897" i="2"/>
  <c r="F897" i="2"/>
  <c r="K947" i="2"/>
  <c r="G947" i="2"/>
  <c r="K907" i="2"/>
  <c r="G907" i="2"/>
  <c r="K887" i="2"/>
  <c r="G887" i="2"/>
  <c r="L877" i="2"/>
  <c r="L867" i="2"/>
  <c r="H867" i="2"/>
  <c r="L857" i="2"/>
  <c r="H857" i="2"/>
  <c r="L847" i="2"/>
  <c r="H847" i="2"/>
  <c r="L827" i="2"/>
  <c r="H827" i="2"/>
  <c r="M857" i="2"/>
  <c r="I857" i="2"/>
  <c r="M837" i="2"/>
  <c r="I837" i="2"/>
  <c r="N817" i="2"/>
  <c r="J817" i="2"/>
  <c r="F817" i="2"/>
  <c r="N807" i="2"/>
  <c r="F807" i="2"/>
  <c r="N797" i="2"/>
  <c r="J797" i="2"/>
  <c r="F797" i="2"/>
  <c r="N787" i="2"/>
  <c r="J787" i="2"/>
  <c r="F787" i="2"/>
  <c r="N777" i="2"/>
  <c r="J777" i="2"/>
  <c r="F777" i="2"/>
  <c r="F757" i="2"/>
  <c r="N747" i="2"/>
  <c r="J747" i="2"/>
  <c r="F747" i="2"/>
  <c r="N737" i="2"/>
  <c r="J737" i="2"/>
  <c r="N727" i="2"/>
  <c r="J727" i="2"/>
  <c r="F727" i="2"/>
  <c r="N717" i="2"/>
  <c r="J717" i="2"/>
  <c r="F717" i="2"/>
  <c r="M817" i="2"/>
  <c r="I817" i="2"/>
  <c r="E817" i="2"/>
  <c r="M777" i="2"/>
  <c r="I777" i="2"/>
  <c r="E777" i="2"/>
  <c r="M757" i="2"/>
  <c r="I757" i="2"/>
  <c r="M737" i="2"/>
  <c r="I737" i="2"/>
  <c r="E737" i="2"/>
  <c r="M717" i="2"/>
  <c r="I717" i="2"/>
  <c r="E717" i="2"/>
  <c r="K707" i="2"/>
  <c r="G707" i="2"/>
  <c r="K687" i="2"/>
  <c r="G687" i="2"/>
  <c r="K677" i="2"/>
  <c r="G677" i="2"/>
  <c r="K577" i="2"/>
  <c r="G577" i="2"/>
  <c r="L517" i="2"/>
  <c r="M547" i="2"/>
  <c r="I547" i="2"/>
  <c r="K527" i="2"/>
  <c r="G527" i="2"/>
  <c r="F517" i="2"/>
  <c r="L947" i="2"/>
  <c r="H947" i="2"/>
  <c r="L937" i="2"/>
  <c r="H937" i="2"/>
  <c r="L907" i="2"/>
  <c r="H907" i="2"/>
  <c r="L897" i="2"/>
  <c r="H897" i="2"/>
  <c r="M947" i="2"/>
  <c r="I947" i="2"/>
  <c r="E947" i="2"/>
  <c r="M907" i="2"/>
  <c r="I907" i="2"/>
  <c r="E907" i="2"/>
  <c r="M887" i="2"/>
  <c r="I887" i="2"/>
  <c r="N877" i="2"/>
  <c r="J877" i="2"/>
  <c r="F877" i="2"/>
  <c r="N867" i="2"/>
  <c r="J867" i="2"/>
  <c r="F867" i="2"/>
  <c r="N857" i="2"/>
  <c r="J857" i="2"/>
  <c r="F857" i="2"/>
  <c r="N847" i="2"/>
  <c r="F847" i="2"/>
  <c r="N827" i="2"/>
  <c r="J827" i="2"/>
  <c r="F827" i="2"/>
  <c r="K857" i="2"/>
  <c r="K837" i="2"/>
  <c r="G837" i="2"/>
  <c r="L817" i="2"/>
  <c r="H817" i="2"/>
  <c r="L807" i="2"/>
  <c r="H807" i="2"/>
  <c r="D807" i="2"/>
  <c r="L797" i="2"/>
  <c r="H797" i="2"/>
  <c r="D797" i="2"/>
  <c r="L787" i="2"/>
  <c r="H787" i="2"/>
  <c r="D787" i="2"/>
  <c r="L777" i="2"/>
  <c r="H777" i="2"/>
  <c r="L767" i="2"/>
  <c r="H767" i="2"/>
  <c r="L757" i="2"/>
  <c r="H757" i="2"/>
  <c r="H737" i="2"/>
  <c r="L727" i="2"/>
  <c r="H727" i="2"/>
  <c r="D727" i="2"/>
  <c r="L717" i="2"/>
  <c r="H717" i="2"/>
  <c r="D717" i="2"/>
  <c r="K817" i="2"/>
  <c r="G817" i="2"/>
  <c r="K797" i="2"/>
  <c r="G797" i="2"/>
  <c r="K777" i="2"/>
  <c r="G777" i="2"/>
  <c r="K757" i="2"/>
  <c r="G757" i="2"/>
  <c r="K737" i="2"/>
  <c r="G737" i="2"/>
  <c r="K717" i="2"/>
  <c r="G717" i="2"/>
  <c r="M707" i="2"/>
  <c r="M687" i="2"/>
  <c r="I687" i="2"/>
  <c r="E687" i="2"/>
  <c r="M677" i="2"/>
  <c r="I677" i="2"/>
  <c r="E677" i="2"/>
  <c r="M577" i="2"/>
  <c r="I577" i="2"/>
  <c r="E577" i="2"/>
  <c r="H517" i="2"/>
  <c r="K547" i="2"/>
  <c r="G547" i="2"/>
  <c r="H877" i="2"/>
  <c r="D247" i="2"/>
  <c r="M527" i="2"/>
  <c r="I527" i="2"/>
  <c r="E527" i="2"/>
  <c r="J517" i="2"/>
  <c r="K897" i="2"/>
  <c r="I897" i="2"/>
  <c r="G897" i="2"/>
  <c r="M867" i="2"/>
  <c r="M827" i="2"/>
  <c r="G807" i="2"/>
  <c r="M747" i="2"/>
  <c r="I747" i="2"/>
  <c r="E747" i="2"/>
  <c r="N597" i="2"/>
  <c r="L597" i="2"/>
  <c r="J597" i="2"/>
  <c r="H597" i="2"/>
  <c r="F597" i="2"/>
  <c r="M537" i="2"/>
  <c r="K537" i="2"/>
  <c r="I537" i="2"/>
  <c r="G537" i="2"/>
  <c r="E537" i="2"/>
  <c r="D267" i="2"/>
  <c r="D237" i="2"/>
  <c r="L747" i="2"/>
  <c r="L737" i="2"/>
  <c r="I707" i="2"/>
  <c r="N947" i="2"/>
  <c r="N907" i="2"/>
  <c r="L887" i="2"/>
  <c r="H887" i="2"/>
  <c r="M877" i="2"/>
  <c r="I877" i="2"/>
  <c r="N837" i="2"/>
  <c r="J837" i="2"/>
  <c r="F837" i="2"/>
  <c r="M797" i="2"/>
  <c r="E797" i="2"/>
  <c r="J767" i="2"/>
  <c r="N757" i="2"/>
  <c r="I667" i="2"/>
  <c r="N887" i="2"/>
  <c r="M667" i="2"/>
  <c r="L687" i="2"/>
  <c r="H687" i="2"/>
  <c r="D687" i="2"/>
  <c r="I867" i="2"/>
  <c r="E887" i="2"/>
  <c r="J847" i="2"/>
  <c r="N527" i="2"/>
  <c r="J527" i="2"/>
  <c r="F527" i="2"/>
  <c r="N567" i="2"/>
  <c r="M507" i="2"/>
  <c r="K507" i="2"/>
  <c r="I507" i="2"/>
  <c r="G507" i="2"/>
  <c r="E507" i="2"/>
  <c r="N487" i="2"/>
  <c r="L487" i="2"/>
  <c r="J487" i="2"/>
  <c r="H487" i="2"/>
  <c r="F487" i="2"/>
  <c r="K467" i="2"/>
  <c r="G467" i="2"/>
  <c r="N467" i="2"/>
  <c r="J467" i="2"/>
  <c r="F467" i="2"/>
  <c r="M467" i="2"/>
  <c r="I467" i="2"/>
  <c r="E467" i="2"/>
  <c r="L467" i="2"/>
  <c r="H467" i="2"/>
  <c r="D467" i="2"/>
  <c r="M457" i="2"/>
  <c r="K457" i="2"/>
  <c r="I457" i="2"/>
  <c r="G457" i="2"/>
  <c r="E457" i="2"/>
  <c r="N457" i="2"/>
  <c r="L457" i="2"/>
  <c r="J457" i="2"/>
  <c r="H457" i="2"/>
  <c r="F457" i="2"/>
  <c r="D457" i="2"/>
  <c r="N447" i="2"/>
  <c r="J447" i="2"/>
  <c r="F447" i="2"/>
  <c r="L447" i="2"/>
  <c r="H447" i="2"/>
  <c r="D447" i="2"/>
  <c r="M447" i="2"/>
  <c r="K447" i="2"/>
  <c r="I447" i="2"/>
  <c r="G447" i="2"/>
  <c r="E447" i="2"/>
  <c r="M437" i="2"/>
  <c r="K437" i="2"/>
  <c r="I437" i="2"/>
  <c r="G437" i="2"/>
  <c r="E437" i="2"/>
  <c r="N437" i="2"/>
  <c r="L437" i="2"/>
  <c r="J437" i="2"/>
  <c r="H437" i="2"/>
  <c r="F437" i="2"/>
  <c r="D437" i="2"/>
  <c r="M427" i="2"/>
  <c r="I427" i="2"/>
  <c r="E427" i="2"/>
  <c r="K427" i="2"/>
  <c r="G427" i="2"/>
  <c r="N427" i="2"/>
  <c r="L427" i="2"/>
  <c r="J427" i="2"/>
  <c r="H427" i="2"/>
  <c r="F427" i="2"/>
  <c r="M407" i="2"/>
  <c r="K407" i="2"/>
  <c r="I407" i="2"/>
  <c r="G407" i="2"/>
  <c r="E407" i="2"/>
  <c r="N407" i="2"/>
  <c r="L407" i="2"/>
  <c r="J407" i="2"/>
  <c r="H407" i="2"/>
  <c r="F407" i="2"/>
  <c r="M387" i="2"/>
  <c r="J357" i="2"/>
  <c r="J327" i="2"/>
  <c r="E367" i="2"/>
  <c r="M337" i="2"/>
  <c r="E337" i="2"/>
  <c r="L357" i="2"/>
  <c r="M297" i="2"/>
  <c r="I297" i="2"/>
  <c r="G387" i="2"/>
  <c r="N357" i="2"/>
  <c r="F357" i="2"/>
  <c r="N327" i="2"/>
  <c r="F327" i="2"/>
  <c r="M367" i="2"/>
  <c r="K367" i="2"/>
  <c r="I337" i="2"/>
  <c r="H357" i="2"/>
  <c r="K297" i="2"/>
  <c r="G297" i="2"/>
  <c r="J387" i="2"/>
  <c r="N387" i="2"/>
  <c r="F387" i="2"/>
  <c r="I377" i="2"/>
  <c r="D367" i="2"/>
  <c r="L367" i="2"/>
  <c r="H367" i="2"/>
  <c r="M357" i="2"/>
  <c r="E357" i="2"/>
  <c r="L387" i="2"/>
  <c r="I367" i="2"/>
  <c r="G367" i="2"/>
  <c r="K327" i="2"/>
  <c r="K357" i="2"/>
  <c r="M307" i="2"/>
  <c r="K307" i="2"/>
  <c r="I307" i="2"/>
  <c r="G307" i="2"/>
  <c r="E307" i="2"/>
  <c r="N287" i="2"/>
  <c r="L287" i="2"/>
  <c r="J287" i="2"/>
  <c r="H287" i="2"/>
  <c r="F287" i="2"/>
  <c r="I387" i="2"/>
  <c r="G377" i="2"/>
  <c r="M277" i="2"/>
  <c r="K277" i="2"/>
  <c r="I277" i="2"/>
  <c r="G277" i="2"/>
  <c r="E277" i="2"/>
  <c r="E267" i="2"/>
  <c r="L237" i="2"/>
  <c r="H237" i="2"/>
  <c r="M237" i="2"/>
  <c r="I237" i="2"/>
  <c r="N237" i="2"/>
  <c r="J237" i="2"/>
  <c r="F237" i="2"/>
  <c r="K237" i="2"/>
  <c r="G237" i="2"/>
  <c r="L217" i="2"/>
  <c r="H217" i="2"/>
  <c r="M217" i="2"/>
  <c r="I217" i="2"/>
  <c r="N217" i="2"/>
  <c r="J217" i="2"/>
  <c r="F217" i="2"/>
  <c r="K217" i="2"/>
  <c r="G217" i="2"/>
  <c r="N207" i="2"/>
  <c r="J207" i="2"/>
  <c r="F207" i="2"/>
  <c r="K207" i="2"/>
  <c r="G207" i="2"/>
  <c r="H207" i="2"/>
  <c r="M207" i="2"/>
  <c r="I207" i="2"/>
  <c r="E207" i="2"/>
  <c r="D207" i="2"/>
  <c r="J807" i="2"/>
  <c r="H747" i="2"/>
  <c r="F737" i="2"/>
  <c r="E707" i="2"/>
  <c r="F947" i="2"/>
  <c r="F907" i="2"/>
  <c r="J887" i="2"/>
  <c r="F887" i="2"/>
  <c r="K877" i="2"/>
  <c r="G877" i="2"/>
  <c r="L837" i="2"/>
  <c r="H837" i="2"/>
  <c r="I797" i="2"/>
  <c r="N767" i="2"/>
  <c r="F767" i="2"/>
  <c r="J757" i="2"/>
  <c r="G857" i="2"/>
  <c r="I827" i="2"/>
  <c r="E757" i="2"/>
  <c r="N687" i="2"/>
  <c r="J687" i="2"/>
  <c r="F687" i="2"/>
  <c r="I787" i="2"/>
  <c r="D217" i="2"/>
  <c r="D227" i="2"/>
  <c r="M497" i="2"/>
  <c r="K497" i="2"/>
  <c r="I497" i="2"/>
  <c r="G497" i="2"/>
  <c r="E497" i="2"/>
  <c r="N497" i="2"/>
  <c r="L497" i="2"/>
  <c r="J497" i="2"/>
  <c r="H497" i="2"/>
  <c r="F497" i="2"/>
  <c r="K477" i="2"/>
  <c r="G477" i="2"/>
  <c r="N477" i="2"/>
  <c r="J477" i="2"/>
  <c r="F477" i="2"/>
  <c r="I477" i="2"/>
  <c r="L477" i="2"/>
  <c r="H477" i="2"/>
  <c r="D477" i="2"/>
  <c r="M417" i="2"/>
  <c r="K417" i="2"/>
  <c r="I417" i="2"/>
  <c r="G417" i="2"/>
  <c r="E417" i="2"/>
  <c r="N417" i="2"/>
  <c r="L417" i="2"/>
  <c r="J417" i="2"/>
  <c r="H417" i="2"/>
  <c r="F417" i="2"/>
  <c r="L397" i="2"/>
  <c r="H397" i="2"/>
  <c r="N397" i="2"/>
  <c r="J397" i="2"/>
  <c r="F397" i="2"/>
  <c r="M397" i="2"/>
  <c r="K397" i="2"/>
  <c r="I397" i="2"/>
  <c r="G397" i="2"/>
  <c r="E397" i="2"/>
  <c r="N367" i="2"/>
  <c r="H387" i="2"/>
  <c r="K377" i="2"/>
  <c r="G357" i="2"/>
  <c r="K347" i="2"/>
  <c r="G347" i="2"/>
  <c r="N337" i="2"/>
  <c r="J337" i="2"/>
  <c r="F337" i="2"/>
  <c r="M327" i="2"/>
  <c r="E327" i="2"/>
  <c r="L317" i="2"/>
  <c r="H317" i="2"/>
  <c r="N297" i="2"/>
  <c r="J297" i="2"/>
  <c r="F297" i="2"/>
  <c r="F367" i="2"/>
  <c r="I357" i="2"/>
  <c r="M377" i="2"/>
  <c r="E377" i="2"/>
  <c r="M347" i="2"/>
  <c r="I347" i="2"/>
  <c r="E347" i="2"/>
  <c r="L337" i="2"/>
  <c r="H337" i="2"/>
  <c r="I327" i="2"/>
  <c r="N317" i="2"/>
  <c r="J317" i="2"/>
  <c r="F317" i="2"/>
  <c r="L297" i="2"/>
  <c r="H297" i="2"/>
  <c r="K387" i="2"/>
  <c r="E387" i="2"/>
  <c r="L327" i="2"/>
  <c r="H327" i="2"/>
  <c r="D327" i="2"/>
  <c r="J367" i="2"/>
  <c r="K337" i="2"/>
  <c r="G337" i="2"/>
  <c r="M317" i="2"/>
  <c r="K317" i="2"/>
  <c r="I317" i="2"/>
  <c r="G317" i="2"/>
  <c r="E317" i="2"/>
  <c r="N307" i="2"/>
  <c r="L307" i="2"/>
  <c r="J307" i="2"/>
  <c r="H307" i="2"/>
  <c r="F307" i="2"/>
  <c r="E297" i="2"/>
  <c r="M287" i="2"/>
  <c r="K287" i="2"/>
  <c r="I287" i="2"/>
  <c r="G287" i="2"/>
  <c r="E287" i="2"/>
  <c r="G327" i="2"/>
  <c r="N277" i="2"/>
  <c r="J277" i="2"/>
  <c r="F277" i="2"/>
  <c r="L277" i="2"/>
  <c r="H277" i="2"/>
  <c r="D277" i="2"/>
  <c r="N267" i="2"/>
  <c r="L267" i="2"/>
  <c r="J267" i="2"/>
  <c r="H267" i="2"/>
  <c r="F267" i="2"/>
  <c r="M267" i="2"/>
  <c r="K267" i="2"/>
  <c r="I267" i="2"/>
  <c r="G267" i="2"/>
  <c r="L257" i="2"/>
  <c r="H257" i="2"/>
  <c r="M257" i="2"/>
  <c r="I257" i="2"/>
  <c r="N257" i="2"/>
  <c r="J257" i="2"/>
  <c r="F257" i="2"/>
  <c r="K257" i="2"/>
  <c r="G257" i="2"/>
  <c r="L247" i="2"/>
  <c r="H247" i="2"/>
  <c r="M247" i="2"/>
  <c r="I247" i="2"/>
  <c r="N247" i="2"/>
  <c r="J247" i="2"/>
  <c r="F247" i="2"/>
  <c r="K247" i="2"/>
  <c r="G247" i="2"/>
  <c r="L227" i="2"/>
  <c r="H227" i="2"/>
  <c r="M227" i="2"/>
  <c r="I227" i="2"/>
  <c r="N227" i="2"/>
  <c r="J227" i="2"/>
  <c r="F227" i="2"/>
  <c r="K227" i="2"/>
  <c r="G227" i="2"/>
  <c r="L207" i="2"/>
  <c r="E517" i="2"/>
  <c r="M517" i="2"/>
  <c r="K637" i="2"/>
  <c r="K567" i="2"/>
  <c r="H537" i="2"/>
  <c r="E567" i="2"/>
  <c r="K787" i="2"/>
  <c r="I937" i="2"/>
  <c r="K937" i="2"/>
  <c r="N537" i="2"/>
  <c r="M897" i="2"/>
  <c r="I847" i="2"/>
  <c r="M937" i="2"/>
  <c r="G937" i="2"/>
  <c r="L577" i="2"/>
  <c r="E857" i="2"/>
  <c r="H567" i="2"/>
  <c r="D917" i="2"/>
  <c r="D937" i="2"/>
  <c r="D927" i="2"/>
  <c r="D947" i="2"/>
  <c r="D877" i="2"/>
  <c r="D777" i="2"/>
  <c r="M597" i="2"/>
  <c r="E617" i="2"/>
  <c r="I567" i="2"/>
  <c r="M567" i="2"/>
  <c r="G927" i="2"/>
  <c r="K927" i="2"/>
  <c r="D537" i="2"/>
  <c r="E547" i="2"/>
  <c r="D577" i="2"/>
  <c r="J577" i="2"/>
  <c r="H587" i="2"/>
  <c r="L587" i="2"/>
  <c r="F707" i="2"/>
  <c r="K747" i="2"/>
  <c r="M787" i="2"/>
  <c r="G847" i="2"/>
  <c r="H547" i="2"/>
  <c r="L547" i="2"/>
  <c r="J607" i="2"/>
  <c r="D617" i="2"/>
  <c r="F617" i="2"/>
  <c r="J617" i="2"/>
  <c r="N617" i="2"/>
  <c r="F647" i="2"/>
  <c r="H647" i="2"/>
  <c r="J647" i="2"/>
  <c r="L647" i="2"/>
  <c r="N647" i="2"/>
  <c r="G587" i="2"/>
  <c r="K587" i="2"/>
  <c r="E597" i="2"/>
  <c r="K617" i="2"/>
  <c r="I927" i="2"/>
  <c r="E877" i="2"/>
  <c r="F667" i="2"/>
  <c r="H667" i="2"/>
  <c r="J667" i="2"/>
  <c r="L667" i="2"/>
  <c r="N667" i="2"/>
  <c r="D697" i="2"/>
  <c r="F697" i="2"/>
  <c r="H697" i="2"/>
  <c r="J697" i="2"/>
  <c r="L697" i="2"/>
  <c r="N697" i="2"/>
  <c r="N707" i="2"/>
  <c r="D707" i="2"/>
  <c r="H707" i="2"/>
  <c r="J707" i="2"/>
  <c r="L707" i="2"/>
  <c r="G747" i="2"/>
  <c r="F677" i="2"/>
  <c r="H677" i="2"/>
  <c r="J677" i="2"/>
  <c r="L677" i="2"/>
  <c r="N677" i="2"/>
  <c r="K847" i="2"/>
  <c r="G787" i="2"/>
  <c r="E847" i="2"/>
  <c r="M847" i="2"/>
  <c r="D827" i="2"/>
  <c r="D867" i="2"/>
  <c r="D587" i="2"/>
  <c r="H527" i="2"/>
  <c r="L527" i="2"/>
  <c r="F377" i="2"/>
  <c r="N377" i="2"/>
  <c r="H377" i="2"/>
  <c r="J377" i="2"/>
  <c r="D377" i="2"/>
  <c r="E237" i="2"/>
  <c r="M477" i="2"/>
  <c r="I587" i="2"/>
  <c r="M587" i="2"/>
  <c r="E557" i="2"/>
  <c r="M557" i="2"/>
  <c r="G517" i="2"/>
  <c r="E587" i="2"/>
  <c r="I557" i="2"/>
  <c r="L537" i="2"/>
  <c r="G917" i="2"/>
  <c r="F547" i="2"/>
  <c r="N547" i="2"/>
  <c r="E627" i="2"/>
  <c r="M627" i="2"/>
  <c r="E727" i="2"/>
  <c r="G867" i="2"/>
  <c r="I697" i="2"/>
  <c r="G627" i="2"/>
  <c r="G667" i="2"/>
  <c r="G697" i="2"/>
  <c r="E667" i="2"/>
  <c r="F537" i="2"/>
  <c r="J537" i="2"/>
  <c r="K917" i="2"/>
  <c r="J547" i="2"/>
  <c r="H557" i="2"/>
  <c r="I627" i="2"/>
  <c r="I727" i="2"/>
  <c r="M697" i="2"/>
  <c r="K627" i="2"/>
  <c r="K667" i="2"/>
  <c r="K697" i="2"/>
  <c r="N577" i="2"/>
  <c r="G617" i="2"/>
  <c r="M617" i="2"/>
  <c r="E927" i="2"/>
  <c r="M927" i="2"/>
  <c r="F587" i="2"/>
  <c r="J587" i="2"/>
  <c r="N587" i="2"/>
  <c r="F927" i="2"/>
  <c r="J927" i="2"/>
  <c r="N927" i="2"/>
  <c r="D817" i="2"/>
  <c r="D837" i="2"/>
  <c r="D857" i="2"/>
  <c r="D847" i="2"/>
  <c r="D747" i="2"/>
  <c r="D547" i="2"/>
  <c r="I597" i="2"/>
  <c r="K517" i="2"/>
  <c r="E637" i="2"/>
  <c r="I637" i="2"/>
  <c r="M637" i="2"/>
  <c r="E837" i="2"/>
  <c r="G557" i="2"/>
  <c r="K557" i="2"/>
  <c r="H577" i="2"/>
  <c r="N517" i="2"/>
  <c r="D567" i="2"/>
  <c r="F917" i="2"/>
  <c r="J917" i="2"/>
  <c r="N917" i="2"/>
  <c r="F577" i="2"/>
  <c r="G637" i="2"/>
  <c r="G597" i="2"/>
  <c r="I617" i="2"/>
  <c r="L567" i="2"/>
  <c r="H927" i="2"/>
  <c r="L927" i="2"/>
  <c r="G767" i="2"/>
  <c r="K767" i="2"/>
  <c r="E807" i="2"/>
  <c r="I807" i="2"/>
  <c r="K807" i="2"/>
  <c r="M807" i="2"/>
  <c r="D597" i="2"/>
  <c r="I517" i="2"/>
  <c r="K597" i="2"/>
  <c r="G567" i="2"/>
  <c r="F567" i="2"/>
  <c r="J567" i="2"/>
  <c r="H917" i="2"/>
  <c r="L917" i="2"/>
  <c r="D257" i="2"/>
  <c r="I767" i="2"/>
  <c r="M767" i="2"/>
  <c r="E827" i="2"/>
  <c r="E867" i="2"/>
  <c r="K727" i="2"/>
  <c r="G827" i="2"/>
  <c r="K827" i="2"/>
  <c r="G727" i="2"/>
  <c r="M727" i="2"/>
  <c r="K867" i="2"/>
  <c r="D907" i="2"/>
  <c r="D897" i="2"/>
  <c r="D887" i="2"/>
  <c r="D767" i="2"/>
  <c r="D757" i="2"/>
  <c r="D737" i="2"/>
  <c r="L377" i="2"/>
  <c r="D347" i="2"/>
  <c r="H347" i="2"/>
  <c r="L347" i="2"/>
  <c r="F347" i="2"/>
  <c r="J347" i="2"/>
  <c r="N347" i="2"/>
  <c r="E257" i="2"/>
  <c r="E217" i="2"/>
  <c r="E917" i="2"/>
  <c r="J637" i="2"/>
  <c r="L617" i="2"/>
  <c r="N607" i="2"/>
  <c r="L627" i="2"/>
  <c r="D527" i="2"/>
  <c r="N557" i="2"/>
  <c r="I487" i="2"/>
  <c r="M917" i="2"/>
  <c r="K487" i="2"/>
  <c r="G607" i="2"/>
  <c r="E647" i="2"/>
  <c r="D517" i="2"/>
  <c r="D667" i="2"/>
  <c r="L637" i="2"/>
  <c r="H637" i="2"/>
  <c r="L557" i="2"/>
  <c r="H607" i="2"/>
  <c r="D607" i="2"/>
  <c r="J627" i="2"/>
  <c r="D627" i="2"/>
  <c r="N627" i="2"/>
  <c r="F627" i="2"/>
  <c r="E897" i="2"/>
  <c r="K607" i="2"/>
  <c r="M647" i="2"/>
  <c r="D637" i="2"/>
  <c r="E937" i="2"/>
  <c r="G647" i="2"/>
  <c r="E247" i="2"/>
  <c r="I607" i="2"/>
  <c r="E787" i="2"/>
  <c r="J507" i="2"/>
  <c r="K647" i="2"/>
  <c r="I647" i="2"/>
  <c r="M607" i="2"/>
  <c r="E607" i="2"/>
  <c r="L607" i="2"/>
  <c r="N507" i="2"/>
  <c r="F507" i="2"/>
  <c r="N637" i="2"/>
  <c r="F637" i="2"/>
  <c r="H617" i="2"/>
  <c r="F607" i="2"/>
  <c r="D647" i="2"/>
  <c r="D677" i="2"/>
  <c r="E487" i="2"/>
  <c r="E767" i="2"/>
  <c r="D557" i="2"/>
  <c r="I917" i="2"/>
  <c r="G487" i="2"/>
  <c r="J557" i="2"/>
  <c r="E697" i="2"/>
  <c r="M487" i="2"/>
  <c r="F557" i="2"/>
  <c r="H627" i="2"/>
  <c r="L507" i="2"/>
  <c r="H507" i="2"/>
  <c r="E227" i="2"/>
  <c r="E477" i="2"/>
  <c r="D507" i="2"/>
  <c r="D357" i="2"/>
  <c r="D287" i="2"/>
  <c r="D387" i="2"/>
  <c r="D297" i="2"/>
  <c r="D427" i="2"/>
  <c r="D397" i="2"/>
  <c r="D487" i="2"/>
  <c r="D407" i="2"/>
  <c r="D317" i="2"/>
  <c r="D337" i="2"/>
  <c r="D497" i="2"/>
  <c r="D417" i="2"/>
  <c r="D307" i="2"/>
  <c r="E657" i="2"/>
  <c r="G657" i="2"/>
  <c r="I657" i="2"/>
  <c r="K657" i="2"/>
  <c r="M657" i="2"/>
  <c r="D657" i="2"/>
  <c r="D656" i="2"/>
  <c r="F657" i="2"/>
  <c r="F656" i="2"/>
  <c r="H657" i="2"/>
  <c r="H656" i="2"/>
  <c r="J657" i="2"/>
  <c r="J656" i="2"/>
  <c r="L657" i="2"/>
  <c r="L656" i="2"/>
  <c r="N657" i="2"/>
  <c r="N656" i="2"/>
  <c r="C206" i="12"/>
  <c r="O206" i="12" s="1"/>
  <c r="C9" i="13"/>
  <c r="H18" i="9"/>
  <c r="G88" i="12"/>
  <c r="C146" i="12"/>
  <c r="O146" i="12" s="1"/>
  <c r="E176" i="2"/>
  <c r="C108" i="12"/>
  <c r="O108" i="12" s="1"/>
  <c r="G166" i="2"/>
  <c r="C87" i="12"/>
  <c r="C107" i="12"/>
  <c r="O107" i="12" s="1"/>
  <c r="O57" i="12"/>
  <c r="D126" i="2"/>
  <c r="F106" i="2"/>
  <c r="G87" i="12"/>
  <c r="I19" i="9"/>
  <c r="N8" i="3"/>
  <c r="O8" i="3" s="1"/>
  <c r="P8" i="3" s="1"/>
  <c r="Q8" i="3" s="1"/>
  <c r="R8" i="3" s="1"/>
  <c r="N11" i="3"/>
  <c r="O11" i="3" s="1"/>
  <c r="P11" i="3" s="1"/>
  <c r="Q11" i="3" s="1"/>
  <c r="R11" i="3" s="1"/>
  <c r="N6" i="3"/>
  <c r="O6" i="3" s="1"/>
  <c r="P6" i="3" s="1"/>
  <c r="Q6" i="3" s="1"/>
  <c r="R6" i="3" s="1"/>
  <c r="I136" i="2"/>
  <c r="E34" i="2"/>
  <c r="C68" i="12"/>
  <c r="E144" i="2"/>
  <c r="O144" i="2" s="1"/>
  <c r="O7" i="13"/>
  <c r="E18" i="9"/>
  <c r="O6" i="13"/>
  <c r="O49" i="9" s="1"/>
  <c r="P49" i="9" s="1"/>
  <c r="O8" i="13"/>
  <c r="N7" i="3"/>
  <c r="O7" i="3" s="1"/>
  <c r="P7" i="3" s="1"/>
  <c r="Q7" i="3" s="1"/>
  <c r="R7" i="3" s="1"/>
  <c r="N9" i="3"/>
  <c r="O9" i="3" s="1"/>
  <c r="P9" i="3" s="1"/>
  <c r="Q9" i="3" s="1"/>
  <c r="R9" i="3" s="1"/>
  <c r="C168" i="12"/>
  <c r="O168" i="12" s="1"/>
  <c r="C167" i="12"/>
  <c r="O167" i="12" s="1"/>
  <c r="C138" i="12"/>
  <c r="O138" i="12" s="1"/>
  <c r="C137" i="12"/>
  <c r="O137" i="12" s="1"/>
  <c r="C198" i="12"/>
  <c r="O198" i="12" s="1"/>
  <c r="C197" i="12"/>
  <c r="O197" i="12" s="1"/>
  <c r="C618" i="12"/>
  <c r="C617" i="12"/>
  <c r="C178" i="12"/>
  <c r="O178" i="12" s="1"/>
  <c r="C177" i="12"/>
  <c r="O177" i="12" s="1"/>
  <c r="D68" i="12"/>
  <c r="D67" i="12"/>
  <c r="C78" i="12"/>
  <c r="C77" i="12"/>
  <c r="C117" i="12"/>
  <c r="O117" i="12" s="1"/>
  <c r="E78" i="12"/>
  <c r="E77" i="12"/>
  <c r="E5" i="12" s="1"/>
  <c r="M78" i="12"/>
  <c r="M77" i="12"/>
  <c r="C98" i="12"/>
  <c r="O98" i="12" s="1"/>
  <c r="C97" i="12"/>
  <c r="O97" i="12" s="1"/>
  <c r="I78" i="12"/>
  <c r="I77" i="12"/>
  <c r="E167" i="2"/>
  <c r="I167" i="2"/>
  <c r="M167" i="2"/>
  <c r="G157" i="2"/>
  <c r="I37" i="2"/>
  <c r="M37" i="2"/>
  <c r="F77" i="2"/>
  <c r="N77" i="2"/>
  <c r="D67" i="2"/>
  <c r="H67" i="2"/>
  <c r="L67" i="2"/>
  <c r="G27" i="2"/>
  <c r="F27" i="2"/>
  <c r="J27" i="2"/>
  <c r="N27" i="2"/>
  <c r="H27" i="2"/>
  <c r="D27" i="2"/>
  <c r="L27" i="2"/>
  <c r="D37" i="2"/>
  <c r="H37" i="2"/>
  <c r="L37" i="2"/>
  <c r="D47" i="2"/>
  <c r="H47" i="2"/>
  <c r="L47" i="2"/>
  <c r="F87" i="2"/>
  <c r="J87" i="2"/>
  <c r="N87" i="2"/>
  <c r="D87" i="2"/>
  <c r="H87" i="2"/>
  <c r="L87" i="2"/>
  <c r="E57" i="2"/>
  <c r="I57" i="2"/>
  <c r="M57" i="2"/>
  <c r="E67" i="2"/>
  <c r="I67" i="2"/>
  <c r="M67" i="2"/>
  <c r="E77" i="2"/>
  <c r="I77" i="2"/>
  <c r="M77" i="2"/>
  <c r="E87" i="2"/>
  <c r="I87" i="2"/>
  <c r="M87" i="2"/>
  <c r="G57" i="2"/>
  <c r="K57" i="2"/>
  <c r="G67" i="2"/>
  <c r="K67" i="2"/>
  <c r="G77" i="2"/>
  <c r="K77" i="2"/>
  <c r="G87" i="2"/>
  <c r="K87" i="2"/>
  <c r="D97" i="2"/>
  <c r="L97" i="2"/>
  <c r="H107" i="2"/>
  <c r="D117" i="2"/>
  <c r="L117" i="2"/>
  <c r="H127" i="2"/>
  <c r="H137" i="2"/>
  <c r="H147" i="2"/>
  <c r="E97" i="2"/>
  <c r="M97" i="2"/>
  <c r="J97" i="2"/>
  <c r="I107" i="2"/>
  <c r="F107" i="2"/>
  <c r="N107" i="2"/>
  <c r="E117" i="2"/>
  <c r="M117" i="2"/>
  <c r="J117" i="2"/>
  <c r="I127" i="2"/>
  <c r="F127" i="2"/>
  <c r="N127" i="2"/>
  <c r="E137" i="2"/>
  <c r="M137" i="2"/>
  <c r="J137" i="2"/>
  <c r="F147" i="2"/>
  <c r="N147" i="2"/>
  <c r="D157" i="2"/>
  <c r="H157" i="2"/>
  <c r="L157" i="2"/>
  <c r="D167" i="2"/>
  <c r="H167" i="2"/>
  <c r="L167" i="2"/>
  <c r="K137" i="2"/>
  <c r="K127" i="2"/>
  <c r="K187" i="2"/>
  <c r="K97" i="2"/>
  <c r="K177" i="2"/>
  <c r="K197" i="2"/>
  <c r="G97" i="2"/>
  <c r="K157" i="2"/>
  <c r="K37" i="2"/>
  <c r="G197" i="2"/>
  <c r="K117" i="2"/>
  <c r="G127" i="2"/>
  <c r="K147" i="2"/>
  <c r="I157" i="2"/>
  <c r="G167" i="2"/>
  <c r="G187" i="2"/>
  <c r="G137" i="2"/>
  <c r="G37" i="2"/>
  <c r="G177" i="2"/>
  <c r="G107" i="2"/>
  <c r="G117" i="2"/>
  <c r="G147" i="2"/>
  <c r="E157" i="2"/>
  <c r="M157" i="2"/>
  <c r="K167" i="2"/>
  <c r="F37" i="2"/>
  <c r="J37" i="2"/>
  <c r="N37" i="2"/>
  <c r="F47" i="2"/>
  <c r="J47" i="2"/>
  <c r="N47" i="2"/>
  <c r="H177" i="2"/>
  <c r="D187" i="2"/>
  <c r="L187" i="2"/>
  <c r="H197" i="2"/>
  <c r="E177" i="2"/>
  <c r="M177" i="2"/>
  <c r="J177" i="2"/>
  <c r="I187" i="2"/>
  <c r="F187" i="2"/>
  <c r="N187" i="2"/>
  <c r="E197" i="2"/>
  <c r="M197" i="2"/>
  <c r="J197" i="2"/>
  <c r="D177" i="2"/>
  <c r="L177" i="2"/>
  <c r="H187" i="2"/>
  <c r="D197" i="2"/>
  <c r="L197" i="2"/>
  <c r="I177" i="2"/>
  <c r="F177" i="2"/>
  <c r="N177" i="2"/>
  <c r="E187" i="2"/>
  <c r="M187" i="2"/>
  <c r="J187" i="2"/>
  <c r="I197" i="2"/>
  <c r="F197" i="2"/>
  <c r="N197" i="2"/>
  <c r="H97" i="2"/>
  <c r="D107" i="2"/>
  <c r="L107" i="2"/>
  <c r="H117" i="2"/>
  <c r="D127" i="2"/>
  <c r="L127" i="2"/>
  <c r="D137" i="2"/>
  <c r="L137" i="2"/>
  <c r="D147" i="2"/>
  <c r="L147" i="2"/>
  <c r="I97" i="2"/>
  <c r="F97" i="2"/>
  <c r="N97" i="2"/>
  <c r="E107" i="2"/>
  <c r="M107" i="2"/>
  <c r="J107" i="2"/>
  <c r="I117" i="2"/>
  <c r="F117" i="2"/>
  <c r="N117" i="2"/>
  <c r="E127" i="2"/>
  <c r="M127" i="2"/>
  <c r="J127" i="2"/>
  <c r="I137" i="2"/>
  <c r="F137" i="2"/>
  <c r="N137" i="2"/>
  <c r="M147" i="2"/>
  <c r="J147" i="2"/>
  <c r="F157" i="2"/>
  <c r="J157" i="2"/>
  <c r="N157" i="2"/>
  <c r="F167" i="2"/>
  <c r="J167" i="2"/>
  <c r="N167" i="2"/>
  <c r="I147" i="2"/>
  <c r="K107" i="2"/>
  <c r="K27" i="2"/>
  <c r="G47" i="2"/>
  <c r="F57" i="2"/>
  <c r="N57" i="2"/>
  <c r="J77" i="2"/>
  <c r="E27" i="2"/>
  <c r="M27" i="2"/>
  <c r="I47" i="2"/>
  <c r="D57" i="2"/>
  <c r="L57" i="2"/>
  <c r="F67" i="2"/>
  <c r="N67" i="2"/>
  <c r="H77" i="2"/>
  <c r="K47" i="2"/>
  <c r="J57" i="2"/>
  <c r="I27" i="2"/>
  <c r="E47" i="2"/>
  <c r="M47" i="2"/>
  <c r="H57" i="2"/>
  <c r="J67" i="2"/>
  <c r="D77" i="2"/>
  <c r="L77" i="2"/>
  <c r="O76" i="2"/>
  <c r="F14" i="2"/>
  <c r="F3" i="2" s="1"/>
  <c r="J14" i="2"/>
  <c r="J3" i="2" s="1"/>
  <c r="N14" i="2"/>
  <c r="N3" i="2" s="1"/>
  <c r="D14" i="2"/>
  <c r="D3" i="2" s="1"/>
  <c r="H14" i="2"/>
  <c r="H3" i="2" s="1"/>
  <c r="L14" i="2"/>
  <c r="L3" i="2" s="1"/>
  <c r="F3" i="1"/>
  <c r="B11" i="9" s="1"/>
  <c r="N11" i="9" s="1"/>
  <c r="C14" i="2"/>
  <c r="E14" i="2"/>
  <c r="G14" i="2"/>
  <c r="G3" i="2" s="1"/>
  <c r="I14" i="2"/>
  <c r="I3" i="2" s="1"/>
  <c r="K14" i="2"/>
  <c r="K3" i="2" s="1"/>
  <c r="M14" i="2"/>
  <c r="M3" i="2" s="1"/>
  <c r="O12" i="2"/>
  <c r="N17" i="3"/>
  <c r="O17" i="3" s="1"/>
  <c r="C118" i="12" l="1"/>
  <c r="O118" i="12" s="1"/>
  <c r="C207" i="12"/>
  <c r="O207" i="12" s="1"/>
  <c r="C157" i="12"/>
  <c r="O157" i="12" s="1"/>
  <c r="C158" i="12"/>
  <c r="O158" i="12" s="1"/>
  <c r="O616" i="12"/>
  <c r="O18" i="3"/>
  <c r="P17" i="3"/>
  <c r="O56" i="2"/>
  <c r="O174" i="2"/>
  <c r="O164" i="2"/>
  <c r="O154" i="2"/>
  <c r="O85" i="2"/>
  <c r="O94" i="2"/>
  <c r="J221" i="16"/>
  <c r="O66" i="2"/>
  <c r="O656" i="2"/>
  <c r="O58" i="12"/>
  <c r="F8" i="11"/>
  <c r="C28" i="9"/>
  <c r="J368" i="16"/>
  <c r="C486" i="16"/>
  <c r="J486" i="16" s="1"/>
  <c r="C487" i="16"/>
  <c r="J487" i="16" s="1"/>
  <c r="J369" i="16"/>
  <c r="J476" i="16"/>
  <c r="D476" i="16"/>
  <c r="E476" i="16" s="1"/>
  <c r="C485" i="16"/>
  <c r="J485" i="16" s="1"/>
  <c r="J367" i="16"/>
  <c r="J478" i="16"/>
  <c r="D478" i="16"/>
  <c r="E478" i="16" s="1"/>
  <c r="J477" i="16"/>
  <c r="D477" i="16"/>
  <c r="E477" i="16" s="1"/>
  <c r="F18" i="18"/>
  <c r="M27" i="9"/>
  <c r="N27" i="9" s="1"/>
  <c r="J372" i="16"/>
  <c r="C490" i="16"/>
  <c r="J490" i="16" s="1"/>
  <c r="C479" i="16"/>
  <c r="J361" i="16"/>
  <c r="D361" i="16"/>
  <c r="E361" i="16" s="1"/>
  <c r="C491" i="16"/>
  <c r="J491" i="16" s="1"/>
  <c r="J373" i="16"/>
  <c r="J374" i="16"/>
  <c r="C492" i="16"/>
  <c r="J492" i="16" s="1"/>
  <c r="J370" i="16"/>
  <c r="C488" i="16"/>
  <c r="J488" i="16" s="1"/>
  <c r="C493" i="16"/>
  <c r="J493" i="16" s="1"/>
  <c r="J375" i="16"/>
  <c r="C489" i="16"/>
  <c r="J489" i="16" s="1"/>
  <c r="J371" i="16"/>
  <c r="G18" i="18"/>
  <c r="J248" i="16"/>
  <c r="C366" i="16"/>
  <c r="D248" i="16"/>
  <c r="E248" i="16" s="1"/>
  <c r="J247" i="16"/>
  <c r="C365" i="16"/>
  <c r="D247" i="16"/>
  <c r="E247" i="16" s="1"/>
  <c r="J246" i="16"/>
  <c r="C364" i="16"/>
  <c r="D246" i="16"/>
  <c r="E246" i="16" s="1"/>
  <c r="C363" i="16"/>
  <c r="J245" i="16"/>
  <c r="D245" i="16"/>
  <c r="E245" i="16" s="1"/>
  <c r="C362" i="16"/>
  <c r="J244" i="16"/>
  <c r="D244" i="16"/>
  <c r="E244" i="16" s="1"/>
  <c r="Q25" i="12"/>
  <c r="Q26" i="12" s="1"/>
  <c r="Q27" i="12" s="1"/>
  <c r="Q28" i="12" s="1"/>
  <c r="F239" i="16"/>
  <c r="O87" i="12"/>
  <c r="O88" i="12"/>
  <c r="R146" i="13"/>
  <c r="R143" i="13"/>
  <c r="R151" i="13"/>
  <c r="R149" i="13"/>
  <c r="R152" i="13"/>
  <c r="R147" i="13"/>
  <c r="R145" i="13"/>
  <c r="R148" i="13"/>
  <c r="R150" i="13"/>
  <c r="S140" i="13"/>
  <c r="R144" i="13"/>
  <c r="S131" i="13"/>
  <c r="S133" i="13"/>
  <c r="S137" i="13"/>
  <c r="S132" i="13"/>
  <c r="S136" i="13"/>
  <c r="S138" i="13"/>
  <c r="S130" i="13"/>
  <c r="S135" i="13"/>
  <c r="S134" i="13"/>
  <c r="S129" i="13"/>
  <c r="O77" i="12"/>
  <c r="C127" i="12"/>
  <c r="O127" i="12" s="1"/>
  <c r="O126" i="12"/>
  <c r="O78" i="12"/>
  <c r="R107" i="13"/>
  <c r="R101" i="13"/>
  <c r="R110" i="13"/>
  <c r="R104" i="13"/>
  <c r="S98" i="13"/>
  <c r="R106" i="13"/>
  <c r="R109" i="13"/>
  <c r="R108" i="13"/>
  <c r="R102" i="13"/>
  <c r="R105" i="13"/>
  <c r="R103" i="13"/>
  <c r="S168" i="13"/>
  <c r="R179" i="13"/>
  <c r="R174" i="13"/>
  <c r="R180" i="13"/>
  <c r="R175" i="13"/>
  <c r="R177" i="13"/>
  <c r="R176" i="13"/>
  <c r="R171" i="13"/>
  <c r="R173" i="13"/>
  <c r="R172" i="13"/>
  <c r="R178" i="13"/>
  <c r="R123" i="13"/>
  <c r="R121" i="13"/>
  <c r="S112" i="13"/>
  <c r="R119" i="13"/>
  <c r="R116" i="13"/>
  <c r="R120" i="13"/>
  <c r="R115" i="13"/>
  <c r="R122" i="13"/>
  <c r="R117" i="13"/>
  <c r="R124" i="13"/>
  <c r="R118" i="13"/>
  <c r="R160" i="13"/>
  <c r="R166" i="13"/>
  <c r="R161" i="13"/>
  <c r="R163" i="13"/>
  <c r="R162" i="13"/>
  <c r="R157" i="13"/>
  <c r="R159" i="13"/>
  <c r="R158" i="13"/>
  <c r="R164" i="13"/>
  <c r="S154" i="13"/>
  <c r="R165" i="13"/>
  <c r="O117" i="2"/>
  <c r="O57" i="2"/>
  <c r="O77" i="2"/>
  <c r="O167" i="2"/>
  <c r="O97" i="2"/>
  <c r="O787" i="2"/>
  <c r="O577" i="2"/>
  <c r="O927" i="2"/>
  <c r="O907" i="2"/>
  <c r="O797" i="2"/>
  <c r="O857" i="2"/>
  <c r="O947" i="2"/>
  <c r="O807" i="2"/>
  <c r="O287" i="2"/>
  <c r="O417" i="2"/>
  <c r="O477" i="2"/>
  <c r="O267" i="2"/>
  <c r="O277" i="2"/>
  <c r="O437" i="2"/>
  <c r="O237" i="2"/>
  <c r="O68" i="12"/>
  <c r="C67" i="12"/>
  <c r="O67" i="12" s="1"/>
  <c r="O66" i="12"/>
  <c r="O747" i="2"/>
  <c r="O697" i="2"/>
  <c r="O667" i="2"/>
  <c r="O547" i="2"/>
  <c r="O897" i="2"/>
  <c r="O877" i="2"/>
  <c r="O717" i="2"/>
  <c r="O847" i="2"/>
  <c r="O777" i="2"/>
  <c r="O917" i="2"/>
  <c r="O427" i="2"/>
  <c r="O487" i="2"/>
  <c r="O217" i="2"/>
  <c r="O307" i="2"/>
  <c r="O457" i="2"/>
  <c r="O247" i="2"/>
  <c r="O257" i="2"/>
  <c r="O377" i="2"/>
  <c r="O957" i="2"/>
  <c r="O977" i="2"/>
  <c r="O1007" i="2"/>
  <c r="O126" i="2"/>
  <c r="O125" i="2"/>
  <c r="O185" i="2"/>
  <c r="O186" i="2"/>
  <c r="O165" i="2"/>
  <c r="O166" i="2"/>
  <c r="O175" i="2"/>
  <c r="O176" i="2"/>
  <c r="O96" i="2"/>
  <c r="O95" i="2"/>
  <c r="O197" i="2"/>
  <c r="O337" i="2"/>
  <c r="O127" i="2"/>
  <c r="O107" i="2"/>
  <c r="O177" i="2"/>
  <c r="O187" i="2"/>
  <c r="O647" i="2"/>
  <c r="O517" i="2"/>
  <c r="O627" i="2"/>
  <c r="O597" i="2"/>
  <c r="O607" i="2"/>
  <c r="O817" i="2"/>
  <c r="O557" i="2"/>
  <c r="O737" i="2"/>
  <c r="O687" i="2"/>
  <c r="O867" i="2"/>
  <c r="O327" i="2"/>
  <c r="O617" i="2"/>
  <c r="O347" i="2"/>
  <c r="O387" i="2"/>
  <c r="O317" i="2"/>
  <c r="O397" i="2"/>
  <c r="O447" i="2"/>
  <c r="O497" i="2"/>
  <c r="O367" i="2"/>
  <c r="O357" i="2"/>
  <c r="O967" i="2"/>
  <c r="O987" i="2"/>
  <c r="O227" i="2"/>
  <c r="O137" i="2"/>
  <c r="O157" i="2"/>
  <c r="O657" i="2"/>
  <c r="O587" i="2"/>
  <c r="O887" i="2"/>
  <c r="O567" i="2"/>
  <c r="O767" i="2"/>
  <c r="O837" i="2"/>
  <c r="O827" i="2"/>
  <c r="O527" i="2"/>
  <c r="O537" i="2"/>
  <c r="O677" i="2"/>
  <c r="O937" i="2"/>
  <c r="O757" i="2"/>
  <c r="O727" i="2"/>
  <c r="O637" i="2"/>
  <c r="O207" i="2"/>
  <c r="O297" i="2"/>
  <c r="O407" i="2"/>
  <c r="O467" i="2"/>
  <c r="O507" i="2"/>
  <c r="O707" i="2"/>
  <c r="O997" i="2"/>
  <c r="O195" i="2"/>
  <c r="O196" i="2"/>
  <c r="O136" i="2"/>
  <c r="O135" i="2"/>
  <c r="O155" i="2"/>
  <c r="O156" i="2"/>
  <c r="O105" i="2"/>
  <c r="O106" i="2"/>
  <c r="J103" i="16"/>
  <c r="O2" i="2"/>
  <c r="F8" i="8" s="1"/>
  <c r="O50" i="9"/>
  <c r="P50" i="9" s="1"/>
  <c r="O18" i="9"/>
  <c r="O17" i="9"/>
  <c r="G11" i="8"/>
  <c r="B226" i="16" s="1"/>
  <c r="V9" i="1"/>
  <c r="P9" i="1"/>
  <c r="W9" i="1"/>
  <c r="S9" i="1"/>
  <c r="Q9" i="1"/>
  <c r="X9" i="1"/>
  <c r="R9" i="1"/>
  <c r="U9" i="1"/>
  <c r="V10" i="1"/>
  <c r="S10" i="1"/>
  <c r="Q10" i="1"/>
  <c r="W10" i="1"/>
  <c r="U10" i="1"/>
  <c r="X10" i="1"/>
  <c r="R10" i="1"/>
  <c r="P10" i="1"/>
  <c r="V8" i="1"/>
  <c r="R8" i="1"/>
  <c r="U8" i="1"/>
  <c r="Q8" i="1"/>
  <c r="W8" i="1"/>
  <c r="S8" i="1"/>
  <c r="X8" i="1"/>
  <c r="P8" i="1"/>
  <c r="Q7" i="1"/>
  <c r="V7" i="1"/>
  <c r="P7" i="1"/>
  <c r="W7" i="1"/>
  <c r="X7" i="1"/>
  <c r="U7" i="1"/>
  <c r="S7" i="1"/>
  <c r="R7" i="1"/>
  <c r="V6" i="1"/>
  <c r="X6" i="1"/>
  <c r="W6" i="1"/>
  <c r="S6" i="1"/>
  <c r="R6" i="1"/>
  <c r="Q6" i="1"/>
  <c r="P6" i="1"/>
  <c r="U6" i="1"/>
  <c r="V5" i="1"/>
  <c r="R5" i="1"/>
  <c r="W5" i="1"/>
  <c r="Q5" i="1"/>
  <c r="P5" i="1"/>
  <c r="U5" i="1"/>
  <c r="S5" i="1"/>
  <c r="H6" i="6"/>
  <c r="O11" i="1"/>
  <c r="F14" i="8" s="1"/>
  <c r="B106" i="16" s="1"/>
  <c r="U4" i="1"/>
  <c r="R4" i="1"/>
  <c r="P4" i="1"/>
  <c r="S4" i="1"/>
  <c r="Q4" i="1"/>
  <c r="G6" i="6"/>
  <c r="G5" i="6"/>
  <c r="N10" i="9"/>
  <c r="J10" i="8"/>
  <c r="N18" i="3"/>
  <c r="G8" i="11"/>
  <c r="D9" i="11" s="1"/>
  <c r="K3" i="1"/>
  <c r="H5" i="6" s="1"/>
  <c r="S3" i="1"/>
  <c r="R3" i="1"/>
  <c r="Q3" i="1"/>
  <c r="P3" i="1"/>
  <c r="R93" i="13"/>
  <c r="R87" i="13"/>
  <c r="R94" i="13"/>
  <c r="R92" i="13"/>
  <c r="R88" i="13"/>
  <c r="R95" i="13"/>
  <c r="R91" i="13"/>
  <c r="R90" i="13"/>
  <c r="R96" i="13"/>
  <c r="R89" i="13"/>
  <c r="S84" i="13"/>
  <c r="Q6" i="13"/>
  <c r="S70" i="13"/>
  <c r="R74" i="13"/>
  <c r="R73" i="13"/>
  <c r="R78" i="13"/>
  <c r="R76" i="13"/>
  <c r="R80" i="13"/>
  <c r="R79" i="13"/>
  <c r="R82" i="13"/>
  <c r="R81" i="13"/>
  <c r="R75" i="13"/>
  <c r="R77" i="13"/>
  <c r="R67" i="13"/>
  <c r="R68" i="13"/>
  <c r="R59" i="13"/>
  <c r="S56" i="13"/>
  <c r="R65" i="13"/>
  <c r="R64" i="13"/>
  <c r="R66" i="13"/>
  <c r="R61" i="13"/>
  <c r="R60" i="13"/>
  <c r="R62" i="13"/>
  <c r="R63" i="13"/>
  <c r="P9" i="13"/>
  <c r="C3" i="2"/>
  <c r="O44" i="2"/>
  <c r="O47" i="12"/>
  <c r="O34" i="2"/>
  <c r="O48" i="12"/>
  <c r="O46" i="12"/>
  <c r="O36" i="12"/>
  <c r="O37" i="12"/>
  <c r="O38" i="12"/>
  <c r="O24" i="2"/>
  <c r="P15" i="2"/>
  <c r="P4" i="2" s="1"/>
  <c r="P6" i="2" s="1"/>
  <c r="P3" i="2"/>
  <c r="L4" i="1"/>
  <c r="I6" i="6" s="1"/>
  <c r="Q7" i="13"/>
  <c r="R51" i="13"/>
  <c r="R45" i="13"/>
  <c r="R46" i="13"/>
  <c r="R49" i="13"/>
  <c r="R54" i="13"/>
  <c r="R47" i="13"/>
  <c r="S42" i="13"/>
  <c r="R53" i="13"/>
  <c r="R48" i="13"/>
  <c r="R50" i="13"/>
  <c r="R52" i="13"/>
  <c r="Q8" i="13"/>
  <c r="R4" i="3"/>
  <c r="P27" i="12"/>
  <c r="P28" i="12" s="1"/>
  <c r="R9" i="2"/>
  <c r="R12" i="2" s="1"/>
  <c r="R2" i="2" s="1"/>
  <c r="I8" i="8" s="1"/>
  <c r="S21" i="12"/>
  <c r="R23" i="12"/>
  <c r="Q14" i="2"/>
  <c r="O26" i="12"/>
  <c r="O28" i="12"/>
  <c r="O27" i="12"/>
  <c r="L10" i="3"/>
  <c r="G618" i="12"/>
  <c r="G6" i="12" s="1"/>
  <c r="G617" i="12"/>
  <c r="G5" i="12" s="1"/>
  <c r="D617" i="12"/>
  <c r="D5" i="12" s="1"/>
  <c r="D618" i="12"/>
  <c r="D6" i="12" s="1"/>
  <c r="I15" i="12"/>
  <c r="I2" i="12"/>
  <c r="K10" i="12"/>
  <c r="J11" i="12"/>
  <c r="J13" i="12" s="1"/>
  <c r="H15" i="12"/>
  <c r="H16" i="12" s="1"/>
  <c r="H2" i="12"/>
  <c r="N5" i="1"/>
  <c r="X5" i="1" s="1"/>
  <c r="C188" i="12"/>
  <c r="O188" i="12" s="1"/>
  <c r="C187" i="12"/>
  <c r="O187" i="12" s="1"/>
  <c r="E6" i="12"/>
  <c r="E3" i="2"/>
  <c r="C208" i="12"/>
  <c r="O208" i="12" s="1"/>
  <c r="F5" i="12"/>
  <c r="F6" i="12"/>
  <c r="C4" i="12"/>
  <c r="N18" i="9"/>
  <c r="Q49" i="9" s="1"/>
  <c r="C148" i="12"/>
  <c r="O148" i="12" s="1"/>
  <c r="C147" i="12"/>
  <c r="O147" i="12" s="1"/>
  <c r="E35" i="2"/>
  <c r="E37" i="2" s="1"/>
  <c r="E145" i="2"/>
  <c r="E147" i="2" s="1"/>
  <c r="O147" i="2" s="1"/>
  <c r="O5" i="13"/>
  <c r="F11" i="8" s="1"/>
  <c r="C19" i="9"/>
  <c r="O9" i="13"/>
  <c r="O43" i="9" s="1"/>
  <c r="P43" i="9" s="1"/>
  <c r="K15" i="2"/>
  <c r="K4" i="2" s="1"/>
  <c r="G15" i="2"/>
  <c r="G4" i="2" s="1"/>
  <c r="L15" i="2"/>
  <c r="L4" i="2" s="1"/>
  <c r="D15" i="2"/>
  <c r="D4" i="2" s="1"/>
  <c r="J15" i="2"/>
  <c r="J4" i="2" s="1"/>
  <c r="M15" i="2"/>
  <c r="M4" i="2" s="1"/>
  <c r="I15" i="2"/>
  <c r="I4" i="2" s="1"/>
  <c r="E15" i="2"/>
  <c r="H15" i="2"/>
  <c r="H4" i="2" s="1"/>
  <c r="N15" i="2"/>
  <c r="N4" i="2" s="1"/>
  <c r="F15" i="2"/>
  <c r="F4" i="2" s="1"/>
  <c r="O14" i="2"/>
  <c r="C15" i="2"/>
  <c r="P18" i="3" l="1"/>
  <c r="Q17" i="3"/>
  <c r="O116" i="2"/>
  <c r="O115" i="2"/>
  <c r="O87" i="2"/>
  <c r="O86" i="2"/>
  <c r="O65" i="2"/>
  <c r="O67" i="2"/>
  <c r="L3" i="1"/>
  <c r="I5" i="6" s="1"/>
  <c r="E9" i="11"/>
  <c r="F9" i="11" s="1"/>
  <c r="D26" i="9"/>
  <c r="O617" i="12"/>
  <c r="D479" i="16"/>
  <c r="E479" i="16" s="1"/>
  <c r="J479" i="16"/>
  <c r="D19" i="18"/>
  <c r="E19" i="18" s="1"/>
  <c r="J366" i="16"/>
  <c r="C484" i="16"/>
  <c r="D366" i="16"/>
  <c r="E366" i="16" s="1"/>
  <c r="C483" i="16"/>
  <c r="J365" i="16"/>
  <c r="D365" i="16"/>
  <c r="E365" i="16" s="1"/>
  <c r="J364" i="16"/>
  <c r="C482" i="16"/>
  <c r="D364" i="16"/>
  <c r="E364" i="16" s="1"/>
  <c r="C481" i="16"/>
  <c r="J363" i="16"/>
  <c r="D363" i="16"/>
  <c r="E363" i="16" s="1"/>
  <c r="J362" i="16"/>
  <c r="C480" i="16"/>
  <c r="D362" i="16"/>
  <c r="E362" i="16" s="1"/>
  <c r="R25" i="12"/>
  <c r="R26" i="12" s="1"/>
  <c r="R27" i="12" s="1"/>
  <c r="R28" i="12" s="1"/>
  <c r="F357" i="16"/>
  <c r="J239" i="16"/>
  <c r="J339" i="16" s="1"/>
  <c r="Q11" i="1"/>
  <c r="H14" i="8" s="1"/>
  <c r="B342" i="16" s="1"/>
  <c r="S162" i="13"/>
  <c r="S157" i="13"/>
  <c r="S163" i="13"/>
  <c r="S158" i="13"/>
  <c r="S164" i="13"/>
  <c r="S159" i="13"/>
  <c r="S165" i="13"/>
  <c r="S160" i="13"/>
  <c r="S166" i="13"/>
  <c r="S161" i="13"/>
  <c r="S146" i="13"/>
  <c r="S148" i="13"/>
  <c r="S143" i="13"/>
  <c r="S149" i="13"/>
  <c r="S144" i="13"/>
  <c r="S145" i="13"/>
  <c r="S151" i="13"/>
  <c r="S150" i="13"/>
  <c r="S152" i="13"/>
  <c r="S147" i="13"/>
  <c r="R11" i="1"/>
  <c r="I14" i="8" s="1"/>
  <c r="B460" i="16" s="1"/>
  <c r="S124" i="13"/>
  <c r="S119" i="13"/>
  <c r="S123" i="13"/>
  <c r="S117" i="13"/>
  <c r="S122" i="13"/>
  <c r="S121" i="13"/>
  <c r="S116" i="13"/>
  <c r="S118" i="13"/>
  <c r="S120" i="13"/>
  <c r="S115" i="13"/>
  <c r="S109" i="13"/>
  <c r="S108" i="13"/>
  <c r="S103" i="13"/>
  <c r="S105" i="13"/>
  <c r="S107" i="13"/>
  <c r="S102" i="13"/>
  <c r="S101" i="13"/>
  <c r="S106" i="13"/>
  <c r="S110" i="13"/>
  <c r="S104" i="13"/>
  <c r="O618" i="12"/>
  <c r="S180" i="13"/>
  <c r="S175" i="13"/>
  <c r="S177" i="13"/>
  <c r="S176" i="13"/>
  <c r="S171" i="13"/>
  <c r="S173" i="13"/>
  <c r="S172" i="13"/>
  <c r="S178" i="13"/>
  <c r="S179" i="13"/>
  <c r="S174" i="13"/>
  <c r="O12" i="9"/>
  <c r="C4" i="2"/>
  <c r="B10" i="10"/>
  <c r="O145" i="2"/>
  <c r="O44" i="9"/>
  <c r="P44" i="9" s="1"/>
  <c r="O19" i="9"/>
  <c r="O16" i="9" s="1"/>
  <c r="Q43" i="9"/>
  <c r="G50" i="7" s="1"/>
  <c r="G48" i="7"/>
  <c r="R49" i="9"/>
  <c r="B9" i="10"/>
  <c r="B108" i="16"/>
  <c r="R6" i="13"/>
  <c r="O51" i="9"/>
  <c r="P51" i="9" s="1"/>
  <c r="P18" i="9"/>
  <c r="Q50" i="9"/>
  <c r="H48" i="7" s="1"/>
  <c r="P5" i="2"/>
  <c r="H38" i="7"/>
  <c r="P16" i="2"/>
  <c r="P17" i="2" s="1"/>
  <c r="T12" i="1"/>
  <c r="B7" i="10"/>
  <c r="S11" i="1"/>
  <c r="J14" i="8" s="1"/>
  <c r="B578" i="16" s="1"/>
  <c r="P11" i="1"/>
  <c r="G14" i="8" s="1"/>
  <c r="B224" i="16" s="1"/>
  <c r="V4" i="1"/>
  <c r="P12" i="9" s="1"/>
  <c r="U3" i="1"/>
  <c r="O11" i="9" s="1"/>
  <c r="S96" i="13"/>
  <c r="S95" i="13"/>
  <c r="S90" i="13"/>
  <c r="S88" i="13"/>
  <c r="S92" i="13"/>
  <c r="S94" i="13"/>
  <c r="S89" i="13"/>
  <c r="S91" i="13"/>
  <c r="S87" i="13"/>
  <c r="S93" i="13"/>
  <c r="S82" i="13"/>
  <c r="S77" i="13"/>
  <c r="S79" i="13"/>
  <c r="S78" i="13"/>
  <c r="S73" i="13"/>
  <c r="S75" i="13"/>
  <c r="S74" i="13"/>
  <c r="S80" i="13"/>
  <c r="S81" i="13"/>
  <c r="S76" i="13"/>
  <c r="S62" i="13"/>
  <c r="S67" i="13"/>
  <c r="S60" i="13"/>
  <c r="S66" i="13"/>
  <c r="S68" i="13"/>
  <c r="S63" i="13"/>
  <c r="S65" i="13"/>
  <c r="S64" i="13"/>
  <c r="S59" i="13"/>
  <c r="S61" i="13"/>
  <c r="O45" i="2"/>
  <c r="O46" i="2"/>
  <c r="O47" i="2"/>
  <c r="O35" i="2"/>
  <c r="O37" i="2"/>
  <c r="O26" i="2"/>
  <c r="O25" i="2"/>
  <c r="O27" i="2"/>
  <c r="Q15" i="2"/>
  <c r="Q4" i="2" s="1"/>
  <c r="Q6" i="2" s="1"/>
  <c r="Q3" i="2"/>
  <c r="M4" i="1"/>
  <c r="N19" i="9"/>
  <c r="Q9" i="13"/>
  <c r="R8" i="13"/>
  <c r="S50" i="13"/>
  <c r="S53" i="13"/>
  <c r="S48" i="13"/>
  <c r="S54" i="13"/>
  <c r="S52" i="13"/>
  <c r="S45" i="13"/>
  <c r="S47" i="13"/>
  <c r="S46" i="13"/>
  <c r="S51" i="13"/>
  <c r="S49" i="13"/>
  <c r="R7" i="13"/>
  <c r="S23" i="12"/>
  <c r="F475" i="16" s="1"/>
  <c r="S9" i="2"/>
  <c r="S12" i="2" s="1"/>
  <c r="S2" i="2" s="1"/>
  <c r="R14" i="2"/>
  <c r="M10" i="3"/>
  <c r="D4" i="9"/>
  <c r="D8" i="9" s="1"/>
  <c r="F4" i="9"/>
  <c r="E4" i="9"/>
  <c r="L10" i="12"/>
  <c r="K11" i="12"/>
  <c r="K13" i="12" s="1"/>
  <c r="H18" i="12"/>
  <c r="H4" i="12"/>
  <c r="H17" i="12"/>
  <c r="H3" i="12"/>
  <c r="I16" i="12"/>
  <c r="I3" i="12"/>
  <c r="J15" i="12"/>
  <c r="J3" i="12" s="1"/>
  <c r="J2" i="12"/>
  <c r="C5" i="12"/>
  <c r="C6" i="12"/>
  <c r="E16" i="2"/>
  <c r="E4" i="2"/>
  <c r="G16" i="2"/>
  <c r="G5" i="2" s="1"/>
  <c r="D16" i="2"/>
  <c r="D5" i="2" s="1"/>
  <c r="L16" i="2"/>
  <c r="L5" i="2" s="1"/>
  <c r="M16" i="2"/>
  <c r="M5" i="2" s="1"/>
  <c r="I16" i="2"/>
  <c r="I5" i="2" s="1"/>
  <c r="H16" i="2"/>
  <c r="H5" i="2" s="1"/>
  <c r="K16" i="2"/>
  <c r="K5" i="2" s="1"/>
  <c r="J16" i="2"/>
  <c r="J5" i="2" s="1"/>
  <c r="N17" i="2"/>
  <c r="E146" i="2"/>
  <c r="O146" i="2" s="1"/>
  <c r="F16" i="2"/>
  <c r="F5" i="2" s="1"/>
  <c r="E36" i="2"/>
  <c r="G17" i="2"/>
  <c r="G6" i="2" s="1"/>
  <c r="K17" i="2"/>
  <c r="K6" i="2" s="1"/>
  <c r="E17" i="2"/>
  <c r="E6" i="2" s="1"/>
  <c r="I17" i="2"/>
  <c r="I6" i="2" s="1"/>
  <c r="M17" i="2"/>
  <c r="M6" i="2" s="1"/>
  <c r="F17" i="2"/>
  <c r="F6" i="2" s="1"/>
  <c r="H17" i="2"/>
  <c r="J17" i="2"/>
  <c r="J6" i="2" s="1"/>
  <c r="D17" i="2"/>
  <c r="D6" i="2" s="1"/>
  <c r="L17" i="2"/>
  <c r="N16" i="2"/>
  <c r="N5" i="2" s="1"/>
  <c r="N17" i="9"/>
  <c r="O3" i="2"/>
  <c r="O15" i="2"/>
  <c r="C17" i="2"/>
  <c r="C16" i="2"/>
  <c r="G9" i="11" l="1"/>
  <c r="D10" i="11" s="1"/>
  <c r="E26" i="9" s="1"/>
  <c r="V3" i="1"/>
  <c r="P11" i="9" s="1"/>
  <c r="M3" i="1"/>
  <c r="J5" i="6" s="1"/>
  <c r="R17" i="3"/>
  <c r="R18" i="3" s="1"/>
  <c r="Q18" i="3"/>
  <c r="J8" i="8"/>
  <c r="C6" i="2"/>
  <c r="F19" i="18"/>
  <c r="G19" i="18"/>
  <c r="J484" i="16"/>
  <c r="D484" i="16"/>
  <c r="E484" i="16" s="1"/>
  <c r="J483" i="16"/>
  <c r="D483" i="16"/>
  <c r="E483" i="16" s="1"/>
  <c r="J482" i="16"/>
  <c r="D482" i="16"/>
  <c r="E482" i="16" s="1"/>
  <c r="O4" i="2"/>
  <c r="J481" i="16"/>
  <c r="D481" i="16"/>
  <c r="E481" i="16" s="1"/>
  <c r="J480" i="16"/>
  <c r="D480" i="16"/>
  <c r="E480" i="16" s="1"/>
  <c r="J475" i="16"/>
  <c r="J357" i="16"/>
  <c r="J457" i="16" s="1"/>
  <c r="V11" i="1"/>
  <c r="V12" i="1" s="1"/>
  <c r="R50" i="9"/>
  <c r="R43" i="9"/>
  <c r="O45" i="9"/>
  <c r="P45" i="9" s="1"/>
  <c r="P19" i="9"/>
  <c r="Q44" i="9"/>
  <c r="H50" i="7" s="1"/>
  <c r="Q51" i="9"/>
  <c r="I48" i="7" s="1"/>
  <c r="S6" i="13"/>
  <c r="O52" i="9"/>
  <c r="P52" i="9" s="1"/>
  <c r="Q18" i="9"/>
  <c r="Q5" i="2"/>
  <c r="P14" i="9" s="1"/>
  <c r="I38" i="7"/>
  <c r="J6" i="6"/>
  <c r="W4" i="1"/>
  <c r="Q12" i="9" s="1"/>
  <c r="U11" i="1"/>
  <c r="U12" i="1" s="1"/>
  <c r="W3" i="1"/>
  <c r="Q16" i="2"/>
  <c r="Q17" i="2" s="1"/>
  <c r="N16" i="9"/>
  <c r="C5" i="2"/>
  <c r="S7" i="13"/>
  <c r="O36" i="2"/>
  <c r="R15" i="2"/>
  <c r="R4" i="2" s="1"/>
  <c r="R6" i="2" s="1"/>
  <c r="R3" i="2"/>
  <c r="N4" i="1"/>
  <c r="N3" i="1"/>
  <c r="R9" i="13"/>
  <c r="S8" i="13"/>
  <c r="S14" i="2"/>
  <c r="S25" i="12"/>
  <c r="S26" i="12" s="1"/>
  <c r="E8" i="9"/>
  <c r="F8" i="9"/>
  <c r="Q5" i="13"/>
  <c r="N10" i="3"/>
  <c r="O10" i="3" s="1"/>
  <c r="I17" i="12"/>
  <c r="I5" i="12" s="1"/>
  <c r="I18" i="12"/>
  <c r="I6" i="12" s="1"/>
  <c r="I4" i="12"/>
  <c r="H6" i="12"/>
  <c r="K15" i="12"/>
  <c r="K2" i="12"/>
  <c r="J16" i="12"/>
  <c r="M10" i="12"/>
  <c r="L11" i="12"/>
  <c r="H5" i="12"/>
  <c r="B4" i="9"/>
  <c r="B8" i="9" s="1"/>
  <c r="C4" i="9"/>
  <c r="H6" i="2"/>
  <c r="H14" i="9" s="1"/>
  <c r="N6" i="2"/>
  <c r="G38" i="7" s="1"/>
  <c r="O14" i="9" s="1"/>
  <c r="E5" i="2"/>
  <c r="D14" i="9" s="1"/>
  <c r="L6" i="2"/>
  <c r="L14" i="9" s="1"/>
  <c r="F14" i="9"/>
  <c r="K14" i="9"/>
  <c r="I14" i="9"/>
  <c r="G14" i="9"/>
  <c r="J14" i="9"/>
  <c r="E14" i="9"/>
  <c r="M14" i="9"/>
  <c r="O16" i="2"/>
  <c r="O17" i="2"/>
  <c r="P10" i="3" l="1"/>
  <c r="S9" i="13"/>
  <c r="O47" i="9" s="1"/>
  <c r="P47" i="9" s="1"/>
  <c r="D20" i="18"/>
  <c r="E20" i="18" s="1"/>
  <c r="J575" i="16"/>
  <c r="R16" i="2"/>
  <c r="R17" i="2" s="1"/>
  <c r="W11" i="1"/>
  <c r="W12" i="1" s="1"/>
  <c r="Q11" i="9"/>
  <c r="O5" i="2"/>
  <c r="Q45" i="9"/>
  <c r="I50" i="7" s="1"/>
  <c r="O46" i="9"/>
  <c r="P46" i="9" s="1"/>
  <c r="Q19" i="9"/>
  <c r="R44" i="9"/>
  <c r="O53" i="9"/>
  <c r="P53" i="9" s="1"/>
  <c r="R18" i="9"/>
  <c r="H11" i="8"/>
  <c r="B344" i="16" s="1"/>
  <c r="P17" i="9"/>
  <c r="P16" i="9" s="1"/>
  <c r="Q52" i="9"/>
  <c r="J48" i="7" s="1"/>
  <c r="R51" i="9"/>
  <c r="R5" i="2"/>
  <c r="Q14" i="9" s="1"/>
  <c r="J38" i="7"/>
  <c r="K6" i="6"/>
  <c r="X4" i="1"/>
  <c r="R12" i="9" s="1"/>
  <c r="O10" i="9"/>
  <c r="P10" i="9"/>
  <c r="K5" i="6"/>
  <c r="X3" i="1"/>
  <c r="S15" i="2"/>
  <c r="S4" i="2" s="1"/>
  <c r="S3" i="2"/>
  <c r="S27" i="12"/>
  <c r="S28" i="12" s="1"/>
  <c r="C8" i="9"/>
  <c r="E10" i="11"/>
  <c r="D28" i="9"/>
  <c r="R5" i="13"/>
  <c r="H4" i="9"/>
  <c r="H8" i="9" s="1"/>
  <c r="G4" i="9"/>
  <c r="K16" i="12"/>
  <c r="K3" i="12"/>
  <c r="L13" i="12"/>
  <c r="J18" i="12"/>
  <c r="J4" i="12"/>
  <c r="J17" i="12"/>
  <c r="N10" i="12"/>
  <c r="M11" i="12"/>
  <c r="M13" i="12" s="1"/>
  <c r="O6" i="2"/>
  <c r="C14" i="9"/>
  <c r="B14" i="9"/>
  <c r="R19" i="9" l="1"/>
  <c r="Q10" i="3"/>
  <c r="S16" i="2"/>
  <c r="S17" i="2" s="1"/>
  <c r="F20" i="18"/>
  <c r="G20" i="18"/>
  <c r="X11" i="1"/>
  <c r="X12" i="1" s="1"/>
  <c r="R11" i="9"/>
  <c r="R45" i="9"/>
  <c r="Q47" i="9"/>
  <c r="K50" i="7" s="1"/>
  <c r="Q46" i="9"/>
  <c r="J50" i="7" s="1"/>
  <c r="R52" i="9"/>
  <c r="I11" i="8"/>
  <c r="B462" i="16" s="1"/>
  <c r="Q17" i="9"/>
  <c r="Q16" i="9" s="1"/>
  <c r="Q53" i="9"/>
  <c r="K48" i="7" s="1"/>
  <c r="S6" i="2"/>
  <c r="Q10" i="9"/>
  <c r="F10" i="11"/>
  <c r="G10" i="11"/>
  <c r="D11" i="11" s="1"/>
  <c r="G8" i="9"/>
  <c r="S5" i="13"/>
  <c r="J6" i="12"/>
  <c r="K17" i="12"/>
  <c r="K5" i="12" s="1"/>
  <c r="K18" i="12"/>
  <c r="K6" i="12" s="1"/>
  <c r="K4" i="12"/>
  <c r="M15" i="12"/>
  <c r="M3" i="12" s="1"/>
  <c r="M2" i="12"/>
  <c r="L15" i="12"/>
  <c r="L16" i="12" s="1"/>
  <c r="L2" i="12"/>
  <c r="N11" i="12"/>
  <c r="O10" i="12"/>
  <c r="P10" i="12" s="1"/>
  <c r="Q10" i="12" s="1"/>
  <c r="R10" i="12" s="1"/>
  <c r="S10" i="12" s="1"/>
  <c r="J5" i="12"/>
  <c r="N14" i="9"/>
  <c r="R10" i="3" l="1"/>
  <c r="K38" i="7"/>
  <c r="F26" i="9"/>
  <c r="D21" i="18"/>
  <c r="E21" i="18" s="1"/>
  <c r="R46" i="9"/>
  <c r="R47" i="9"/>
  <c r="R53" i="9"/>
  <c r="J11" i="8"/>
  <c r="B580" i="16" s="1"/>
  <c r="R17" i="9"/>
  <c r="R16" i="9" s="1"/>
  <c r="S5" i="2"/>
  <c r="R10" i="9"/>
  <c r="L18" i="12"/>
  <c r="L4" i="12"/>
  <c r="L17" i="12"/>
  <c r="N13" i="12"/>
  <c r="O11" i="12"/>
  <c r="J4" i="9"/>
  <c r="J8" i="9" s="1"/>
  <c r="I4" i="9"/>
  <c r="M16" i="12"/>
  <c r="L3" i="12"/>
  <c r="R14" i="9" l="1"/>
  <c r="F21" i="18"/>
  <c r="G21" i="18"/>
  <c r="P11" i="12"/>
  <c r="Q11" i="12" s="1"/>
  <c r="B11" i="10"/>
  <c r="E28" i="9"/>
  <c r="E11" i="11"/>
  <c r="M18" i="12"/>
  <c r="M6" i="12" s="1"/>
  <c r="M17" i="12"/>
  <c r="M4" i="12"/>
  <c r="I8" i="9"/>
  <c r="L6" i="12"/>
  <c r="N15" i="12"/>
  <c r="N16" i="12" s="1"/>
  <c r="O16" i="12" s="1"/>
  <c r="N2" i="12"/>
  <c r="O2" i="12" s="1"/>
  <c r="O13" i="12"/>
  <c r="F2" i="16" s="1"/>
  <c r="L5" i="12"/>
  <c r="D22" i="18" l="1"/>
  <c r="E22" i="18" s="1"/>
  <c r="P13" i="12"/>
  <c r="F11" i="11"/>
  <c r="G11" i="11"/>
  <c r="D12" i="11" s="1"/>
  <c r="G26" i="9" s="1"/>
  <c r="R11" i="12"/>
  <c r="Q13" i="12"/>
  <c r="F5" i="8"/>
  <c r="I3" i="10"/>
  <c r="K4" i="9"/>
  <c r="N3" i="12"/>
  <c r="O15" i="12"/>
  <c r="F103" i="16"/>
  <c r="M5" i="12"/>
  <c r="L4" i="9" s="1"/>
  <c r="L8" i="9" s="1"/>
  <c r="N18" i="12"/>
  <c r="N6" i="12" s="1"/>
  <c r="N4" i="12"/>
  <c r="O4" i="12" s="1"/>
  <c r="N17" i="12"/>
  <c r="N5" i="12" s="1"/>
  <c r="M4" i="9" s="1"/>
  <c r="M8" i="9" s="1"/>
  <c r="F22" i="18" l="1"/>
  <c r="Q2" i="12"/>
  <c r="H5" i="8" s="1"/>
  <c r="B340" i="16" s="1"/>
  <c r="F238" i="16"/>
  <c r="F339" i="16" s="1"/>
  <c r="G22" i="18"/>
  <c r="G562" i="16"/>
  <c r="G558" i="16"/>
  <c r="G554" i="16"/>
  <c r="G546" i="16"/>
  <c r="G543" i="16"/>
  <c r="G542" i="16"/>
  <c r="G540" i="16"/>
  <c r="G539" i="16"/>
  <c r="G530" i="16"/>
  <c r="G529" i="16"/>
  <c r="G510" i="16"/>
  <c r="G505" i="16"/>
  <c r="G504" i="16"/>
  <c r="G494" i="16"/>
  <c r="G489" i="16"/>
  <c r="G488" i="16"/>
  <c r="G454" i="16"/>
  <c r="G451" i="16"/>
  <c r="G447" i="16"/>
  <c r="G442" i="16"/>
  <c r="G439" i="16"/>
  <c r="G436" i="16"/>
  <c r="G435" i="16"/>
  <c r="G422" i="16"/>
  <c r="G412" i="16"/>
  <c r="G411" i="16"/>
  <c r="G408" i="16"/>
  <c r="G407" i="16"/>
  <c r="G406" i="16"/>
  <c r="G400" i="16"/>
  <c r="G399" i="16"/>
  <c r="G394" i="16"/>
  <c r="G384" i="16"/>
  <c r="G383" i="16"/>
  <c r="G378" i="16"/>
  <c r="G368" i="16"/>
  <c r="G367" i="16"/>
  <c r="G362" i="16"/>
  <c r="G359" i="16"/>
  <c r="G573" i="16"/>
  <c r="G568" i="16"/>
  <c r="G547" i="16"/>
  <c r="G533" i="16"/>
  <c r="G524" i="16"/>
  <c r="G517" i="16"/>
  <c r="G516" i="16"/>
  <c r="G506" i="16"/>
  <c r="G501" i="16"/>
  <c r="G500" i="16"/>
  <c r="G490" i="16"/>
  <c r="G485" i="16"/>
  <c r="G484" i="16"/>
  <c r="G456" i="16"/>
  <c r="G452" i="16"/>
  <c r="G448" i="16"/>
  <c r="G446" i="16"/>
  <c r="G443" i="16"/>
  <c r="G440" i="16"/>
  <c r="G430" i="16"/>
  <c r="G424" i="16"/>
  <c r="G423" i="16"/>
  <c r="G419" i="16"/>
  <c r="G416" i="16"/>
  <c r="G415" i="16"/>
  <c r="G414" i="16"/>
  <c r="G410" i="16"/>
  <c r="G403" i="16"/>
  <c r="G396" i="16"/>
  <c r="G395" i="16"/>
  <c r="G390" i="16"/>
  <c r="G380" i="16"/>
  <c r="G379" i="16"/>
  <c r="G374" i="16"/>
  <c r="G364" i="16"/>
  <c r="G363" i="16"/>
  <c r="G574" i="16"/>
  <c r="G572" i="16"/>
  <c r="G569" i="16"/>
  <c r="G565" i="16"/>
  <c r="G560" i="16"/>
  <c r="G549" i="16"/>
  <c r="G537" i="16"/>
  <c r="G534" i="16"/>
  <c r="G532" i="16"/>
  <c r="G526" i="16"/>
  <c r="G525" i="16"/>
  <c r="G520" i="16"/>
  <c r="G518" i="16"/>
  <c r="G513" i="16"/>
  <c r="G512" i="16"/>
  <c r="G502" i="16"/>
  <c r="G497" i="16"/>
  <c r="G496" i="16"/>
  <c r="G486" i="16"/>
  <c r="G481" i="16"/>
  <c r="G480" i="16"/>
  <c r="G477" i="16"/>
  <c r="G444" i="16"/>
  <c r="G432" i="16"/>
  <c r="G431" i="16"/>
  <c r="G426" i="16"/>
  <c r="G425" i="16"/>
  <c r="G420" i="16"/>
  <c r="G418" i="16"/>
  <c r="G404" i="16"/>
  <c r="G402" i="16"/>
  <c r="G392" i="16"/>
  <c r="G391" i="16"/>
  <c r="G386" i="16"/>
  <c r="G376" i="16"/>
  <c r="G375" i="16"/>
  <c r="G370" i="16"/>
  <c r="G360" i="16"/>
  <c r="G570" i="16"/>
  <c r="G561" i="16"/>
  <c r="G541" i="16"/>
  <c r="G528" i="16"/>
  <c r="G519" i="16"/>
  <c r="G498" i="16"/>
  <c r="G428" i="16"/>
  <c r="G427" i="16"/>
  <c r="G388" i="16"/>
  <c r="G387" i="16"/>
  <c r="G366" i="16"/>
  <c r="G333" i="16"/>
  <c r="G332" i="16"/>
  <c r="G328" i="16"/>
  <c r="G327" i="16"/>
  <c r="G322" i="16"/>
  <c r="G318" i="16"/>
  <c r="G313" i="16"/>
  <c r="G312" i="16"/>
  <c r="G306" i="16"/>
  <c r="G301" i="16"/>
  <c r="G297" i="16"/>
  <c r="G296" i="16"/>
  <c r="G292" i="16"/>
  <c r="G291" i="16"/>
  <c r="G286" i="16"/>
  <c r="G281" i="16"/>
  <c r="G274" i="16"/>
  <c r="G273" i="16"/>
  <c r="G266" i="16"/>
  <c r="G265" i="16"/>
  <c r="G258" i="16"/>
  <c r="G257" i="16"/>
  <c r="G250" i="16"/>
  <c r="G249" i="16"/>
  <c r="G241" i="16"/>
  <c r="H241" i="16" s="1"/>
  <c r="G564" i="16"/>
  <c r="G553" i="16"/>
  <c r="G550" i="16"/>
  <c r="G536" i="16"/>
  <c r="G535" i="16"/>
  <c r="G522" i="16"/>
  <c r="G521" i="16"/>
  <c r="G514" i="16"/>
  <c r="G493" i="16"/>
  <c r="G492" i="16"/>
  <c r="G478" i="16"/>
  <c r="G450" i="16"/>
  <c r="G438" i="16"/>
  <c r="G382" i="16"/>
  <c r="G338" i="16"/>
  <c r="G334" i="16"/>
  <c r="G329" i="16"/>
  <c r="G325" i="16"/>
  <c r="G324" i="16"/>
  <c r="G320" i="16"/>
  <c r="G319" i="16"/>
  <c r="G309" i="16"/>
  <c r="G308" i="16"/>
  <c r="G302" i="16"/>
  <c r="G293" i="16"/>
  <c r="G289" i="16"/>
  <c r="G288" i="16"/>
  <c r="G282" i="16"/>
  <c r="G276" i="16"/>
  <c r="G275" i="16"/>
  <c r="G268" i="16"/>
  <c r="G267" i="16"/>
  <c r="G260" i="16"/>
  <c r="G259" i="16"/>
  <c r="G252" i="16"/>
  <c r="G251" i="16"/>
  <c r="G244" i="16"/>
  <c r="G566" i="16"/>
  <c r="G557" i="16"/>
  <c r="G545" i="16"/>
  <c r="G538" i="16"/>
  <c r="G509" i="16"/>
  <c r="G508" i="16"/>
  <c r="G398" i="16"/>
  <c r="G335" i="16"/>
  <c r="G321" i="16"/>
  <c r="G314" i="16"/>
  <c r="G305" i="16"/>
  <c r="G304" i="16"/>
  <c r="G298" i="16"/>
  <c r="G278" i="16"/>
  <c r="G277" i="16"/>
  <c r="G270" i="16"/>
  <c r="G269" i="16"/>
  <c r="G330" i="16"/>
  <c r="G316" i="16"/>
  <c r="G482" i="16"/>
  <c r="G326" i="16"/>
  <c r="G317" i="16"/>
  <c r="G300" i="16"/>
  <c r="G299" i="16"/>
  <c r="G294" i="16"/>
  <c r="G284" i="16"/>
  <c r="G272" i="16"/>
  <c r="G271" i="16"/>
  <c r="G242" i="16"/>
  <c r="H242" i="16" s="1"/>
  <c r="G240" i="16"/>
  <c r="H240" i="16" s="1"/>
  <c r="G434" i="16"/>
  <c r="G433" i="16"/>
  <c r="G358" i="16"/>
  <c r="G336" i="16"/>
  <c r="G290" i="16"/>
  <c r="G285" i="16"/>
  <c r="G262" i="16"/>
  <c r="G261" i="16"/>
  <c r="G254" i="16"/>
  <c r="G253" i="16"/>
  <c r="G246" i="16"/>
  <c r="G245" i="16"/>
  <c r="G372" i="16"/>
  <c r="G371" i="16"/>
  <c r="G337" i="16"/>
  <c r="G310" i="16"/>
  <c r="G280" i="16"/>
  <c r="G279" i="16"/>
  <c r="G264" i="16"/>
  <c r="G263" i="16"/>
  <c r="G256" i="16"/>
  <c r="G255" i="16"/>
  <c r="G248" i="16"/>
  <c r="G247" i="16"/>
  <c r="G243" i="16"/>
  <c r="H243" i="16" s="1"/>
  <c r="G287" i="16"/>
  <c r="G311" i="16"/>
  <c r="G487" i="16"/>
  <c r="G503" i="16"/>
  <c r="G523" i="16"/>
  <c r="G555" i="16"/>
  <c r="G571" i="16"/>
  <c r="G369" i="16"/>
  <c r="G385" i="16"/>
  <c r="G401" i="16"/>
  <c r="G417" i="16"/>
  <c r="G441" i="16"/>
  <c r="G476" i="16"/>
  <c r="G556" i="16"/>
  <c r="G357" i="16"/>
  <c r="G239" i="16"/>
  <c r="H239" i="16" s="1"/>
  <c r="G455" i="16"/>
  <c r="G283" i="16"/>
  <c r="G295" i="16"/>
  <c r="G315" i="16"/>
  <c r="G491" i="16"/>
  <c r="G507" i="16"/>
  <c r="G527" i="16"/>
  <c r="G559" i="16"/>
  <c r="G373" i="16"/>
  <c r="G389" i="16"/>
  <c r="G405" i="16"/>
  <c r="G421" i="16"/>
  <c r="G445" i="16"/>
  <c r="G544" i="16"/>
  <c r="G479" i="16"/>
  <c r="G307" i="16"/>
  <c r="G499" i="16"/>
  <c r="G551" i="16"/>
  <c r="G397" i="16"/>
  <c r="G323" i="16"/>
  <c r="G511" i="16"/>
  <c r="G563" i="16"/>
  <c r="G377" i="16"/>
  <c r="G409" i="16"/>
  <c r="G449" i="16"/>
  <c r="G331" i="16"/>
  <c r="G483" i="16"/>
  <c r="G515" i="16"/>
  <c r="G567" i="16"/>
  <c r="G381" i="16"/>
  <c r="G413" i="16"/>
  <c r="G453" i="16"/>
  <c r="G238" i="16"/>
  <c r="G303" i="16"/>
  <c r="G495" i="16"/>
  <c r="G531" i="16"/>
  <c r="G361" i="16"/>
  <c r="G393" i="16"/>
  <c r="G429" i="16"/>
  <c r="G548" i="16"/>
  <c r="G365" i="16"/>
  <c r="G437" i="16"/>
  <c r="G552" i="16"/>
  <c r="G475" i="16"/>
  <c r="G17" i="6"/>
  <c r="O6" i="12"/>
  <c r="O5" i="12" s="1"/>
  <c r="P15" i="12"/>
  <c r="P2" i="12"/>
  <c r="F120" i="16"/>
  <c r="F221" i="16" s="1"/>
  <c r="B3" i="10"/>
  <c r="B4" i="10" s="1"/>
  <c r="C10" i="10" s="1"/>
  <c r="B104" i="16"/>
  <c r="G218" i="16"/>
  <c r="I218" i="16" s="1"/>
  <c r="G206" i="16"/>
  <c r="I206" i="16" s="1"/>
  <c r="G202" i="16"/>
  <c r="I202" i="16" s="1"/>
  <c r="G200" i="16"/>
  <c r="I200" i="16" s="1"/>
  <c r="G194" i="16"/>
  <c r="I194" i="16" s="1"/>
  <c r="G192" i="16"/>
  <c r="I192" i="16" s="1"/>
  <c r="G186" i="16"/>
  <c r="I186" i="16" s="1"/>
  <c r="G184" i="16"/>
  <c r="I184" i="16" s="1"/>
  <c r="G178" i="16"/>
  <c r="I178" i="16" s="1"/>
  <c r="G176" i="16"/>
  <c r="I176" i="16" s="1"/>
  <c r="G170" i="16"/>
  <c r="I170" i="16" s="1"/>
  <c r="G168" i="16"/>
  <c r="I168" i="16" s="1"/>
  <c r="G152" i="16"/>
  <c r="I152" i="16" s="1"/>
  <c r="G144" i="16"/>
  <c r="I144" i="16" s="1"/>
  <c r="G136" i="16"/>
  <c r="I136" i="16" s="1"/>
  <c r="G128" i="16"/>
  <c r="G124" i="16"/>
  <c r="G220" i="16"/>
  <c r="I220" i="16" s="1"/>
  <c r="G212" i="16"/>
  <c r="I212" i="16" s="1"/>
  <c r="G154" i="16"/>
  <c r="I154" i="16" s="1"/>
  <c r="G146" i="16"/>
  <c r="I146" i="16" s="1"/>
  <c r="G138" i="16"/>
  <c r="I138" i="16" s="1"/>
  <c r="G130" i="16"/>
  <c r="G214" i="16"/>
  <c r="I214" i="16" s="1"/>
  <c r="G208" i="16"/>
  <c r="I208" i="16" s="1"/>
  <c r="G204" i="16"/>
  <c r="I204" i="16" s="1"/>
  <c r="G156" i="16"/>
  <c r="I156" i="16" s="1"/>
  <c r="G148" i="16"/>
  <c r="I148" i="16" s="1"/>
  <c r="G140" i="16"/>
  <c r="I140" i="16" s="1"/>
  <c r="G132" i="16"/>
  <c r="I132" i="16" s="1"/>
  <c r="G126" i="16"/>
  <c r="G122" i="16"/>
  <c r="G216" i="16"/>
  <c r="I216" i="16" s="1"/>
  <c r="G210" i="16"/>
  <c r="I210" i="16" s="1"/>
  <c r="G198" i="16"/>
  <c r="I198" i="16" s="1"/>
  <c r="G196" i="16"/>
  <c r="I196" i="16" s="1"/>
  <c r="G190" i="16"/>
  <c r="I190" i="16" s="1"/>
  <c r="G188" i="16"/>
  <c r="I188" i="16" s="1"/>
  <c r="G182" i="16"/>
  <c r="I182" i="16" s="1"/>
  <c r="G180" i="16"/>
  <c r="I180" i="16" s="1"/>
  <c r="G174" i="16"/>
  <c r="I174" i="16" s="1"/>
  <c r="G172" i="16"/>
  <c r="I172" i="16" s="1"/>
  <c r="G166" i="16"/>
  <c r="I166" i="16" s="1"/>
  <c r="G160" i="16"/>
  <c r="I160" i="16" s="1"/>
  <c r="G158" i="16"/>
  <c r="I158" i="16" s="1"/>
  <c r="G150" i="16"/>
  <c r="I150" i="16" s="1"/>
  <c r="G142" i="16"/>
  <c r="I142" i="16" s="1"/>
  <c r="G134" i="16"/>
  <c r="I134" i="16" s="1"/>
  <c r="G129" i="16"/>
  <c r="G145" i="16"/>
  <c r="I145" i="16" s="1"/>
  <c r="G161" i="16"/>
  <c r="I161" i="16" s="1"/>
  <c r="G169" i="16"/>
  <c r="I169" i="16" s="1"/>
  <c r="G201" i="16"/>
  <c r="I201" i="16" s="1"/>
  <c r="G215" i="16"/>
  <c r="I215" i="16" s="1"/>
  <c r="G127" i="16"/>
  <c r="G171" i="16"/>
  <c r="I171" i="16" s="1"/>
  <c r="G179" i="16"/>
  <c r="I179" i="16" s="1"/>
  <c r="G187" i="16"/>
  <c r="I187" i="16" s="1"/>
  <c r="G195" i="16"/>
  <c r="I195" i="16" s="1"/>
  <c r="G157" i="16"/>
  <c r="I157" i="16" s="1"/>
  <c r="G173" i="16"/>
  <c r="I173" i="16" s="1"/>
  <c r="G189" i="16"/>
  <c r="I189" i="16" s="1"/>
  <c r="G207" i="16"/>
  <c r="I207" i="16" s="1"/>
  <c r="G121" i="16"/>
  <c r="G211" i="16"/>
  <c r="I211" i="16" s="1"/>
  <c r="G162" i="16"/>
  <c r="I162" i="16" s="1"/>
  <c r="G193" i="16"/>
  <c r="I193" i="16" s="1"/>
  <c r="G205" i="16"/>
  <c r="I205" i="16" s="1"/>
  <c r="G151" i="16"/>
  <c r="I151" i="16" s="1"/>
  <c r="G149" i="16"/>
  <c r="I149" i="16" s="1"/>
  <c r="G131" i="16"/>
  <c r="I131" i="16" s="1"/>
  <c r="G147" i="16"/>
  <c r="I147" i="16" s="1"/>
  <c r="G137" i="16"/>
  <c r="I137" i="16" s="1"/>
  <c r="G153" i="16"/>
  <c r="I153" i="16" s="1"/>
  <c r="G163" i="16"/>
  <c r="I163" i="16" s="1"/>
  <c r="G185" i="16"/>
  <c r="I185" i="16" s="1"/>
  <c r="G209" i="16"/>
  <c r="I209" i="16" s="1"/>
  <c r="G123" i="16"/>
  <c r="G143" i="16"/>
  <c r="I143" i="16" s="1"/>
  <c r="G167" i="16"/>
  <c r="I167" i="16" s="1"/>
  <c r="G175" i="16"/>
  <c r="I175" i="16" s="1"/>
  <c r="G183" i="16"/>
  <c r="I183" i="16" s="1"/>
  <c r="G191" i="16"/>
  <c r="I191" i="16" s="1"/>
  <c r="G199" i="16"/>
  <c r="I199" i="16" s="1"/>
  <c r="G141" i="16"/>
  <c r="I141" i="16" s="1"/>
  <c r="G159" i="16"/>
  <c r="I159" i="16" s="1"/>
  <c r="G164" i="16"/>
  <c r="I164" i="16" s="1"/>
  <c r="G181" i="16"/>
  <c r="I181" i="16" s="1"/>
  <c r="G197" i="16"/>
  <c r="I197" i="16" s="1"/>
  <c r="G219" i="16"/>
  <c r="I219" i="16" s="1"/>
  <c r="G165" i="16"/>
  <c r="I165" i="16" s="1"/>
  <c r="G177" i="16"/>
  <c r="I177" i="16" s="1"/>
  <c r="G135" i="16"/>
  <c r="I135" i="16" s="1"/>
  <c r="G133" i="16"/>
  <c r="I133" i="16" s="1"/>
  <c r="G203" i="16"/>
  <c r="I203" i="16" s="1"/>
  <c r="G213" i="16"/>
  <c r="I213" i="16" s="1"/>
  <c r="G125" i="16"/>
  <c r="G139" i="16"/>
  <c r="I139" i="16" s="1"/>
  <c r="G155" i="16"/>
  <c r="I155" i="16" s="1"/>
  <c r="G217" i="16"/>
  <c r="I217" i="16" s="1"/>
  <c r="Q15" i="12"/>
  <c r="S11" i="12"/>
  <c r="S13" i="12" s="1"/>
  <c r="F474" i="16" s="1"/>
  <c r="F575" i="16" s="1"/>
  <c r="R13" i="12"/>
  <c r="F356" i="16" s="1"/>
  <c r="F457" i="16" s="1"/>
  <c r="O17" i="12"/>
  <c r="K8" i="9"/>
  <c r="N4" i="9"/>
  <c r="N8" i="9" s="1"/>
  <c r="G100" i="16"/>
  <c r="G96" i="16"/>
  <c r="G92" i="16"/>
  <c r="G88" i="16"/>
  <c r="G84" i="16"/>
  <c r="G80" i="16"/>
  <c r="G79" i="16"/>
  <c r="G73" i="16"/>
  <c r="G62" i="16"/>
  <c r="G58" i="16"/>
  <c r="G54" i="16"/>
  <c r="G7" i="16"/>
  <c r="G53" i="16"/>
  <c r="G26" i="16"/>
  <c r="G22" i="16"/>
  <c r="G18" i="16"/>
  <c r="G14" i="16"/>
  <c r="G9" i="16"/>
  <c r="G69" i="16"/>
  <c r="G70" i="16"/>
  <c r="G42" i="16"/>
  <c r="G34" i="16"/>
  <c r="G4" i="16"/>
  <c r="G37" i="16"/>
  <c r="G29" i="16"/>
  <c r="G66" i="16"/>
  <c r="G99" i="16"/>
  <c r="G95" i="16"/>
  <c r="G91" i="16"/>
  <c r="G87" i="16"/>
  <c r="G83" i="16"/>
  <c r="G76" i="16"/>
  <c r="G75" i="16"/>
  <c r="G65" i="16"/>
  <c r="G61" i="16"/>
  <c r="G57" i="16"/>
  <c r="G50" i="16"/>
  <c r="G3" i="16"/>
  <c r="G49" i="16"/>
  <c r="G25" i="16"/>
  <c r="G21" i="16"/>
  <c r="G17" i="16"/>
  <c r="G13" i="16"/>
  <c r="G5" i="16"/>
  <c r="G52" i="16"/>
  <c r="G47" i="16"/>
  <c r="G40" i="16"/>
  <c r="G32" i="16"/>
  <c r="G43" i="16"/>
  <c r="G35" i="16"/>
  <c r="G2" i="16"/>
  <c r="G101" i="16"/>
  <c r="G97" i="16"/>
  <c r="G89" i="16"/>
  <c r="G85" i="16"/>
  <c r="G68" i="16"/>
  <c r="G63" i="16"/>
  <c r="G55" i="16"/>
  <c r="G27" i="16"/>
  <c r="G19" i="16"/>
  <c r="G12" i="16"/>
  <c r="G78" i="16"/>
  <c r="G36" i="16"/>
  <c r="G39" i="16"/>
  <c r="G102" i="16"/>
  <c r="G98" i="16"/>
  <c r="G94" i="16"/>
  <c r="G90" i="16"/>
  <c r="G86" i="16"/>
  <c r="G82" i="16"/>
  <c r="G72" i="16"/>
  <c r="G71" i="16"/>
  <c r="G64" i="16"/>
  <c r="G60" i="16"/>
  <c r="G56" i="16"/>
  <c r="G46" i="16"/>
  <c r="G74" i="16"/>
  <c r="G28" i="16"/>
  <c r="G24" i="16"/>
  <c r="G20" i="16"/>
  <c r="G16" i="16"/>
  <c r="G6" i="16"/>
  <c r="G51" i="16"/>
  <c r="G48" i="16"/>
  <c r="G45" i="16"/>
  <c r="G38" i="16"/>
  <c r="G30" i="16"/>
  <c r="G41" i="16"/>
  <c r="G33" i="16"/>
  <c r="G11" i="16"/>
  <c r="G93" i="16"/>
  <c r="G81" i="16"/>
  <c r="G67" i="16"/>
  <c r="G59" i="16"/>
  <c r="G10" i="16"/>
  <c r="G23" i="16"/>
  <c r="G15" i="16"/>
  <c r="G77" i="16"/>
  <c r="G44" i="16"/>
  <c r="G8" i="16"/>
  <c r="G31" i="16"/>
  <c r="O3" i="12"/>
  <c r="O37" i="9" s="1"/>
  <c r="O18" i="12"/>
  <c r="G120" i="16" l="1"/>
  <c r="H120" i="16" s="1"/>
  <c r="G474" i="16"/>
  <c r="H474" i="16" s="1"/>
  <c r="G356" i="16"/>
  <c r="G457" i="16" s="1"/>
  <c r="D23" i="18"/>
  <c r="E23" i="18" s="1"/>
  <c r="H365" i="16"/>
  <c r="I303" i="16"/>
  <c r="H303" i="16"/>
  <c r="I563" i="16"/>
  <c r="H563" i="16"/>
  <c r="I544" i="16"/>
  <c r="H544" i="16"/>
  <c r="I283" i="16"/>
  <c r="H283" i="16"/>
  <c r="I555" i="16"/>
  <c r="H555" i="16"/>
  <c r="H248" i="16"/>
  <c r="H246" i="16"/>
  <c r="I326" i="16"/>
  <c r="H326" i="16"/>
  <c r="I321" i="16"/>
  <c r="H321" i="16"/>
  <c r="I566" i="16"/>
  <c r="H566" i="16"/>
  <c r="I275" i="16"/>
  <c r="H275" i="16"/>
  <c r="I309" i="16"/>
  <c r="H309" i="16"/>
  <c r="I325" i="16"/>
  <c r="H325" i="16"/>
  <c r="I492" i="16"/>
  <c r="H492" i="16"/>
  <c r="I522" i="16"/>
  <c r="H522" i="16"/>
  <c r="I553" i="16"/>
  <c r="H553" i="16"/>
  <c r="I266" i="16"/>
  <c r="H266" i="16"/>
  <c r="I286" i="16"/>
  <c r="H286" i="16"/>
  <c r="I297" i="16"/>
  <c r="H297" i="16"/>
  <c r="I313" i="16"/>
  <c r="H313" i="16"/>
  <c r="I328" i="16"/>
  <c r="H328" i="16"/>
  <c r="I387" i="16"/>
  <c r="H387" i="16"/>
  <c r="I498" i="16"/>
  <c r="H498" i="16"/>
  <c r="I561" i="16"/>
  <c r="H561" i="16"/>
  <c r="I375" i="16"/>
  <c r="H375" i="16"/>
  <c r="I392" i="16"/>
  <c r="H392" i="16"/>
  <c r="I420" i="16"/>
  <c r="H420" i="16"/>
  <c r="I432" i="16"/>
  <c r="H432" i="16"/>
  <c r="H481" i="16"/>
  <c r="I502" i="16"/>
  <c r="H502" i="16"/>
  <c r="I520" i="16"/>
  <c r="H520" i="16"/>
  <c r="I565" i="16"/>
  <c r="H565" i="16"/>
  <c r="I379" i="16"/>
  <c r="H379" i="16"/>
  <c r="I396" i="16"/>
  <c r="H396" i="16"/>
  <c r="I415" i="16"/>
  <c r="H415" i="16"/>
  <c r="I424" i="16"/>
  <c r="H424" i="16"/>
  <c r="I446" i="16"/>
  <c r="H446" i="16"/>
  <c r="H484" i="16"/>
  <c r="I501" i="16"/>
  <c r="H501" i="16"/>
  <c r="I524" i="16"/>
  <c r="H524" i="16"/>
  <c r="I573" i="16"/>
  <c r="H573" i="16"/>
  <c r="I394" i="16"/>
  <c r="H394" i="16"/>
  <c r="I407" i="16"/>
  <c r="H407" i="16"/>
  <c r="I422" i="16"/>
  <c r="H422" i="16"/>
  <c r="I442" i="16"/>
  <c r="H442" i="16"/>
  <c r="I488" i="16"/>
  <c r="H488" i="16"/>
  <c r="I505" i="16"/>
  <c r="H505" i="16"/>
  <c r="I539" i="16"/>
  <c r="H539" i="16"/>
  <c r="I546" i="16"/>
  <c r="H546" i="16"/>
  <c r="H475" i="16"/>
  <c r="H361" i="16"/>
  <c r="G339" i="16"/>
  <c r="H238" i="16"/>
  <c r="I567" i="16"/>
  <c r="H567" i="16"/>
  <c r="I449" i="16"/>
  <c r="H449" i="16"/>
  <c r="I511" i="16"/>
  <c r="H511" i="16"/>
  <c r="I499" i="16"/>
  <c r="H499" i="16"/>
  <c r="I445" i="16"/>
  <c r="H445" i="16"/>
  <c r="I373" i="16"/>
  <c r="H373" i="16"/>
  <c r="I491" i="16"/>
  <c r="H491" i="16"/>
  <c r="I455" i="16"/>
  <c r="H455" i="16"/>
  <c r="H476" i="16"/>
  <c r="I385" i="16"/>
  <c r="H385" i="16"/>
  <c r="I523" i="16"/>
  <c r="H523" i="16"/>
  <c r="I287" i="16"/>
  <c r="H287" i="16"/>
  <c r="I255" i="16"/>
  <c r="H255" i="16"/>
  <c r="I279" i="16"/>
  <c r="H279" i="16"/>
  <c r="I371" i="16"/>
  <c r="H371" i="16"/>
  <c r="I253" i="16"/>
  <c r="H253" i="16"/>
  <c r="I285" i="16"/>
  <c r="H285" i="16"/>
  <c r="I433" i="16"/>
  <c r="H433" i="16"/>
  <c r="I271" i="16"/>
  <c r="H271" i="16"/>
  <c r="I299" i="16"/>
  <c r="H299" i="16"/>
  <c r="H482" i="16"/>
  <c r="I270" i="16"/>
  <c r="H270" i="16"/>
  <c r="I304" i="16"/>
  <c r="H304" i="16"/>
  <c r="I335" i="16"/>
  <c r="H335" i="16"/>
  <c r="I538" i="16"/>
  <c r="H538" i="16"/>
  <c r="H244" i="16"/>
  <c r="I260" i="16"/>
  <c r="H260" i="16"/>
  <c r="I276" i="16"/>
  <c r="H276" i="16"/>
  <c r="I293" i="16"/>
  <c r="H293" i="16"/>
  <c r="I319" i="16"/>
  <c r="H319" i="16"/>
  <c r="I329" i="16"/>
  <c r="H329" i="16"/>
  <c r="I438" i="16"/>
  <c r="H438" i="16"/>
  <c r="I493" i="16"/>
  <c r="H493" i="16"/>
  <c r="I535" i="16"/>
  <c r="H535" i="16"/>
  <c r="I564" i="16"/>
  <c r="H564" i="16"/>
  <c r="I257" i="16"/>
  <c r="H257" i="16"/>
  <c r="I273" i="16"/>
  <c r="H273" i="16"/>
  <c r="I291" i="16"/>
  <c r="H291" i="16"/>
  <c r="I301" i="16"/>
  <c r="H301" i="16"/>
  <c r="I318" i="16"/>
  <c r="H318" i="16"/>
  <c r="I332" i="16"/>
  <c r="H332" i="16"/>
  <c r="I388" i="16"/>
  <c r="H388" i="16"/>
  <c r="I519" i="16"/>
  <c r="H519" i="16"/>
  <c r="I570" i="16"/>
  <c r="H570" i="16"/>
  <c r="I376" i="16"/>
  <c r="H376" i="16"/>
  <c r="I402" i="16"/>
  <c r="H402" i="16"/>
  <c r="I425" i="16"/>
  <c r="H425" i="16"/>
  <c r="I444" i="16"/>
  <c r="H444" i="16"/>
  <c r="I486" i="16"/>
  <c r="H486" i="16"/>
  <c r="I512" i="16"/>
  <c r="H512" i="16"/>
  <c r="I525" i="16"/>
  <c r="H525" i="16"/>
  <c r="I537" i="16"/>
  <c r="H537" i="16"/>
  <c r="I569" i="16"/>
  <c r="H569" i="16"/>
  <c r="H363" i="16"/>
  <c r="I380" i="16"/>
  <c r="H380" i="16"/>
  <c r="I403" i="16"/>
  <c r="H403" i="16"/>
  <c r="I416" i="16"/>
  <c r="H416" i="16"/>
  <c r="I430" i="16"/>
  <c r="H430" i="16"/>
  <c r="I448" i="16"/>
  <c r="H448" i="16"/>
  <c r="I485" i="16"/>
  <c r="H485" i="16"/>
  <c r="I506" i="16"/>
  <c r="H506" i="16"/>
  <c r="I533" i="16"/>
  <c r="H533" i="16"/>
  <c r="H359" i="16"/>
  <c r="I378" i="16"/>
  <c r="H378" i="16"/>
  <c r="I399" i="16"/>
  <c r="H399" i="16"/>
  <c r="I408" i="16"/>
  <c r="H408" i="16"/>
  <c r="I435" i="16"/>
  <c r="H435" i="16"/>
  <c r="I447" i="16"/>
  <c r="H447" i="16"/>
  <c r="I489" i="16"/>
  <c r="H489" i="16"/>
  <c r="I510" i="16"/>
  <c r="H510" i="16"/>
  <c r="I540" i="16"/>
  <c r="H540" i="16"/>
  <c r="I554" i="16"/>
  <c r="H554" i="16"/>
  <c r="I331" i="16"/>
  <c r="H331" i="16"/>
  <c r="I389" i="16"/>
  <c r="H389" i="16"/>
  <c r="I401" i="16"/>
  <c r="H401" i="16"/>
  <c r="I337" i="16"/>
  <c r="H337" i="16"/>
  <c r="I298" i="16"/>
  <c r="H298" i="16"/>
  <c r="I534" i="16"/>
  <c r="H534" i="16"/>
  <c r="I552" i="16"/>
  <c r="H552" i="16"/>
  <c r="I548" i="16"/>
  <c r="H548" i="16"/>
  <c r="I531" i="16"/>
  <c r="H531" i="16"/>
  <c r="I453" i="16"/>
  <c r="H453" i="16"/>
  <c r="I515" i="16"/>
  <c r="H515" i="16"/>
  <c r="I409" i="16"/>
  <c r="H409" i="16"/>
  <c r="I323" i="16"/>
  <c r="H323" i="16"/>
  <c r="I307" i="16"/>
  <c r="H307" i="16"/>
  <c r="I421" i="16"/>
  <c r="H421" i="16"/>
  <c r="I559" i="16"/>
  <c r="H559" i="16"/>
  <c r="I315" i="16"/>
  <c r="H315" i="16"/>
  <c r="I441" i="16"/>
  <c r="H441" i="16"/>
  <c r="I369" i="16"/>
  <c r="H369" i="16"/>
  <c r="I503" i="16"/>
  <c r="H503" i="16"/>
  <c r="I256" i="16"/>
  <c r="H256" i="16"/>
  <c r="I280" i="16"/>
  <c r="H280" i="16"/>
  <c r="I372" i="16"/>
  <c r="H372" i="16"/>
  <c r="I254" i="16"/>
  <c r="H254" i="16"/>
  <c r="I290" i="16"/>
  <c r="H290" i="16"/>
  <c r="I434" i="16"/>
  <c r="H434" i="16"/>
  <c r="I272" i="16"/>
  <c r="H272" i="16"/>
  <c r="I300" i="16"/>
  <c r="H300" i="16"/>
  <c r="I316" i="16"/>
  <c r="H316" i="16"/>
  <c r="I277" i="16"/>
  <c r="H277" i="16"/>
  <c r="I305" i="16"/>
  <c r="H305" i="16"/>
  <c r="I398" i="16"/>
  <c r="H398" i="16"/>
  <c r="I545" i="16"/>
  <c r="H545" i="16"/>
  <c r="I251" i="16"/>
  <c r="H251" i="16"/>
  <c r="I267" i="16"/>
  <c r="H267" i="16"/>
  <c r="I282" i="16"/>
  <c r="H282" i="16"/>
  <c r="I302" i="16"/>
  <c r="H302" i="16"/>
  <c r="I320" i="16"/>
  <c r="H320" i="16"/>
  <c r="I334" i="16"/>
  <c r="H334" i="16"/>
  <c r="I450" i="16"/>
  <c r="H450" i="16"/>
  <c r="I514" i="16"/>
  <c r="H514" i="16"/>
  <c r="I536" i="16"/>
  <c r="H536" i="16"/>
  <c r="I258" i="16"/>
  <c r="H258" i="16"/>
  <c r="I274" i="16"/>
  <c r="H274" i="16"/>
  <c r="I292" i="16"/>
  <c r="H292" i="16"/>
  <c r="I306" i="16"/>
  <c r="H306" i="16"/>
  <c r="I322" i="16"/>
  <c r="H322" i="16"/>
  <c r="I333" i="16"/>
  <c r="H333" i="16"/>
  <c r="I427" i="16"/>
  <c r="H427" i="16"/>
  <c r="I528" i="16"/>
  <c r="H528" i="16"/>
  <c r="H360" i="16"/>
  <c r="I386" i="16"/>
  <c r="H386" i="16"/>
  <c r="I404" i="16"/>
  <c r="H404" i="16"/>
  <c r="I426" i="16"/>
  <c r="H426" i="16"/>
  <c r="H477" i="16"/>
  <c r="I496" i="16"/>
  <c r="H496" i="16"/>
  <c r="I513" i="16"/>
  <c r="H513" i="16"/>
  <c r="I526" i="16"/>
  <c r="H526" i="16"/>
  <c r="I549" i="16"/>
  <c r="H549" i="16"/>
  <c r="I572" i="16"/>
  <c r="H572" i="16"/>
  <c r="H364" i="16"/>
  <c r="I390" i="16"/>
  <c r="H390" i="16"/>
  <c r="I410" i="16"/>
  <c r="H410" i="16"/>
  <c r="I419" i="16"/>
  <c r="H419" i="16"/>
  <c r="I440" i="16"/>
  <c r="H440" i="16"/>
  <c r="I452" i="16"/>
  <c r="H452" i="16"/>
  <c r="I490" i="16"/>
  <c r="H490" i="16"/>
  <c r="I516" i="16"/>
  <c r="H516" i="16"/>
  <c r="I547" i="16"/>
  <c r="H547" i="16"/>
  <c r="H362" i="16"/>
  <c r="I383" i="16"/>
  <c r="H383" i="16"/>
  <c r="I400" i="16"/>
  <c r="H400" i="16"/>
  <c r="I411" i="16"/>
  <c r="H411" i="16"/>
  <c r="I436" i="16"/>
  <c r="H436" i="16"/>
  <c r="I451" i="16"/>
  <c r="H451" i="16"/>
  <c r="I494" i="16"/>
  <c r="H494" i="16"/>
  <c r="I529" i="16"/>
  <c r="H529" i="16"/>
  <c r="I542" i="16"/>
  <c r="H542" i="16"/>
  <c r="I558" i="16"/>
  <c r="H558" i="16"/>
  <c r="I393" i="16"/>
  <c r="H393" i="16"/>
  <c r="I381" i="16"/>
  <c r="H381" i="16"/>
  <c r="I551" i="16"/>
  <c r="H551" i="16"/>
  <c r="I507" i="16"/>
  <c r="H507" i="16"/>
  <c r="I556" i="16"/>
  <c r="H556" i="16"/>
  <c r="I311" i="16"/>
  <c r="H311" i="16"/>
  <c r="I264" i="16"/>
  <c r="H264" i="16"/>
  <c r="I262" i="16"/>
  <c r="H262" i="16"/>
  <c r="H358" i="16"/>
  <c r="I294" i="16"/>
  <c r="H294" i="16"/>
  <c r="I269" i="16"/>
  <c r="H269" i="16"/>
  <c r="I509" i="16"/>
  <c r="H509" i="16"/>
  <c r="I259" i="16"/>
  <c r="H259" i="16"/>
  <c r="I289" i="16"/>
  <c r="H289" i="16"/>
  <c r="I382" i="16"/>
  <c r="H382" i="16"/>
  <c r="I250" i="16"/>
  <c r="H250" i="16"/>
  <c r="I368" i="16"/>
  <c r="H368" i="16"/>
  <c r="I437" i="16"/>
  <c r="H437" i="16"/>
  <c r="I429" i="16"/>
  <c r="H429" i="16"/>
  <c r="I495" i="16"/>
  <c r="H495" i="16"/>
  <c r="I413" i="16"/>
  <c r="H413" i="16"/>
  <c r="H483" i="16"/>
  <c r="I377" i="16"/>
  <c r="H377" i="16"/>
  <c r="I397" i="16"/>
  <c r="H397" i="16"/>
  <c r="H479" i="16"/>
  <c r="I405" i="16"/>
  <c r="H405" i="16"/>
  <c r="I527" i="16"/>
  <c r="H527" i="16"/>
  <c r="I295" i="16"/>
  <c r="H295" i="16"/>
  <c r="H357" i="16"/>
  <c r="I417" i="16"/>
  <c r="H417" i="16"/>
  <c r="I571" i="16"/>
  <c r="H571" i="16"/>
  <c r="I487" i="16"/>
  <c r="H487" i="16"/>
  <c r="H247" i="16"/>
  <c r="I263" i="16"/>
  <c r="H263" i="16"/>
  <c r="I310" i="16"/>
  <c r="H310" i="16"/>
  <c r="H245" i="16"/>
  <c r="I261" i="16"/>
  <c r="H261" i="16"/>
  <c r="I336" i="16"/>
  <c r="H336" i="16"/>
  <c r="I284" i="16"/>
  <c r="H284" i="16"/>
  <c r="I317" i="16"/>
  <c r="H317" i="16"/>
  <c r="I330" i="16"/>
  <c r="H330" i="16"/>
  <c r="I278" i="16"/>
  <c r="H278" i="16"/>
  <c r="I314" i="16"/>
  <c r="H314" i="16"/>
  <c r="I508" i="16"/>
  <c r="H508" i="16"/>
  <c r="I557" i="16"/>
  <c r="H557" i="16"/>
  <c r="I252" i="16"/>
  <c r="H252" i="16"/>
  <c r="I268" i="16"/>
  <c r="H268" i="16"/>
  <c r="I288" i="16"/>
  <c r="H288" i="16"/>
  <c r="I308" i="16"/>
  <c r="H308" i="16"/>
  <c r="I324" i="16"/>
  <c r="H324" i="16"/>
  <c r="I338" i="16"/>
  <c r="H338" i="16"/>
  <c r="H478" i="16"/>
  <c r="I521" i="16"/>
  <c r="H521" i="16"/>
  <c r="I550" i="16"/>
  <c r="H550" i="16"/>
  <c r="I249" i="16"/>
  <c r="H249" i="16"/>
  <c r="I265" i="16"/>
  <c r="H265" i="16"/>
  <c r="I281" i="16"/>
  <c r="H281" i="16"/>
  <c r="I296" i="16"/>
  <c r="H296" i="16"/>
  <c r="I312" i="16"/>
  <c r="H312" i="16"/>
  <c r="I327" i="16"/>
  <c r="H327" i="16"/>
  <c r="H366" i="16"/>
  <c r="I428" i="16"/>
  <c r="H428" i="16"/>
  <c r="I541" i="16"/>
  <c r="H541" i="16"/>
  <c r="I370" i="16"/>
  <c r="H370" i="16"/>
  <c r="I391" i="16"/>
  <c r="H391" i="16"/>
  <c r="I418" i="16"/>
  <c r="H418" i="16"/>
  <c r="I431" i="16"/>
  <c r="H431" i="16"/>
  <c r="H480" i="16"/>
  <c r="I497" i="16"/>
  <c r="H497" i="16"/>
  <c r="I518" i="16"/>
  <c r="H518" i="16"/>
  <c r="I532" i="16"/>
  <c r="H532" i="16"/>
  <c r="I560" i="16"/>
  <c r="H560" i="16"/>
  <c r="I574" i="16"/>
  <c r="H574" i="16"/>
  <c r="I374" i="16"/>
  <c r="H374" i="16"/>
  <c r="I395" i="16"/>
  <c r="H395" i="16"/>
  <c r="I414" i="16"/>
  <c r="H414" i="16"/>
  <c r="I423" i="16"/>
  <c r="H423" i="16"/>
  <c r="I443" i="16"/>
  <c r="H443" i="16"/>
  <c r="I456" i="16"/>
  <c r="H456" i="16"/>
  <c r="I500" i="16"/>
  <c r="H500" i="16"/>
  <c r="I517" i="16"/>
  <c r="H517" i="16"/>
  <c r="I568" i="16"/>
  <c r="H568" i="16"/>
  <c r="I367" i="16"/>
  <c r="H367" i="16"/>
  <c r="I384" i="16"/>
  <c r="H384" i="16"/>
  <c r="I406" i="16"/>
  <c r="H406" i="16"/>
  <c r="I412" i="16"/>
  <c r="H412" i="16"/>
  <c r="I439" i="16"/>
  <c r="H439" i="16"/>
  <c r="I454" i="16"/>
  <c r="H454" i="16"/>
  <c r="I504" i="16"/>
  <c r="H504" i="16"/>
  <c r="I530" i="16"/>
  <c r="H530" i="16"/>
  <c r="I543" i="16"/>
  <c r="H543" i="16"/>
  <c r="I562" i="16"/>
  <c r="H562" i="16"/>
  <c r="G5" i="8"/>
  <c r="L3" i="10"/>
  <c r="R15" i="12"/>
  <c r="R2" i="12"/>
  <c r="I5" i="8" s="1"/>
  <c r="B458" i="16" s="1"/>
  <c r="P16" i="12"/>
  <c r="P3" i="12"/>
  <c r="S15" i="12"/>
  <c r="S2" i="12"/>
  <c r="Q16" i="12"/>
  <c r="Q3" i="12"/>
  <c r="O39" i="9" s="1"/>
  <c r="H203" i="16"/>
  <c r="H191" i="16"/>
  <c r="H163" i="16"/>
  <c r="H131" i="16"/>
  <c r="H195" i="16"/>
  <c r="H127" i="16"/>
  <c r="H161" i="16"/>
  <c r="H166" i="16"/>
  <c r="H182" i="16"/>
  <c r="H198" i="16"/>
  <c r="H126" i="16"/>
  <c r="H156" i="16"/>
  <c r="H154" i="16"/>
  <c r="H128" i="16"/>
  <c r="H168" i="16"/>
  <c r="H184" i="16"/>
  <c r="H200" i="16"/>
  <c r="H139" i="16"/>
  <c r="H133" i="16"/>
  <c r="H219" i="16"/>
  <c r="H159" i="16"/>
  <c r="H183" i="16"/>
  <c r="H123" i="16"/>
  <c r="H153" i="16"/>
  <c r="H149" i="16"/>
  <c r="H162" i="16"/>
  <c r="H189" i="16"/>
  <c r="H187" i="16"/>
  <c r="H215" i="16"/>
  <c r="H145" i="16"/>
  <c r="H150" i="16"/>
  <c r="H172" i="16"/>
  <c r="H188" i="16"/>
  <c r="H210" i="16"/>
  <c r="H132" i="16"/>
  <c r="H204" i="16"/>
  <c r="H130" i="16"/>
  <c r="H212" i="16"/>
  <c r="H136" i="16"/>
  <c r="H170" i="16"/>
  <c r="H186" i="16"/>
  <c r="H202" i="16"/>
  <c r="H155" i="16"/>
  <c r="H207" i="16"/>
  <c r="H125" i="16"/>
  <c r="H135" i="16"/>
  <c r="H197" i="16"/>
  <c r="H141" i="16"/>
  <c r="H175" i="16"/>
  <c r="H209" i="16"/>
  <c r="H137" i="16"/>
  <c r="H151" i="16"/>
  <c r="H211" i="16"/>
  <c r="H173" i="16"/>
  <c r="H179" i="16"/>
  <c r="H201" i="16"/>
  <c r="H129" i="16"/>
  <c r="H158" i="16"/>
  <c r="H174" i="16"/>
  <c r="H190" i="16"/>
  <c r="H216" i="16"/>
  <c r="H140" i="16"/>
  <c r="H208" i="16"/>
  <c r="H138" i="16"/>
  <c r="H220" i="16"/>
  <c r="H144" i="16"/>
  <c r="H176" i="16"/>
  <c r="H192" i="16"/>
  <c r="H206" i="16"/>
  <c r="H165" i="16"/>
  <c r="H164" i="16"/>
  <c r="H143" i="16"/>
  <c r="H193" i="16"/>
  <c r="H142" i="16"/>
  <c r="H217" i="16"/>
  <c r="H213" i="16"/>
  <c r="H177" i="16"/>
  <c r="H181" i="16"/>
  <c r="H199" i="16"/>
  <c r="H167" i="16"/>
  <c r="H185" i="16"/>
  <c r="H147" i="16"/>
  <c r="H205" i="16"/>
  <c r="H121" i="16"/>
  <c r="H157" i="16"/>
  <c r="H171" i="16"/>
  <c r="H169" i="16"/>
  <c r="H134" i="16"/>
  <c r="H160" i="16"/>
  <c r="H180" i="16"/>
  <c r="H196" i="16"/>
  <c r="H122" i="16"/>
  <c r="H148" i="16"/>
  <c r="H214" i="16"/>
  <c r="H146" i="16"/>
  <c r="H124" i="16"/>
  <c r="H152" i="16"/>
  <c r="H178" i="16"/>
  <c r="H194" i="16"/>
  <c r="H218" i="16"/>
  <c r="F28" i="9"/>
  <c r="E12" i="11"/>
  <c r="H31" i="16"/>
  <c r="I31" i="16"/>
  <c r="H15" i="16"/>
  <c r="I15" i="16"/>
  <c r="I67" i="16"/>
  <c r="H67" i="16"/>
  <c r="I33" i="16"/>
  <c r="H33" i="16"/>
  <c r="I45" i="16"/>
  <c r="H45" i="16"/>
  <c r="H16" i="16"/>
  <c r="I16" i="16"/>
  <c r="H74" i="16"/>
  <c r="I74" i="16"/>
  <c r="H64" i="16"/>
  <c r="I64" i="16"/>
  <c r="I86" i="16"/>
  <c r="H86" i="16"/>
  <c r="I102" i="16"/>
  <c r="H102" i="16"/>
  <c r="H12" i="16"/>
  <c r="I63" i="16"/>
  <c r="H63" i="16"/>
  <c r="H97" i="16"/>
  <c r="I97" i="16"/>
  <c r="I43" i="16"/>
  <c r="H43" i="16"/>
  <c r="I52" i="16"/>
  <c r="H52" i="16"/>
  <c r="I21" i="16"/>
  <c r="H21" i="16"/>
  <c r="H50" i="16"/>
  <c r="I50" i="16"/>
  <c r="H75" i="16"/>
  <c r="I75" i="16"/>
  <c r="H91" i="16"/>
  <c r="I91" i="16"/>
  <c r="I29" i="16"/>
  <c r="H29" i="16"/>
  <c r="I42" i="16"/>
  <c r="H42" i="16"/>
  <c r="I14" i="16"/>
  <c r="H14" i="16"/>
  <c r="I53" i="16"/>
  <c r="H53" i="16"/>
  <c r="I62" i="16"/>
  <c r="H62" i="16"/>
  <c r="I84" i="16"/>
  <c r="H84" i="16"/>
  <c r="I100" i="16"/>
  <c r="H100" i="16"/>
  <c r="H8" i="16"/>
  <c r="I23" i="16"/>
  <c r="H23" i="16"/>
  <c r="H81" i="16"/>
  <c r="I81" i="16"/>
  <c r="I41" i="16"/>
  <c r="H41" i="16"/>
  <c r="I48" i="16"/>
  <c r="H48" i="16"/>
  <c r="I20" i="16"/>
  <c r="H20" i="16"/>
  <c r="I46" i="16"/>
  <c r="H46" i="16"/>
  <c r="I71" i="16"/>
  <c r="H71" i="16"/>
  <c r="I90" i="16"/>
  <c r="H90" i="16"/>
  <c r="I39" i="16"/>
  <c r="H39" i="16"/>
  <c r="I19" i="16"/>
  <c r="H19" i="16"/>
  <c r="I68" i="16"/>
  <c r="H68" i="16"/>
  <c r="H101" i="16"/>
  <c r="I101" i="16"/>
  <c r="H32" i="16"/>
  <c r="I32" i="16"/>
  <c r="H5" i="16"/>
  <c r="I25" i="16"/>
  <c r="H25" i="16"/>
  <c r="I57" i="16"/>
  <c r="H57" i="16"/>
  <c r="I76" i="16"/>
  <c r="H76" i="16"/>
  <c r="I95" i="16"/>
  <c r="H95" i="16"/>
  <c r="I37" i="16"/>
  <c r="H37" i="16"/>
  <c r="I70" i="16"/>
  <c r="H70" i="16"/>
  <c r="I18" i="16"/>
  <c r="H18" i="16"/>
  <c r="H7" i="16"/>
  <c r="I73" i="16"/>
  <c r="H73" i="16"/>
  <c r="I88" i="16"/>
  <c r="H88" i="16"/>
  <c r="I44" i="16"/>
  <c r="H44" i="16"/>
  <c r="H10" i="16"/>
  <c r="I93" i="16"/>
  <c r="H93" i="16"/>
  <c r="I30" i="16"/>
  <c r="H30" i="16"/>
  <c r="I51" i="16"/>
  <c r="H51" i="16"/>
  <c r="I24" i="16"/>
  <c r="H24" i="16"/>
  <c r="I56" i="16"/>
  <c r="H56" i="16"/>
  <c r="I72" i="16"/>
  <c r="H72" i="16"/>
  <c r="H94" i="16"/>
  <c r="I94" i="16"/>
  <c r="I36" i="16"/>
  <c r="H36" i="16"/>
  <c r="I27" i="16"/>
  <c r="H27" i="16"/>
  <c r="I85" i="16"/>
  <c r="H85" i="16"/>
  <c r="G103" i="16"/>
  <c r="H2" i="16"/>
  <c r="I40" i="16"/>
  <c r="H40" i="16"/>
  <c r="I13" i="16"/>
  <c r="H13" i="16"/>
  <c r="I49" i="16"/>
  <c r="H49" i="16"/>
  <c r="H61" i="16"/>
  <c r="I61" i="16"/>
  <c r="H83" i="16"/>
  <c r="I83" i="16"/>
  <c r="H99" i="16"/>
  <c r="I99" i="16"/>
  <c r="H4" i="16"/>
  <c r="H69" i="16"/>
  <c r="I69" i="16"/>
  <c r="I22" i="16"/>
  <c r="H22" i="16"/>
  <c r="I54" i="16"/>
  <c r="H54" i="16"/>
  <c r="I79" i="16"/>
  <c r="H79" i="16"/>
  <c r="I92" i="16"/>
  <c r="H92" i="16"/>
  <c r="I77" i="16"/>
  <c r="H77" i="16"/>
  <c r="I59" i="16"/>
  <c r="H59" i="16"/>
  <c r="H11" i="16"/>
  <c r="I38" i="16"/>
  <c r="H38" i="16"/>
  <c r="H6" i="16"/>
  <c r="I28" i="16"/>
  <c r="H28" i="16"/>
  <c r="I60" i="16"/>
  <c r="H60" i="16"/>
  <c r="I82" i="16"/>
  <c r="H82" i="16"/>
  <c r="I98" i="16"/>
  <c r="H98" i="16"/>
  <c r="I78" i="16"/>
  <c r="H78" i="16"/>
  <c r="H55" i="16"/>
  <c r="I55" i="16"/>
  <c r="I89" i="16"/>
  <c r="H89" i="16"/>
  <c r="I35" i="16"/>
  <c r="H35" i="16"/>
  <c r="I47" i="16"/>
  <c r="H47" i="16"/>
  <c r="H17" i="16"/>
  <c r="I17" i="16"/>
  <c r="H3" i="16"/>
  <c r="I65" i="16"/>
  <c r="H65" i="16"/>
  <c r="I87" i="16"/>
  <c r="H87" i="16"/>
  <c r="I66" i="16"/>
  <c r="H66" i="16"/>
  <c r="I34" i="16"/>
  <c r="H34" i="16"/>
  <c r="H9" i="16"/>
  <c r="I26" i="16"/>
  <c r="H26" i="16"/>
  <c r="I58" i="16"/>
  <c r="H58" i="16"/>
  <c r="I80" i="16"/>
  <c r="H80" i="16"/>
  <c r="H96" i="16"/>
  <c r="I96" i="16"/>
  <c r="H356" i="16" l="1"/>
  <c r="G221" i="16"/>
  <c r="G575" i="16"/>
  <c r="F23" i="18"/>
  <c r="G23" i="18"/>
  <c r="H339" i="16"/>
  <c r="B222" i="16"/>
  <c r="H575" i="16"/>
  <c r="H457" i="16"/>
  <c r="O38" i="9"/>
  <c r="Q17" i="12"/>
  <c r="Q18" i="12" s="1"/>
  <c r="Q4" i="12"/>
  <c r="P17" i="12"/>
  <c r="P18" i="12" s="1"/>
  <c r="P4" i="12"/>
  <c r="S16" i="12"/>
  <c r="S3" i="12"/>
  <c r="O41" i="9" s="1"/>
  <c r="R16" i="12"/>
  <c r="R3" i="12"/>
  <c r="O40" i="9" s="1"/>
  <c r="H221" i="16"/>
  <c r="F12" i="11"/>
  <c r="G12" i="11"/>
  <c r="D13" i="11" s="1"/>
  <c r="H26" i="9" s="1"/>
  <c r="J5" i="8"/>
  <c r="B576" i="16" s="1"/>
  <c r="H103" i="16"/>
  <c r="D24" i="18" l="1"/>
  <c r="E24" i="18" s="1"/>
  <c r="F24" i="18" s="1"/>
  <c r="I11" i="16"/>
  <c r="I12" i="16"/>
  <c r="I130" i="16"/>
  <c r="I248" i="16"/>
  <c r="I484" i="16"/>
  <c r="I366" i="16"/>
  <c r="I129" i="16"/>
  <c r="I365" i="16"/>
  <c r="I483" i="16"/>
  <c r="I247" i="16"/>
  <c r="I9" i="16"/>
  <c r="I10" i="16"/>
  <c r="I128" i="16"/>
  <c r="I364" i="16"/>
  <c r="I246" i="16"/>
  <c r="I482" i="16"/>
  <c r="I127" i="16"/>
  <c r="I245" i="16"/>
  <c r="I363" i="16"/>
  <c r="I481" i="16"/>
  <c r="I126" i="16"/>
  <c r="I480" i="16"/>
  <c r="I244" i="16"/>
  <c r="I362" i="16"/>
  <c r="I7" i="16"/>
  <c r="I8" i="16"/>
  <c r="I361" i="16"/>
  <c r="I474" i="16"/>
  <c r="I479" i="16"/>
  <c r="I356" i="16"/>
  <c r="I125" i="16"/>
  <c r="I243" i="16"/>
  <c r="I238" i="16"/>
  <c r="Q6" i="12"/>
  <c r="I17" i="6" s="1"/>
  <c r="S17" i="12"/>
  <c r="S18" i="12" s="1"/>
  <c r="S4" i="12"/>
  <c r="P6" i="12"/>
  <c r="R17" i="12"/>
  <c r="R18" i="12" s="1"/>
  <c r="R4" i="12"/>
  <c r="R6" i="12" s="1"/>
  <c r="I120" i="16"/>
  <c r="I2" i="16"/>
  <c r="B13" i="10" s="1"/>
  <c r="G24" i="18" l="1"/>
  <c r="D25" i="18" s="1"/>
  <c r="E25" i="18" s="1"/>
  <c r="F25" i="18" s="1"/>
  <c r="H17" i="6"/>
  <c r="R5" i="12"/>
  <c r="J17" i="6"/>
  <c r="Q5" i="12"/>
  <c r="S6" i="12"/>
  <c r="K17" i="6" s="1"/>
  <c r="P5" i="12"/>
  <c r="H1" i="10"/>
  <c r="H4" i="10" s="1"/>
  <c r="H5" i="10" s="1"/>
  <c r="D8" i="17"/>
  <c r="G28" i="9"/>
  <c r="E13" i="11"/>
  <c r="G25" i="18" l="1"/>
  <c r="O4" i="9"/>
  <c r="O8" i="9" s="1"/>
  <c r="Q4" i="9"/>
  <c r="Q8" i="9" s="1"/>
  <c r="P4" i="9"/>
  <c r="P8" i="9" s="1"/>
  <c r="S5" i="12"/>
  <c r="I4" i="10"/>
  <c r="L4" i="10"/>
  <c r="F13" i="11"/>
  <c r="G13" i="11"/>
  <c r="D14" i="11" s="1"/>
  <c r="I26" i="9" s="1"/>
  <c r="H6" i="10"/>
  <c r="I5" i="10"/>
  <c r="L5" i="10"/>
  <c r="D26" i="18" l="1"/>
  <c r="E26" i="18" s="1"/>
  <c r="F26" i="18" s="1"/>
  <c r="R4" i="9"/>
  <c r="R8" i="9" s="1"/>
  <c r="I6" i="10"/>
  <c r="H7" i="10"/>
  <c r="L6" i="10"/>
  <c r="G26" i="18" l="1"/>
  <c r="D27" i="18" s="1"/>
  <c r="E27" i="18" s="1"/>
  <c r="F27" i="18" s="1"/>
  <c r="H28" i="9"/>
  <c r="E14" i="11"/>
  <c r="H8" i="10"/>
  <c r="I7" i="10"/>
  <c r="L7" i="10"/>
  <c r="G27" i="18" l="1"/>
  <c r="D28" i="18" s="1"/>
  <c r="E28" i="18" s="1"/>
  <c r="F28" i="18" s="1"/>
  <c r="F14" i="11"/>
  <c r="G14" i="11"/>
  <c r="D15" i="11" s="1"/>
  <c r="J26" i="9" s="1"/>
  <c r="H9" i="10"/>
  <c r="I8" i="10"/>
  <c r="L8" i="10"/>
  <c r="G28" i="18" l="1"/>
  <c r="D29" i="18" s="1"/>
  <c r="E29" i="18" s="1"/>
  <c r="F29" i="18" s="1"/>
  <c r="L9" i="10"/>
  <c r="I9" i="10"/>
  <c r="H10" i="10"/>
  <c r="G29" i="18" l="1"/>
  <c r="I28" i="9"/>
  <c r="E15" i="11"/>
  <c r="L10" i="10"/>
  <c r="H11" i="10"/>
  <c r="I10" i="10"/>
  <c r="D30" i="18" l="1"/>
  <c r="E30" i="18" s="1"/>
  <c r="F15" i="11"/>
  <c r="G15" i="11"/>
  <c r="D16" i="11" s="1"/>
  <c r="K26" i="9" s="1"/>
  <c r="I11" i="10"/>
  <c r="L11" i="10"/>
  <c r="H12" i="10"/>
  <c r="F30" i="18" l="1"/>
  <c r="O27" i="9"/>
  <c r="G30" i="18"/>
  <c r="H13" i="10"/>
  <c r="I12" i="10"/>
  <c r="L12" i="10"/>
  <c r="G21" i="7" l="1"/>
  <c r="G31" i="7" s="1"/>
  <c r="D31" i="18"/>
  <c r="E31" i="18" s="1"/>
  <c r="J28" i="9"/>
  <c r="E16" i="11"/>
  <c r="I13" i="10"/>
  <c r="L13" i="10"/>
  <c r="H14" i="10"/>
  <c r="F31" i="18" l="1"/>
  <c r="G31" i="18"/>
  <c r="F16" i="11"/>
  <c r="G16" i="11"/>
  <c r="D17" i="11" s="1"/>
  <c r="L26" i="9" s="1"/>
  <c r="I14" i="10"/>
  <c r="L14" i="10"/>
  <c r="H15" i="10"/>
  <c r="D32" i="18" l="1"/>
  <c r="E32" i="18" s="1"/>
  <c r="L15" i="10"/>
  <c r="H16" i="10"/>
  <c r="I15" i="10"/>
  <c r="F32" i="18" l="1"/>
  <c r="G32" i="18"/>
  <c r="K28" i="9"/>
  <c r="E17" i="11"/>
  <c r="L16" i="10"/>
  <c r="H17" i="10"/>
  <c r="I16" i="10"/>
  <c r="D33" i="18" l="1"/>
  <c r="E33" i="18" s="1"/>
  <c r="F17" i="11"/>
  <c r="G17" i="11"/>
  <c r="D18" i="11" s="1"/>
  <c r="L17" i="10"/>
  <c r="H18" i="10"/>
  <c r="I17" i="10"/>
  <c r="M26" i="9" l="1"/>
  <c r="F21" i="8"/>
  <c r="F33" i="18"/>
  <c r="G33" i="18"/>
  <c r="H19" i="10"/>
  <c r="L18" i="10"/>
  <c r="I18" i="10"/>
  <c r="D34" i="18" l="1"/>
  <c r="E34" i="18" s="1"/>
  <c r="L28" i="9"/>
  <c r="E18" i="11"/>
  <c r="L19" i="10"/>
  <c r="H20" i="10"/>
  <c r="I19" i="10"/>
  <c r="F34" i="18" l="1"/>
  <c r="G34" i="18"/>
  <c r="F18" i="11"/>
  <c r="G18" i="11"/>
  <c r="I20" i="10"/>
  <c r="L20" i="10"/>
  <c r="H21" i="10"/>
  <c r="C68" i="11" l="1"/>
  <c r="C70" i="11"/>
  <c r="C72" i="11"/>
  <c r="C74" i="11"/>
  <c r="C76" i="11"/>
  <c r="C78" i="11"/>
  <c r="C80" i="11"/>
  <c r="C82" i="11"/>
  <c r="C84" i="11"/>
  <c r="C86" i="11"/>
  <c r="C88" i="11"/>
  <c r="C90" i="11"/>
  <c r="C92" i="11"/>
  <c r="C94" i="11"/>
  <c r="C96" i="11"/>
  <c r="C98" i="11"/>
  <c r="C100" i="11"/>
  <c r="C102" i="11"/>
  <c r="C104" i="11"/>
  <c r="C106" i="11"/>
  <c r="C108" i="11"/>
  <c r="C110" i="11"/>
  <c r="C112" i="11"/>
  <c r="C114" i="11"/>
  <c r="C116" i="11"/>
  <c r="C118" i="11"/>
  <c r="C120" i="11"/>
  <c r="C122" i="11"/>
  <c r="C124" i="11"/>
  <c r="C126" i="11"/>
  <c r="C128" i="11"/>
  <c r="C130" i="11"/>
  <c r="C132" i="11"/>
  <c r="C134" i="11"/>
  <c r="C136" i="11"/>
  <c r="C138" i="11"/>
  <c r="C140" i="11"/>
  <c r="C142" i="11"/>
  <c r="C144" i="11"/>
  <c r="C146" i="11"/>
  <c r="C148" i="11"/>
  <c r="C150" i="11"/>
  <c r="C152" i="11"/>
  <c r="C154" i="11"/>
  <c r="C156" i="11"/>
  <c r="C158" i="11"/>
  <c r="C160" i="11"/>
  <c r="C162" i="11"/>
  <c r="C164" i="11"/>
  <c r="C166" i="11"/>
  <c r="C168" i="11"/>
  <c r="C170" i="11"/>
  <c r="C172" i="11"/>
  <c r="C174" i="11"/>
  <c r="C176" i="11"/>
  <c r="C178" i="11"/>
  <c r="C180" i="11"/>
  <c r="C182" i="11"/>
  <c r="C184" i="11"/>
  <c r="C186" i="11"/>
  <c r="C188" i="11"/>
  <c r="C190" i="11"/>
  <c r="C192" i="11"/>
  <c r="C194" i="11"/>
  <c r="C196" i="11"/>
  <c r="C198" i="11"/>
  <c r="C200" i="11"/>
  <c r="C202" i="11"/>
  <c r="C204" i="11"/>
  <c r="C206" i="11"/>
  <c r="C208" i="11"/>
  <c r="C210" i="11"/>
  <c r="C212" i="11"/>
  <c r="C214" i="11"/>
  <c r="C216" i="11"/>
  <c r="C218" i="11"/>
  <c r="C220" i="11"/>
  <c r="C222" i="11"/>
  <c r="C224" i="11"/>
  <c r="C226" i="11"/>
  <c r="C228" i="11"/>
  <c r="C230" i="11"/>
  <c r="C67" i="11"/>
  <c r="C71" i="11"/>
  <c r="C75" i="11"/>
  <c r="C79" i="11"/>
  <c r="C83" i="11"/>
  <c r="C87" i="11"/>
  <c r="C91" i="11"/>
  <c r="C95" i="11"/>
  <c r="C99" i="11"/>
  <c r="C103" i="11"/>
  <c r="C107" i="11"/>
  <c r="C111" i="11"/>
  <c r="C115" i="11"/>
  <c r="C119" i="11"/>
  <c r="C123" i="11"/>
  <c r="C127" i="11"/>
  <c r="C131" i="11"/>
  <c r="C135" i="11"/>
  <c r="C139" i="11"/>
  <c r="C143" i="11"/>
  <c r="C233" i="11"/>
  <c r="C236" i="11"/>
  <c r="C238" i="11"/>
  <c r="C240" i="11"/>
  <c r="C242" i="11"/>
  <c r="C244" i="11"/>
  <c r="C246" i="11"/>
  <c r="C248" i="11"/>
  <c r="C250" i="11"/>
  <c r="C252" i="11"/>
  <c r="C254" i="11"/>
  <c r="C256" i="11"/>
  <c r="C258" i="11"/>
  <c r="C260" i="11"/>
  <c r="C262" i="11"/>
  <c r="C264" i="11"/>
  <c r="C266" i="11"/>
  <c r="C268" i="11"/>
  <c r="C270" i="11"/>
  <c r="C272" i="11"/>
  <c r="C274" i="11"/>
  <c r="C276" i="11"/>
  <c r="C278" i="11"/>
  <c r="C280" i="11"/>
  <c r="C282" i="11"/>
  <c r="C284" i="11"/>
  <c r="C286" i="11"/>
  <c r="C147" i="11"/>
  <c r="C151" i="11"/>
  <c r="C155" i="11"/>
  <c r="C159" i="11"/>
  <c r="C163" i="11"/>
  <c r="C167" i="11"/>
  <c r="C171" i="11"/>
  <c r="C175" i="11"/>
  <c r="C179" i="11"/>
  <c r="C183" i="11"/>
  <c r="C187" i="11"/>
  <c r="C191" i="11"/>
  <c r="C195" i="11"/>
  <c r="C199" i="11"/>
  <c r="C203" i="11"/>
  <c r="C207" i="11"/>
  <c r="C211" i="11"/>
  <c r="C215" i="11"/>
  <c r="C219" i="11"/>
  <c r="C223" i="11"/>
  <c r="C227" i="11"/>
  <c r="C231" i="11"/>
  <c r="C234" i="11"/>
  <c r="C69" i="11"/>
  <c r="C73" i="11"/>
  <c r="C77" i="11"/>
  <c r="C81" i="11"/>
  <c r="C85" i="11"/>
  <c r="C89" i="11"/>
  <c r="C93" i="11"/>
  <c r="C97" i="11"/>
  <c r="C101" i="11"/>
  <c r="C105" i="11"/>
  <c r="C109" i="11"/>
  <c r="C113" i="11"/>
  <c r="C117" i="11"/>
  <c r="C121" i="11"/>
  <c r="C125" i="11"/>
  <c r="C129" i="11"/>
  <c r="C133" i="11"/>
  <c r="C137" i="11"/>
  <c r="C141" i="11"/>
  <c r="C145" i="11"/>
  <c r="C232" i="11"/>
  <c r="C237" i="11"/>
  <c r="C239" i="11"/>
  <c r="C241" i="11"/>
  <c r="C243" i="11"/>
  <c r="C245" i="11"/>
  <c r="C247" i="11"/>
  <c r="C249" i="11"/>
  <c r="C251" i="11"/>
  <c r="C253" i="11"/>
  <c r="C255" i="11"/>
  <c r="C257" i="11"/>
  <c r="C259" i="11"/>
  <c r="C261" i="11"/>
  <c r="C263" i="11"/>
  <c r="C265" i="11"/>
  <c r="C267" i="11"/>
  <c r="C269" i="11"/>
  <c r="C271" i="11"/>
  <c r="C273" i="11"/>
  <c r="C275" i="11"/>
  <c r="C277" i="11"/>
  <c r="C279" i="11"/>
  <c r="C281" i="11"/>
  <c r="C283" i="11"/>
  <c r="C285" i="11"/>
  <c r="C287" i="11"/>
  <c r="C289" i="11"/>
  <c r="C291" i="11"/>
  <c r="C293" i="11"/>
  <c r="C295" i="11"/>
  <c r="C297" i="11"/>
  <c r="C299" i="11"/>
  <c r="C301" i="11"/>
  <c r="C303" i="11"/>
  <c r="C149" i="11"/>
  <c r="C153" i="11"/>
  <c r="C157" i="11"/>
  <c r="C161" i="11"/>
  <c r="C165" i="11"/>
  <c r="C169" i="11"/>
  <c r="C173" i="11"/>
  <c r="C177" i="11"/>
  <c r="C181" i="11"/>
  <c r="C185" i="11"/>
  <c r="C189" i="11"/>
  <c r="C193" i="11"/>
  <c r="C197" i="11"/>
  <c r="C201" i="11"/>
  <c r="C205" i="11"/>
  <c r="C209" i="11"/>
  <c r="C213" i="11"/>
  <c r="C217" i="11"/>
  <c r="C221" i="11"/>
  <c r="C225" i="11"/>
  <c r="C229" i="11"/>
  <c r="C235" i="11"/>
  <c r="C288" i="11"/>
  <c r="C296" i="11"/>
  <c r="C307" i="11"/>
  <c r="C310" i="11"/>
  <c r="C315" i="11"/>
  <c r="C318" i="11"/>
  <c r="C290" i="11"/>
  <c r="C298" i="11"/>
  <c r="C302" i="11"/>
  <c r="C305" i="11"/>
  <c r="C308" i="11"/>
  <c r="C313" i="11"/>
  <c r="C316" i="11"/>
  <c r="C321" i="11"/>
  <c r="C323" i="11"/>
  <c r="C325" i="11"/>
  <c r="C327" i="11"/>
  <c r="C329" i="11"/>
  <c r="C331" i="11"/>
  <c r="C333" i="11"/>
  <c r="C335" i="11"/>
  <c r="C337" i="11"/>
  <c r="C339" i="11"/>
  <c r="C341" i="11"/>
  <c r="C343" i="11"/>
  <c r="C345" i="11"/>
  <c r="C347" i="11"/>
  <c r="C349" i="11"/>
  <c r="C351" i="11"/>
  <c r="C353" i="11"/>
  <c r="C355" i="11"/>
  <c r="C357" i="11"/>
  <c r="C359" i="11"/>
  <c r="C361" i="11"/>
  <c r="C363" i="11"/>
  <c r="C365" i="11"/>
  <c r="C367" i="11"/>
  <c r="C369" i="11"/>
  <c r="C371" i="11"/>
  <c r="C373" i="11"/>
  <c r="C375" i="11"/>
  <c r="C377" i="11"/>
  <c r="C379" i="11"/>
  <c r="C381" i="11"/>
  <c r="C383" i="11"/>
  <c r="C385" i="11"/>
  <c r="C387" i="11"/>
  <c r="C389" i="11"/>
  <c r="C391" i="11"/>
  <c r="C393" i="11"/>
  <c r="C395" i="11"/>
  <c r="C397" i="11"/>
  <c r="C399" i="11"/>
  <c r="C401" i="11"/>
  <c r="C403" i="11"/>
  <c r="C405" i="11"/>
  <c r="C407" i="11"/>
  <c r="C409" i="11"/>
  <c r="C411" i="11"/>
  <c r="C413" i="11"/>
  <c r="C415" i="11"/>
  <c r="C417" i="11"/>
  <c r="C419" i="11"/>
  <c r="C292" i="11"/>
  <c r="C306" i="11"/>
  <c r="C311" i="11"/>
  <c r="C314" i="11"/>
  <c r="C319" i="11"/>
  <c r="C294" i="11"/>
  <c r="C300" i="11"/>
  <c r="C304" i="11"/>
  <c r="C309" i="11"/>
  <c r="C312" i="11"/>
  <c r="C317" i="11"/>
  <c r="C320" i="11"/>
  <c r="C322" i="11"/>
  <c r="C324" i="11"/>
  <c r="C326" i="11"/>
  <c r="C328" i="11"/>
  <c r="C330" i="11"/>
  <c r="C332" i="11"/>
  <c r="C334" i="11"/>
  <c r="C336" i="11"/>
  <c r="C338" i="11"/>
  <c r="C340" i="11"/>
  <c r="C342" i="11"/>
  <c r="C344" i="11"/>
  <c r="C346" i="11"/>
  <c r="C348" i="11"/>
  <c r="C350" i="11"/>
  <c r="C352" i="11"/>
  <c r="C354" i="11"/>
  <c r="C356" i="11"/>
  <c r="C358" i="11"/>
  <c r="C360" i="11"/>
  <c r="C362" i="11"/>
  <c r="C364" i="11"/>
  <c r="C366" i="11"/>
  <c r="C368" i="11"/>
  <c r="C370" i="11"/>
  <c r="C372" i="11"/>
  <c r="C374" i="11"/>
  <c r="C376" i="11"/>
  <c r="C378" i="11"/>
  <c r="C380" i="11"/>
  <c r="C382" i="11"/>
  <c r="C384" i="11"/>
  <c r="C386" i="11"/>
  <c r="C388" i="11"/>
  <c r="C390" i="11"/>
  <c r="C392" i="11"/>
  <c r="C394" i="11"/>
  <c r="C396" i="11"/>
  <c r="C398" i="11"/>
  <c r="C400" i="11"/>
  <c r="C402" i="11"/>
  <c r="C404" i="11"/>
  <c r="C406" i="11"/>
  <c r="C414" i="11"/>
  <c r="C421" i="11"/>
  <c r="C425" i="11"/>
  <c r="C429" i="11"/>
  <c r="C433" i="11"/>
  <c r="C437" i="11"/>
  <c r="C441" i="11"/>
  <c r="C445" i="11"/>
  <c r="C449" i="11"/>
  <c r="C453" i="11"/>
  <c r="C457" i="11"/>
  <c r="C461" i="11"/>
  <c r="C465" i="11"/>
  <c r="C469" i="11"/>
  <c r="C475" i="11"/>
  <c r="C477" i="11"/>
  <c r="C479" i="11"/>
  <c r="C481" i="11"/>
  <c r="C483" i="11"/>
  <c r="C485" i="11"/>
  <c r="C487" i="11"/>
  <c r="C489" i="11"/>
  <c r="C491" i="11"/>
  <c r="C493" i="11"/>
  <c r="C495" i="11"/>
  <c r="C497" i="11"/>
  <c r="C499" i="11"/>
  <c r="C501" i="11"/>
  <c r="C503" i="11"/>
  <c r="C505" i="11"/>
  <c r="C507" i="11"/>
  <c r="C509" i="11"/>
  <c r="C511" i="11"/>
  <c r="C513" i="11"/>
  <c r="C515" i="11"/>
  <c r="C517" i="11"/>
  <c r="C519" i="11"/>
  <c r="C521" i="11"/>
  <c r="C523" i="11"/>
  <c r="C525" i="11"/>
  <c r="C527" i="11"/>
  <c r="C529" i="11"/>
  <c r="C531" i="11"/>
  <c r="C533" i="11"/>
  <c r="C535" i="11"/>
  <c r="C537" i="11"/>
  <c r="C539" i="11"/>
  <c r="C541" i="11"/>
  <c r="C543" i="11"/>
  <c r="C545" i="11"/>
  <c r="C547" i="11"/>
  <c r="C549" i="11"/>
  <c r="C551" i="11"/>
  <c r="C553" i="11"/>
  <c r="C555" i="11"/>
  <c r="C557" i="11"/>
  <c r="C559" i="11"/>
  <c r="C408" i="11"/>
  <c r="C416" i="11"/>
  <c r="C422" i="11"/>
  <c r="C426" i="11"/>
  <c r="C430" i="11"/>
  <c r="C434" i="11"/>
  <c r="C438" i="11"/>
  <c r="C442" i="11"/>
  <c r="C446" i="11"/>
  <c r="C450" i="11"/>
  <c r="C454" i="11"/>
  <c r="C458" i="11"/>
  <c r="C462" i="11"/>
  <c r="C466" i="11"/>
  <c r="C470" i="11"/>
  <c r="C473" i="11"/>
  <c r="C410" i="11"/>
  <c r="C418" i="11"/>
  <c r="C423" i="11"/>
  <c r="C427" i="11"/>
  <c r="C431" i="11"/>
  <c r="C435" i="11"/>
  <c r="C439" i="11"/>
  <c r="C443" i="11"/>
  <c r="C447" i="11"/>
  <c r="C451" i="11"/>
  <c r="C455" i="11"/>
  <c r="C459" i="11"/>
  <c r="C463" i="11"/>
  <c r="C467" i="11"/>
  <c r="C471" i="11"/>
  <c r="C474" i="11"/>
  <c r="C476" i="11"/>
  <c r="C478" i="11"/>
  <c r="C480" i="11"/>
  <c r="C482" i="11"/>
  <c r="C484" i="11"/>
  <c r="C486" i="11"/>
  <c r="C488" i="11"/>
  <c r="C490" i="11"/>
  <c r="C492" i="11"/>
  <c r="C494" i="11"/>
  <c r="C496" i="11"/>
  <c r="C498" i="11"/>
  <c r="C500" i="11"/>
  <c r="C502" i="11"/>
  <c r="C504" i="11"/>
  <c r="C506" i="11"/>
  <c r="C508" i="11"/>
  <c r="C510" i="11"/>
  <c r="C512" i="11"/>
  <c r="C514" i="11"/>
  <c r="C516" i="11"/>
  <c r="C518" i="11"/>
  <c r="C520" i="11"/>
  <c r="C522" i="11"/>
  <c r="C524" i="11"/>
  <c r="C526" i="11"/>
  <c r="C528" i="11"/>
  <c r="C530" i="11"/>
  <c r="C532" i="11"/>
  <c r="C534" i="11"/>
  <c r="C536" i="11"/>
  <c r="C538" i="11"/>
  <c r="C540" i="11"/>
  <c r="C542" i="11"/>
  <c r="C544" i="11"/>
  <c r="C546" i="11"/>
  <c r="C548" i="11"/>
  <c r="C550" i="11"/>
  <c r="C552" i="11"/>
  <c r="C554" i="11"/>
  <c r="C556" i="11"/>
  <c r="C558" i="11"/>
  <c r="C560" i="11"/>
  <c r="C562" i="11"/>
  <c r="C564" i="11"/>
  <c r="C566" i="11"/>
  <c r="C568" i="11"/>
  <c r="C570" i="11"/>
  <c r="C572" i="11"/>
  <c r="C574" i="11"/>
  <c r="C576" i="11"/>
  <c r="C578" i="11"/>
  <c r="C580" i="11"/>
  <c r="C582" i="11"/>
  <c r="C584" i="11"/>
  <c r="C586" i="11"/>
  <c r="C588" i="11"/>
  <c r="C590" i="11"/>
  <c r="C592" i="11"/>
  <c r="C594" i="11"/>
  <c r="C596" i="11"/>
  <c r="C598" i="11"/>
  <c r="C600" i="11"/>
  <c r="C602" i="11"/>
  <c r="C604" i="11"/>
  <c r="C606" i="11"/>
  <c r="C608" i="11"/>
  <c r="C610" i="11"/>
  <c r="C612" i="11"/>
  <c r="C614" i="11"/>
  <c r="C616" i="11"/>
  <c r="C618" i="11"/>
  <c r="C620" i="11"/>
  <c r="C622" i="11"/>
  <c r="C624" i="11"/>
  <c r="C626" i="11"/>
  <c r="C628" i="11"/>
  <c r="C630" i="11"/>
  <c r="C632" i="11"/>
  <c r="C634" i="11"/>
  <c r="C636" i="11"/>
  <c r="C638" i="11"/>
  <c r="C640" i="11"/>
  <c r="C642" i="11"/>
  <c r="C644" i="11"/>
  <c r="C646" i="11"/>
  <c r="C648" i="11"/>
  <c r="C650" i="11"/>
  <c r="C652" i="11"/>
  <c r="C654" i="11"/>
  <c r="C656" i="11"/>
  <c r="C658" i="11"/>
  <c r="C660" i="11"/>
  <c r="C662" i="11"/>
  <c r="C664" i="11"/>
  <c r="C666" i="11"/>
  <c r="C668" i="11"/>
  <c r="C670" i="11"/>
  <c r="C672" i="11"/>
  <c r="C674" i="11"/>
  <c r="C676" i="11"/>
  <c r="C678" i="11"/>
  <c r="C680" i="11"/>
  <c r="C682" i="11"/>
  <c r="C684" i="11"/>
  <c r="C686" i="11"/>
  <c r="C688" i="11"/>
  <c r="C690" i="11"/>
  <c r="C692" i="11"/>
  <c r="C694" i="11"/>
  <c r="C696" i="11"/>
  <c r="C698" i="11"/>
  <c r="C700" i="11"/>
  <c r="C702" i="11"/>
  <c r="C704" i="11"/>
  <c r="C706" i="11"/>
  <c r="C708" i="11"/>
  <c r="C710" i="11"/>
  <c r="C712" i="11"/>
  <c r="C714" i="11"/>
  <c r="C412" i="11"/>
  <c r="C420" i="11"/>
  <c r="C424" i="11"/>
  <c r="C428" i="11"/>
  <c r="C432" i="11"/>
  <c r="C436" i="11"/>
  <c r="C440" i="11"/>
  <c r="C444" i="11"/>
  <c r="C448" i="11"/>
  <c r="C452" i="11"/>
  <c r="C456" i="11"/>
  <c r="C460" i="11"/>
  <c r="C464" i="11"/>
  <c r="C468" i="11"/>
  <c r="C472" i="11"/>
  <c r="C561" i="11"/>
  <c r="C569" i="11"/>
  <c r="C577" i="11"/>
  <c r="C585" i="11"/>
  <c r="C593" i="11"/>
  <c r="C717" i="11"/>
  <c r="C722" i="11"/>
  <c r="C725" i="11"/>
  <c r="C730" i="11"/>
  <c r="C733" i="11"/>
  <c r="C738" i="11"/>
  <c r="C741" i="11"/>
  <c r="C746" i="11"/>
  <c r="C749" i="11"/>
  <c r="C754" i="11"/>
  <c r="C757" i="11"/>
  <c r="C762" i="11"/>
  <c r="C765" i="11"/>
  <c r="C770" i="11"/>
  <c r="C773" i="11"/>
  <c r="C778" i="11"/>
  <c r="C781" i="11"/>
  <c r="C563" i="11"/>
  <c r="C571" i="11"/>
  <c r="C579" i="11"/>
  <c r="C587" i="11"/>
  <c r="C595" i="11"/>
  <c r="C599" i="11"/>
  <c r="C603" i="11"/>
  <c r="C607" i="11"/>
  <c r="C611" i="11"/>
  <c r="C615" i="11"/>
  <c r="C619" i="11"/>
  <c r="C623" i="11"/>
  <c r="C627" i="11"/>
  <c r="C631" i="11"/>
  <c r="C635" i="11"/>
  <c r="C639" i="11"/>
  <c r="C643" i="11"/>
  <c r="C647" i="11"/>
  <c r="C651" i="11"/>
  <c r="C655" i="11"/>
  <c r="C659" i="11"/>
  <c r="C663" i="11"/>
  <c r="C667" i="11"/>
  <c r="C671" i="11"/>
  <c r="C675" i="11"/>
  <c r="C679" i="11"/>
  <c r="C683" i="11"/>
  <c r="C687" i="11"/>
  <c r="C691" i="11"/>
  <c r="C695" i="11"/>
  <c r="C699" i="11"/>
  <c r="C703" i="11"/>
  <c r="C707" i="11"/>
  <c r="C711" i="11"/>
  <c r="C715" i="11"/>
  <c r="C720" i="11"/>
  <c r="C723" i="11"/>
  <c r="C728" i="11"/>
  <c r="C731" i="11"/>
  <c r="C736" i="11"/>
  <c r="C739" i="11"/>
  <c r="C744" i="11"/>
  <c r="C747" i="11"/>
  <c r="C752" i="11"/>
  <c r="C755" i="11"/>
  <c r="C760" i="11"/>
  <c r="C763" i="11"/>
  <c r="C768" i="11"/>
  <c r="C771" i="11"/>
  <c r="C776" i="11"/>
  <c r="C779" i="11"/>
  <c r="C784" i="11"/>
  <c r="C786" i="11"/>
  <c r="C788" i="11"/>
  <c r="C790" i="11"/>
  <c r="C792" i="11"/>
  <c r="C794" i="11"/>
  <c r="C796" i="11"/>
  <c r="C798" i="11"/>
  <c r="C800" i="11"/>
  <c r="C802" i="11"/>
  <c r="C804" i="11"/>
  <c r="C806" i="11"/>
  <c r="C808" i="11"/>
  <c r="C810" i="11"/>
  <c r="C812" i="11"/>
  <c r="C814" i="11"/>
  <c r="C816" i="11"/>
  <c r="C818" i="11"/>
  <c r="C820" i="11"/>
  <c r="C822" i="11"/>
  <c r="C824" i="11"/>
  <c r="C826" i="11"/>
  <c r="C828" i="11"/>
  <c r="C830" i="11"/>
  <c r="C832" i="11"/>
  <c r="C565" i="11"/>
  <c r="C573" i="11"/>
  <c r="C581" i="11"/>
  <c r="C589" i="11"/>
  <c r="C718" i="11"/>
  <c r="C721" i="11"/>
  <c r="C726" i="11"/>
  <c r="C729" i="11"/>
  <c r="C734" i="11"/>
  <c r="C737" i="11"/>
  <c r="C742" i="11"/>
  <c r="C745" i="11"/>
  <c r="C750" i="11"/>
  <c r="C753" i="11"/>
  <c r="C758" i="11"/>
  <c r="C761" i="11"/>
  <c r="C766" i="11"/>
  <c r="C769" i="11"/>
  <c r="C774" i="11"/>
  <c r="C777" i="11"/>
  <c r="C782" i="11"/>
  <c r="C567" i="11"/>
  <c r="C575" i="11"/>
  <c r="C583" i="11"/>
  <c r="C591" i="11"/>
  <c r="C597" i="11"/>
  <c r="C601" i="11"/>
  <c r="C605" i="11"/>
  <c r="C609" i="11"/>
  <c r="C613" i="11"/>
  <c r="C617" i="11"/>
  <c r="C621" i="11"/>
  <c r="C625" i="11"/>
  <c r="C629" i="11"/>
  <c r="C633" i="11"/>
  <c r="C637" i="11"/>
  <c r="C641" i="11"/>
  <c r="C645" i="11"/>
  <c r="C649" i="11"/>
  <c r="C653" i="11"/>
  <c r="C657" i="11"/>
  <c r="C661" i="11"/>
  <c r="C665" i="11"/>
  <c r="C669" i="11"/>
  <c r="C673" i="11"/>
  <c r="C677" i="11"/>
  <c r="C681" i="11"/>
  <c r="C685" i="11"/>
  <c r="C689" i="11"/>
  <c r="C693" i="11"/>
  <c r="C697" i="11"/>
  <c r="C701" i="11"/>
  <c r="C705" i="11"/>
  <c r="C709" i="11"/>
  <c r="C713" i="11"/>
  <c r="C716" i="11"/>
  <c r="C719" i="11"/>
  <c r="C724" i="11"/>
  <c r="C727" i="11"/>
  <c r="C732" i="11"/>
  <c r="C735" i="11"/>
  <c r="C740" i="11"/>
  <c r="C743" i="11"/>
  <c r="C748" i="11"/>
  <c r="C751" i="11"/>
  <c r="C756" i="11"/>
  <c r="C759" i="11"/>
  <c r="C764" i="11"/>
  <c r="C767" i="11"/>
  <c r="C772" i="11"/>
  <c r="C775" i="11"/>
  <c r="C780" i="11"/>
  <c r="C783" i="11"/>
  <c r="C785" i="11"/>
  <c r="C787" i="11"/>
  <c r="C789" i="11"/>
  <c r="C791" i="11"/>
  <c r="C793" i="11"/>
  <c r="C795" i="11"/>
  <c r="C797" i="11"/>
  <c r="C799" i="11"/>
  <c r="C801" i="11"/>
  <c r="C803" i="11"/>
  <c r="C805" i="11"/>
  <c r="C807" i="11"/>
  <c r="C809" i="11"/>
  <c r="C811" i="11"/>
  <c r="C813" i="11"/>
  <c r="C815" i="11"/>
  <c r="C817" i="11"/>
  <c r="C819" i="11"/>
  <c r="C821" i="11"/>
  <c r="C823" i="11"/>
  <c r="C825" i="11"/>
  <c r="C827" i="11"/>
  <c r="C829" i="11"/>
  <c r="C831" i="11"/>
  <c r="C833" i="11"/>
  <c r="C835" i="11"/>
  <c r="C837" i="11"/>
  <c r="C834" i="11"/>
  <c r="C856" i="11"/>
  <c r="C864" i="11"/>
  <c r="C875" i="11"/>
  <c r="C880" i="11"/>
  <c r="C836" i="11"/>
  <c r="C841" i="11"/>
  <c r="C845" i="11"/>
  <c r="C849" i="11"/>
  <c r="C853" i="11"/>
  <c r="C857" i="11"/>
  <c r="C862" i="11"/>
  <c r="C865" i="11"/>
  <c r="C870" i="11"/>
  <c r="C873" i="11"/>
  <c r="C878" i="11"/>
  <c r="C881" i="11"/>
  <c r="C886" i="11"/>
  <c r="C889" i="11"/>
  <c r="C891" i="11"/>
  <c r="C893" i="11"/>
  <c r="C895" i="11"/>
  <c r="C897" i="11"/>
  <c r="C899" i="11"/>
  <c r="C901" i="11"/>
  <c r="C903" i="11"/>
  <c r="C905" i="11"/>
  <c r="C907" i="11"/>
  <c r="C909" i="11"/>
  <c r="C911" i="11"/>
  <c r="C913" i="11"/>
  <c r="C915" i="11"/>
  <c r="C917" i="11"/>
  <c r="C919" i="11"/>
  <c r="C921" i="11"/>
  <c r="C923" i="11"/>
  <c r="C925" i="11"/>
  <c r="C927" i="11"/>
  <c r="C929" i="11"/>
  <c r="C931" i="11"/>
  <c r="C933" i="11"/>
  <c r="C935" i="11"/>
  <c r="C937" i="11"/>
  <c r="C939" i="11"/>
  <c r="C941" i="11"/>
  <c r="C943" i="11"/>
  <c r="C945" i="11"/>
  <c r="C947" i="11"/>
  <c r="C949" i="11"/>
  <c r="C951" i="11"/>
  <c r="C953" i="11"/>
  <c r="C955" i="11"/>
  <c r="C957" i="11"/>
  <c r="C959" i="11"/>
  <c r="C961" i="11"/>
  <c r="C963" i="11"/>
  <c r="C965" i="11"/>
  <c r="C967" i="11"/>
  <c r="C969" i="11"/>
  <c r="C971" i="11"/>
  <c r="C973" i="11"/>
  <c r="C975" i="11"/>
  <c r="C977" i="11"/>
  <c r="C979" i="11"/>
  <c r="C981" i="11"/>
  <c r="C983" i="11"/>
  <c r="C985" i="11"/>
  <c r="C987" i="11"/>
  <c r="C989" i="11"/>
  <c r="C991" i="11"/>
  <c r="C993" i="11"/>
  <c r="C995" i="11"/>
  <c r="C997" i="11"/>
  <c r="C999" i="11"/>
  <c r="C842" i="11"/>
  <c r="C846" i="11"/>
  <c r="C850" i="11"/>
  <c r="C854" i="11"/>
  <c r="C860" i="11"/>
  <c r="C863" i="11"/>
  <c r="C868" i="11"/>
  <c r="C879" i="11"/>
  <c r="C884" i="11"/>
  <c r="C838" i="11"/>
  <c r="C871" i="11"/>
  <c r="C876" i="11"/>
  <c r="C887" i="11"/>
  <c r="C839" i="11"/>
  <c r="C843" i="11"/>
  <c r="C847" i="11"/>
  <c r="C851" i="11"/>
  <c r="C855" i="11"/>
  <c r="C858" i="11"/>
  <c r="C861" i="11"/>
  <c r="C866" i="11"/>
  <c r="C869" i="11"/>
  <c r="C874" i="11"/>
  <c r="C877" i="11"/>
  <c r="C882" i="11"/>
  <c r="C885" i="11"/>
  <c r="C890" i="11"/>
  <c r="C892" i="11"/>
  <c r="C894" i="11"/>
  <c r="C896" i="11"/>
  <c r="C898" i="11"/>
  <c r="C900" i="11"/>
  <c r="C902" i="11"/>
  <c r="C904" i="11"/>
  <c r="C906" i="11"/>
  <c r="C908" i="11"/>
  <c r="C910" i="11"/>
  <c r="C912" i="11"/>
  <c r="C914" i="11"/>
  <c r="C916" i="11"/>
  <c r="C918" i="11"/>
  <c r="C920" i="11"/>
  <c r="C922" i="11"/>
  <c r="C924" i="11"/>
  <c r="C926" i="11"/>
  <c r="C928" i="11"/>
  <c r="C930" i="11"/>
  <c r="C932" i="11"/>
  <c r="C934" i="11"/>
  <c r="C936" i="11"/>
  <c r="C938" i="11"/>
  <c r="C940" i="11"/>
  <c r="C942" i="11"/>
  <c r="C944" i="11"/>
  <c r="C946" i="11"/>
  <c r="C948" i="11"/>
  <c r="C950" i="11"/>
  <c r="C952" i="11"/>
  <c r="C954" i="11"/>
  <c r="C956" i="11"/>
  <c r="C958" i="11"/>
  <c r="C960" i="11"/>
  <c r="C962" i="11"/>
  <c r="C964" i="11"/>
  <c r="C966" i="11"/>
  <c r="C968" i="11"/>
  <c r="C970" i="11"/>
  <c r="C972" i="11"/>
  <c r="C974" i="11"/>
  <c r="C976" i="11"/>
  <c r="C978" i="11"/>
  <c r="C980" i="11"/>
  <c r="C982" i="11"/>
  <c r="C984" i="11"/>
  <c r="C986" i="11"/>
  <c r="C988" i="11"/>
  <c r="C990" i="11"/>
  <c r="C992" i="11"/>
  <c r="C994" i="11"/>
  <c r="C996" i="11"/>
  <c r="C998" i="11"/>
  <c r="C1000" i="11"/>
  <c r="C840" i="11"/>
  <c r="C844" i="11"/>
  <c r="C848" i="11"/>
  <c r="C852" i="11"/>
  <c r="C859" i="11"/>
  <c r="C867" i="11"/>
  <c r="C872" i="11"/>
  <c r="C883" i="11"/>
  <c r="C888" i="11"/>
  <c r="C20" i="11"/>
  <c r="C23" i="11"/>
  <c r="C27" i="11"/>
  <c r="C31" i="11"/>
  <c r="C35" i="11"/>
  <c r="C39" i="11"/>
  <c r="C43" i="11"/>
  <c r="C47" i="11"/>
  <c r="C51" i="11"/>
  <c r="C55" i="11"/>
  <c r="C59" i="11"/>
  <c r="C63" i="11"/>
  <c r="C21" i="11"/>
  <c r="C26" i="11"/>
  <c r="C32" i="11"/>
  <c r="C37" i="11"/>
  <c r="C42" i="11"/>
  <c r="C48" i="11"/>
  <c r="C53" i="11"/>
  <c r="C58" i="11"/>
  <c r="C64" i="11"/>
  <c r="C22" i="11"/>
  <c r="C28" i="11"/>
  <c r="C33" i="11"/>
  <c r="C38" i="11"/>
  <c r="C44" i="11"/>
  <c r="C49" i="11"/>
  <c r="C54" i="11"/>
  <c r="C60" i="11"/>
  <c r="C65" i="11"/>
  <c r="C24" i="11"/>
  <c r="C29" i="11"/>
  <c r="C34" i="11"/>
  <c r="C40" i="11"/>
  <c r="C45" i="11"/>
  <c r="C50" i="11"/>
  <c r="C56" i="11"/>
  <c r="C61" i="11"/>
  <c r="C66" i="11"/>
  <c r="C25" i="11"/>
  <c r="C46" i="11"/>
  <c r="D19" i="11"/>
  <c r="C30" i="11"/>
  <c r="C52" i="11"/>
  <c r="C36" i="11"/>
  <c r="C57" i="11"/>
  <c r="C19" i="11"/>
  <c r="C41" i="11"/>
  <c r="C62" i="11"/>
  <c r="D35" i="18"/>
  <c r="E35" i="18" s="1"/>
  <c r="L21" i="10"/>
  <c r="H22" i="10"/>
  <c r="I21" i="10"/>
  <c r="F35" i="18" l="1"/>
  <c r="G35" i="18"/>
  <c r="F26" i="8"/>
  <c r="D5" i="17"/>
  <c r="N26" i="9"/>
  <c r="M28" i="9"/>
  <c r="N28" i="9" s="1"/>
  <c r="E19" i="11"/>
  <c r="I22" i="10"/>
  <c r="H23" i="10"/>
  <c r="L22" i="10"/>
  <c r="D36" i="18" l="1"/>
  <c r="E36" i="18" s="1"/>
  <c r="F36" i="18" s="1"/>
  <c r="F19" i="11"/>
  <c r="G19" i="11"/>
  <c r="H24" i="10"/>
  <c r="I23" i="10"/>
  <c r="L23" i="10"/>
  <c r="D20" i="11" l="1"/>
  <c r="E20" i="11" s="1"/>
  <c r="F20" i="11" s="1"/>
  <c r="G36" i="18"/>
  <c r="D37" i="18" s="1"/>
  <c r="E37" i="18" s="1"/>
  <c r="F37" i="18" s="1"/>
  <c r="H25" i="10"/>
  <c r="L24" i="10"/>
  <c r="I24" i="10"/>
  <c r="G20" i="11" l="1"/>
  <c r="D21" i="11" s="1"/>
  <c r="E21" i="11" s="1"/>
  <c r="F21" i="11" s="1"/>
  <c r="G37" i="18"/>
  <c r="I25" i="10"/>
  <c r="L25" i="10"/>
  <c r="H26" i="10"/>
  <c r="G21" i="11" l="1"/>
  <c r="D22" i="11" s="1"/>
  <c r="E22" i="11" s="1"/>
  <c r="F22" i="11" s="1"/>
  <c r="D38" i="18"/>
  <c r="E38" i="18" s="1"/>
  <c r="F38" i="18" s="1"/>
  <c r="H27" i="10"/>
  <c r="L26" i="10"/>
  <c r="I26" i="10"/>
  <c r="G22" i="11" l="1"/>
  <c r="D23" i="11" s="1"/>
  <c r="E23" i="11" s="1"/>
  <c r="F23" i="11" s="1"/>
  <c r="G38" i="18"/>
  <c r="H28" i="10"/>
  <c r="L27" i="10"/>
  <c r="I27" i="10"/>
  <c r="G23" i="11" l="1"/>
  <c r="D24" i="11" s="1"/>
  <c r="E24" i="11" s="1"/>
  <c r="F24" i="11" s="1"/>
  <c r="D39" i="18"/>
  <c r="E39" i="18" s="1"/>
  <c r="F39" i="18" s="1"/>
  <c r="I28" i="10"/>
  <c r="L28" i="10"/>
  <c r="H29" i="10"/>
  <c r="G24" i="11" l="1"/>
  <c r="D25" i="11" s="1"/>
  <c r="E25" i="11" s="1"/>
  <c r="F25" i="11" s="1"/>
  <c r="G39" i="18"/>
  <c r="H30" i="10"/>
  <c r="L29" i="10"/>
  <c r="I29" i="10"/>
  <c r="G25" i="11" l="1"/>
  <c r="D26" i="11" s="1"/>
  <c r="E26" i="11" s="1"/>
  <c r="F26" i="11" s="1"/>
  <c r="D40" i="18"/>
  <c r="E40" i="18" s="1"/>
  <c r="F40" i="18" s="1"/>
  <c r="H31" i="10"/>
  <c r="I30" i="10"/>
  <c r="L30" i="10"/>
  <c r="G26" i="11" l="1"/>
  <c r="G40" i="18"/>
  <c r="H32" i="10"/>
  <c r="L31" i="10"/>
  <c r="I31" i="10"/>
  <c r="D27" i="11" l="1"/>
  <c r="E27" i="11" s="1"/>
  <c r="F27" i="11" s="1"/>
  <c r="D41" i="18"/>
  <c r="E41" i="18" s="1"/>
  <c r="F41" i="18" s="1"/>
  <c r="I32" i="10"/>
  <c r="L32" i="10"/>
  <c r="H33" i="10"/>
  <c r="G27" i="11" l="1"/>
  <c r="D28" i="11" s="1"/>
  <c r="E28" i="11" s="1"/>
  <c r="F28" i="11" s="1"/>
  <c r="G41" i="18"/>
  <c r="H34" i="10"/>
  <c r="L33" i="10"/>
  <c r="I33" i="10"/>
  <c r="G28" i="11" l="1"/>
  <c r="D42" i="18"/>
  <c r="E42" i="18" s="1"/>
  <c r="I34" i="10"/>
  <c r="H35" i="10"/>
  <c r="L34" i="10"/>
  <c r="D29" i="11" l="1"/>
  <c r="E29" i="11" s="1"/>
  <c r="F29" i="11" s="1"/>
  <c r="F42" i="18"/>
  <c r="P27" i="9"/>
  <c r="G42" i="18"/>
  <c r="L35" i="10"/>
  <c r="H36" i="10"/>
  <c r="I35" i="10"/>
  <c r="G29" i="11" l="1"/>
  <c r="D30" i="11" s="1"/>
  <c r="E30" i="11" s="1"/>
  <c r="F30" i="11" s="1"/>
  <c r="H21" i="7"/>
  <c r="H31" i="7" s="1"/>
  <c r="D43" i="18"/>
  <c r="E43" i="18" s="1"/>
  <c r="I36" i="10"/>
  <c r="H37" i="10"/>
  <c r="L36" i="10"/>
  <c r="G30" i="11" l="1"/>
  <c r="D31" i="11" s="1"/>
  <c r="E31" i="11" s="1"/>
  <c r="F31" i="11" s="1"/>
  <c r="F43" i="18"/>
  <c r="G43" i="18"/>
  <c r="H38" i="10"/>
  <c r="I37" i="10"/>
  <c r="L37" i="10"/>
  <c r="G31" i="11" l="1"/>
  <c r="D32" i="11" s="1"/>
  <c r="E32" i="11" s="1"/>
  <c r="F32" i="11" s="1"/>
  <c r="D44" i="18"/>
  <c r="E44" i="18" s="1"/>
  <c r="I38" i="10"/>
  <c r="H39" i="10"/>
  <c r="L38" i="10"/>
  <c r="G32" i="11" l="1"/>
  <c r="D33" i="11" s="1"/>
  <c r="E33" i="11" s="1"/>
  <c r="F33" i="11" s="1"/>
  <c r="F44" i="18"/>
  <c r="G44" i="18"/>
  <c r="L39" i="10"/>
  <c r="H40" i="10"/>
  <c r="I39" i="10"/>
  <c r="G33" i="11" l="1"/>
  <c r="D34" i="11" s="1"/>
  <c r="E34" i="11" s="1"/>
  <c r="F34" i="11" s="1"/>
  <c r="D45" i="18"/>
  <c r="E45" i="18" s="1"/>
  <c r="L40" i="10"/>
  <c r="I40" i="10"/>
  <c r="H41" i="10"/>
  <c r="G34" i="11" l="1"/>
  <c r="F45" i="18"/>
  <c r="G45" i="18"/>
  <c r="H42" i="10"/>
  <c r="L41" i="10"/>
  <c r="I41" i="10"/>
  <c r="D35" i="11" l="1"/>
  <c r="E35" i="11" s="1"/>
  <c r="F35" i="11" s="1"/>
  <c r="D46" i="18"/>
  <c r="E46" i="18" s="1"/>
  <c r="H43" i="10"/>
  <c r="I42" i="10"/>
  <c r="L42" i="10"/>
  <c r="G35" i="11" l="1"/>
  <c r="F46" i="18"/>
  <c r="G46" i="18"/>
  <c r="L43" i="10"/>
  <c r="H44" i="10"/>
  <c r="I43" i="10"/>
  <c r="D36" i="11" l="1"/>
  <c r="E36" i="11" s="1"/>
  <c r="F36" i="11" s="1"/>
  <c r="D47" i="18"/>
  <c r="E47" i="18" s="1"/>
  <c r="H45" i="10"/>
  <c r="L44" i="10"/>
  <c r="I44" i="10"/>
  <c r="G36" i="11" l="1"/>
  <c r="D37" i="11" s="1"/>
  <c r="E37" i="11" s="1"/>
  <c r="F37" i="11" s="1"/>
  <c r="G21" i="8"/>
  <c r="O26" i="9"/>
  <c r="F47" i="18"/>
  <c r="G47" i="18"/>
  <c r="O28" i="9"/>
  <c r="H46" i="10"/>
  <c r="L45" i="10"/>
  <c r="I45" i="10"/>
  <c r="G37" i="11" l="1"/>
  <c r="D48" i="18"/>
  <c r="E48" i="18" s="1"/>
  <c r="F48" i="18" s="1"/>
  <c r="G26" i="8"/>
  <c r="E5" i="17"/>
  <c r="L46" i="10"/>
  <c r="I46" i="10"/>
  <c r="H47" i="10"/>
  <c r="D38" i="11" l="1"/>
  <c r="E38" i="11" s="1"/>
  <c r="F38" i="11" s="1"/>
  <c r="G48" i="18"/>
  <c r="G20" i="7"/>
  <c r="I47" i="10"/>
  <c r="H48" i="10"/>
  <c r="L47" i="10"/>
  <c r="G38" i="11" l="1"/>
  <c r="D49" i="18"/>
  <c r="E49" i="18" s="1"/>
  <c r="F49" i="18" s="1"/>
  <c r="G30" i="7"/>
  <c r="G29" i="7" s="1"/>
  <c r="G19" i="7"/>
  <c r="G17" i="7" s="1"/>
  <c r="L48" i="10"/>
  <c r="H49" i="10"/>
  <c r="I48" i="10"/>
  <c r="D39" i="11" l="1"/>
  <c r="E39" i="11" s="1"/>
  <c r="F39" i="11" s="1"/>
  <c r="G49" i="18"/>
  <c r="H50" i="10"/>
  <c r="I49" i="10"/>
  <c r="L49" i="10"/>
  <c r="G39" i="11" l="1"/>
  <c r="D50" i="18"/>
  <c r="E50" i="18" s="1"/>
  <c r="F50" i="18" s="1"/>
  <c r="L50" i="10"/>
  <c r="H51" i="10"/>
  <c r="I50" i="10"/>
  <c r="D40" i="11" l="1"/>
  <c r="E40" i="11" s="1"/>
  <c r="G40" i="11" s="1"/>
  <c r="G50" i="18"/>
  <c r="L51" i="10"/>
  <c r="I51" i="10"/>
  <c r="H52" i="10"/>
  <c r="D41" i="11" l="1"/>
  <c r="E41" i="11" s="1"/>
  <c r="F41" i="11" s="1"/>
  <c r="F40" i="11"/>
  <c r="D51" i="18"/>
  <c r="E51" i="18" s="1"/>
  <c r="F51" i="18" s="1"/>
  <c r="L52" i="10"/>
  <c r="I52" i="10"/>
  <c r="H53" i="10"/>
  <c r="G41" i="11" l="1"/>
  <c r="G51" i="18"/>
  <c r="I53" i="10"/>
  <c r="H54" i="10"/>
  <c r="L53" i="10"/>
  <c r="D42" i="11" l="1"/>
  <c r="E42" i="11" s="1"/>
  <c r="D52" i="18"/>
  <c r="E52" i="18" s="1"/>
  <c r="F52" i="18" s="1"/>
  <c r="L54" i="10"/>
  <c r="I54" i="10"/>
  <c r="H55" i="10"/>
  <c r="F42" i="11" l="1"/>
  <c r="G42" i="11"/>
  <c r="G52" i="18"/>
  <c r="H56" i="10"/>
  <c r="I55" i="10"/>
  <c r="L55" i="10"/>
  <c r="D43" i="11" l="1"/>
  <c r="E43" i="11" s="1"/>
  <c r="G43" i="11" s="1"/>
  <c r="D53" i="18"/>
  <c r="E53" i="18" s="1"/>
  <c r="F53" i="18" s="1"/>
  <c r="L56" i="10"/>
  <c r="H57" i="10"/>
  <c r="I56" i="10"/>
  <c r="D44" i="11" l="1"/>
  <c r="E44" i="11" s="1"/>
  <c r="G44" i="11" s="1"/>
  <c r="F43" i="11"/>
  <c r="G53" i="18"/>
  <c r="H58" i="10"/>
  <c r="L57" i="10"/>
  <c r="I57" i="10"/>
  <c r="D45" i="11" l="1"/>
  <c r="E45" i="11" s="1"/>
  <c r="G45" i="11" s="1"/>
  <c r="F44" i="11"/>
  <c r="D54" i="18"/>
  <c r="E54" i="18" s="1"/>
  <c r="I58" i="10"/>
  <c r="L58" i="10"/>
  <c r="H59" i="10"/>
  <c r="D46" i="11" l="1"/>
  <c r="E46" i="11" s="1"/>
  <c r="G46" i="11" s="1"/>
  <c r="D47" i="11" s="1"/>
  <c r="E47" i="11" s="1"/>
  <c r="F45" i="11"/>
  <c r="F54" i="18"/>
  <c r="Q27" i="9"/>
  <c r="G54" i="18"/>
  <c r="I59" i="10"/>
  <c r="H60" i="10"/>
  <c r="L59" i="10"/>
  <c r="G47" i="11" l="1"/>
  <c r="F46" i="11"/>
  <c r="F47" i="11"/>
  <c r="I21" i="7"/>
  <c r="I31" i="7" s="1"/>
  <c r="D55" i="18"/>
  <c r="E55" i="18" s="1"/>
  <c r="H61" i="10"/>
  <c r="L60" i="10"/>
  <c r="I60" i="10"/>
  <c r="D48" i="11" l="1"/>
  <c r="E48" i="11" s="1"/>
  <c r="G48" i="11" s="1"/>
  <c r="D49" i="11" s="1"/>
  <c r="E49" i="11" s="1"/>
  <c r="G49" i="11" s="1"/>
  <c r="F55" i="18"/>
  <c r="G55" i="18"/>
  <c r="L61" i="10"/>
  <c r="I61" i="10"/>
  <c r="H62" i="10"/>
  <c r="D50" i="11" l="1"/>
  <c r="E50" i="11" s="1"/>
  <c r="G50" i="11" s="1"/>
  <c r="D51" i="11" s="1"/>
  <c r="E51" i="11" s="1"/>
  <c r="G51" i="11" s="1"/>
  <c r="F48" i="11"/>
  <c r="F49" i="11"/>
  <c r="D56" i="18"/>
  <c r="E56" i="18" s="1"/>
  <c r="I62" i="10"/>
  <c r="L62" i="10"/>
  <c r="H63" i="10"/>
  <c r="D52" i="11" l="1"/>
  <c r="E52" i="11" s="1"/>
  <c r="G52" i="11" s="1"/>
  <c r="D53" i="11" s="1"/>
  <c r="E53" i="11" s="1"/>
  <c r="G53" i="11" s="1"/>
  <c r="F51" i="11"/>
  <c r="F50" i="11"/>
  <c r="F56" i="18"/>
  <c r="G56" i="18"/>
  <c r="H64" i="10"/>
  <c r="I63" i="10"/>
  <c r="L63" i="10"/>
  <c r="D54" i="11" l="1"/>
  <c r="E54" i="11" s="1"/>
  <c r="F54" i="11" s="1"/>
  <c r="F52" i="11"/>
  <c r="F53" i="11"/>
  <c r="D57" i="18"/>
  <c r="E57" i="18" s="1"/>
  <c r="H65" i="10"/>
  <c r="L64" i="10"/>
  <c r="I64" i="10"/>
  <c r="G54" i="11" l="1"/>
  <c r="D55" i="11" s="1"/>
  <c r="E55" i="11" s="1"/>
  <c r="G55" i="11" s="1"/>
  <c r="D56" i="11" s="1"/>
  <c r="E56" i="11" s="1"/>
  <c r="F57" i="18"/>
  <c r="G57" i="18"/>
  <c r="H66" i="10"/>
  <c r="L65" i="10"/>
  <c r="I65" i="10"/>
  <c r="F55" i="11" l="1"/>
  <c r="G56" i="11"/>
  <c r="F56" i="11"/>
  <c r="D57" i="11"/>
  <c r="E57" i="11" s="1"/>
  <c r="F57" i="11" s="1"/>
  <c r="D58" i="18"/>
  <c r="E58" i="18" s="1"/>
  <c r="H67" i="10"/>
  <c r="I66" i="10"/>
  <c r="L66" i="10"/>
  <c r="G57" i="11" l="1"/>
  <c r="F58" i="18"/>
  <c r="G58" i="18"/>
  <c r="H68" i="10"/>
  <c r="L67" i="10"/>
  <c r="I67" i="10"/>
  <c r="D58" i="11" l="1"/>
  <c r="E58" i="11" s="1"/>
  <c r="F58" i="11" s="1"/>
  <c r="D59" i="18"/>
  <c r="E59" i="18" s="1"/>
  <c r="L68" i="10"/>
  <c r="H69" i="10"/>
  <c r="I68" i="10"/>
  <c r="G58" i="11" l="1"/>
  <c r="F59" i="18"/>
  <c r="G59" i="18"/>
  <c r="L69" i="10"/>
  <c r="H70" i="10"/>
  <c r="I69" i="10"/>
  <c r="D59" i="11" l="1"/>
  <c r="E59" i="11" s="1"/>
  <c r="F59" i="11" s="1"/>
  <c r="D60" i="18"/>
  <c r="E60" i="18" s="1"/>
  <c r="F60" i="18" s="1"/>
  <c r="H71" i="10"/>
  <c r="L70" i="10"/>
  <c r="I70" i="10"/>
  <c r="G59" i="11" l="1"/>
  <c r="D60" i="11"/>
  <c r="E60" i="11" s="1"/>
  <c r="F60" i="11" s="1"/>
  <c r="G60" i="18"/>
  <c r="L71" i="10"/>
  <c r="H72" i="10"/>
  <c r="I71" i="10"/>
  <c r="G60" i="11" l="1"/>
  <c r="P26" i="9"/>
  <c r="H21" i="8"/>
  <c r="D61" i="18"/>
  <c r="E61" i="18" s="1"/>
  <c r="F61" i="18" s="1"/>
  <c r="H73" i="10"/>
  <c r="L72" i="10"/>
  <c r="I72" i="10"/>
  <c r="D61" i="11" l="1"/>
  <c r="E61" i="11" s="1"/>
  <c r="F61" i="11" s="1"/>
  <c r="G61" i="18"/>
  <c r="P28" i="9"/>
  <c r="H26" i="8"/>
  <c r="F5" i="17"/>
  <c r="H74" i="10"/>
  <c r="L73" i="10"/>
  <c r="I73" i="10"/>
  <c r="G61" i="11" l="1"/>
  <c r="D62" i="18"/>
  <c r="E62" i="18" s="1"/>
  <c r="F62" i="18" s="1"/>
  <c r="H20" i="7"/>
  <c r="I74" i="10"/>
  <c r="H75" i="10"/>
  <c r="L74" i="10"/>
  <c r="D62" i="11" l="1"/>
  <c r="E62" i="11" s="1"/>
  <c r="F62" i="11" s="1"/>
  <c r="G62" i="18"/>
  <c r="H19" i="7"/>
  <c r="H17" i="7" s="1"/>
  <c r="H30" i="7"/>
  <c r="H29" i="7" s="1"/>
  <c r="I75" i="10"/>
  <c r="L75" i="10"/>
  <c r="H76" i="10"/>
  <c r="G62" i="11" l="1"/>
  <c r="D63" i="18"/>
  <c r="E63" i="18" s="1"/>
  <c r="F63" i="18" s="1"/>
  <c r="H77" i="10"/>
  <c r="I76" i="10"/>
  <c r="L76" i="10"/>
  <c r="D63" i="11" l="1"/>
  <c r="E63" i="11" s="1"/>
  <c r="F63" i="11" s="1"/>
  <c r="G63" i="18"/>
  <c r="I77" i="10"/>
  <c r="L77" i="10"/>
  <c r="H78" i="10"/>
  <c r="G63" i="11" l="1"/>
  <c r="D64" i="18"/>
  <c r="E64" i="18" s="1"/>
  <c r="F64" i="18" s="1"/>
  <c r="I78" i="10"/>
  <c r="L78" i="10"/>
  <c r="H79" i="10"/>
  <c r="D64" i="11" l="1"/>
  <c r="E64" i="11" s="1"/>
  <c r="G64" i="11" s="1"/>
  <c r="G64" i="18"/>
  <c r="H80" i="10"/>
  <c r="L79" i="10"/>
  <c r="I79" i="10"/>
  <c r="D65" i="11" l="1"/>
  <c r="E65" i="11" s="1"/>
  <c r="F65" i="11" s="1"/>
  <c r="F64" i="11"/>
  <c r="D65" i="18"/>
  <c r="E65" i="18" s="1"/>
  <c r="F65" i="18" s="1"/>
  <c r="L80" i="10"/>
  <c r="H81" i="10"/>
  <c r="I80" i="10"/>
  <c r="G65" i="11" l="1"/>
  <c r="D66" i="11" s="1"/>
  <c r="E66" i="11" s="1"/>
  <c r="G65" i="18"/>
  <c r="I81" i="10"/>
  <c r="H82" i="10"/>
  <c r="L81" i="10"/>
  <c r="G66" i="11" l="1"/>
  <c r="F66" i="11"/>
  <c r="D66" i="18"/>
  <c r="E66" i="18" s="1"/>
  <c r="I82" i="10"/>
  <c r="L82" i="10"/>
  <c r="H83" i="10"/>
  <c r="D67" i="11" l="1"/>
  <c r="E67" i="11" s="1"/>
  <c r="F66" i="18"/>
  <c r="R27" i="9"/>
  <c r="G66" i="18"/>
  <c r="H84" i="10"/>
  <c r="I83" i="10"/>
  <c r="L83" i="10"/>
  <c r="F67" i="11" l="1"/>
  <c r="G67" i="11"/>
  <c r="J21" i="7"/>
  <c r="J31" i="7" s="1"/>
  <c r="D67" i="18"/>
  <c r="E67" i="18" s="1"/>
  <c r="L84" i="10"/>
  <c r="H85" i="10"/>
  <c r="I84" i="10"/>
  <c r="D68" i="11" l="1"/>
  <c r="E68" i="11" s="1"/>
  <c r="F105" i="18"/>
  <c r="F109" i="18"/>
  <c r="F128" i="18"/>
  <c r="F82" i="18"/>
  <c r="F168" i="18"/>
  <c r="F209" i="18"/>
  <c r="F89" i="18"/>
  <c r="F84" i="18"/>
  <c r="F155" i="18"/>
  <c r="F87" i="18"/>
  <c r="F160" i="18"/>
  <c r="F157" i="18"/>
  <c r="F77" i="18"/>
  <c r="F88" i="18"/>
  <c r="F138" i="18"/>
  <c r="F72" i="18"/>
  <c r="F193" i="18"/>
  <c r="F134" i="18"/>
  <c r="F213" i="18"/>
  <c r="F81" i="18"/>
  <c r="F891" i="18"/>
  <c r="F177" i="18"/>
  <c r="F176" i="18"/>
  <c r="F98" i="18"/>
  <c r="F165" i="18"/>
  <c r="F906" i="18"/>
  <c r="F100" i="18"/>
  <c r="F68" i="18"/>
  <c r="F164" i="18"/>
  <c r="F80" i="18"/>
  <c r="F96" i="18"/>
  <c r="F112" i="18"/>
  <c r="F107" i="18"/>
  <c r="F201" i="18"/>
  <c r="F197" i="18"/>
  <c r="F153" i="18"/>
  <c r="F220" i="18"/>
  <c r="F103" i="18"/>
  <c r="F137" i="18"/>
  <c r="F141" i="18"/>
  <c r="F93" i="18"/>
  <c r="F159" i="18"/>
  <c r="F151" i="18"/>
  <c r="F973" i="18"/>
  <c r="F125" i="18"/>
  <c r="F108" i="18"/>
  <c r="F204" i="18"/>
  <c r="F76" i="18"/>
  <c r="F104" i="18"/>
  <c r="F208" i="18"/>
  <c r="F67" i="18"/>
  <c r="F154" i="18"/>
  <c r="F221" i="18"/>
  <c r="F99" i="18"/>
  <c r="F116" i="18"/>
  <c r="F95" i="18"/>
  <c r="F131" i="18"/>
  <c r="F173" i="18"/>
  <c r="F115" i="18"/>
  <c r="F126" i="18"/>
  <c r="F205" i="18"/>
  <c r="F101" i="18"/>
  <c r="F94" i="18"/>
  <c r="F200" i="18"/>
  <c r="F150" i="18"/>
  <c r="F216" i="18"/>
  <c r="F127" i="18"/>
  <c r="F111" i="18"/>
  <c r="F143" i="18"/>
  <c r="F97" i="18"/>
  <c r="F86" i="18"/>
  <c r="F69" i="18"/>
  <c r="F139" i="18"/>
  <c r="F184" i="18"/>
  <c r="F733" i="18"/>
  <c r="F90" i="18"/>
  <c r="F70" i="18"/>
  <c r="F180" i="18"/>
  <c r="F192" i="18"/>
  <c r="F110" i="18"/>
  <c r="F123" i="18"/>
  <c r="F120" i="18"/>
  <c r="F957" i="18"/>
  <c r="F217" i="18"/>
  <c r="F189" i="18"/>
  <c r="F135" i="18"/>
  <c r="F156" i="18"/>
  <c r="F144" i="18"/>
  <c r="F79" i="18"/>
  <c r="F172" i="18"/>
  <c r="F71" i="18"/>
  <c r="F188" i="18"/>
  <c r="F169" i="18"/>
  <c r="F78" i="18"/>
  <c r="F185" i="18"/>
  <c r="F118" i="18"/>
  <c r="F91" i="18"/>
  <c r="F196" i="18"/>
  <c r="F92" i="18"/>
  <c r="F124" i="18"/>
  <c r="F119" i="18"/>
  <c r="F910" i="18"/>
  <c r="F147" i="18"/>
  <c r="F212" i="18"/>
  <c r="F85" i="18"/>
  <c r="F74" i="18"/>
  <c r="F83" i="18"/>
  <c r="F989" i="18"/>
  <c r="F75" i="18"/>
  <c r="F73" i="18"/>
  <c r="F117" i="18"/>
  <c r="F181" i="18"/>
  <c r="F140" i="18"/>
  <c r="F102" i="18"/>
  <c r="F888" i="18"/>
  <c r="F904" i="18"/>
  <c r="F567" i="18"/>
  <c r="F624" i="18"/>
  <c r="F867" i="18"/>
  <c r="F396" i="18"/>
  <c r="F703" i="18"/>
  <c r="F158" i="18"/>
  <c r="F826" i="18"/>
  <c r="F869" i="18"/>
  <c r="F596" i="18"/>
  <c r="F250" i="18"/>
  <c r="F630" i="18"/>
  <c r="F857" i="18"/>
  <c r="F873" i="18"/>
  <c r="F799" i="18"/>
  <c r="F206" i="18"/>
  <c r="F465" i="18"/>
  <c r="F345" i="18"/>
  <c r="F325" i="18"/>
  <c r="F222" i="18"/>
  <c r="F295" i="18"/>
  <c r="F576" i="18"/>
  <c r="F950" i="18"/>
  <c r="F714" i="18"/>
  <c r="F226" i="18"/>
  <c r="F458" i="18"/>
  <c r="F685" i="18"/>
  <c r="F665" i="18"/>
  <c r="F136" i="18"/>
  <c r="F549" i="18"/>
  <c r="F862" i="18"/>
  <c r="F838" i="18"/>
  <c r="F252" i="18"/>
  <c r="F170" i="18"/>
  <c r="F113" i="18"/>
  <c r="F959" i="18"/>
  <c r="F686" i="18"/>
  <c r="F267" i="18"/>
  <c r="F856" i="18"/>
  <c r="F894" i="18"/>
  <c r="F612" i="18"/>
  <c r="F388" i="18"/>
  <c r="F253" i="18"/>
  <c r="F514" i="18"/>
  <c r="F506" i="18"/>
  <c r="F329" i="18"/>
  <c r="F541" i="18"/>
  <c r="F967" i="18"/>
  <c r="F617" i="18"/>
  <c r="F879" i="18"/>
  <c r="F905" i="18"/>
  <c r="F969" i="18"/>
  <c r="F890" i="18"/>
  <c r="F774" i="18"/>
  <c r="F179" i="18"/>
  <c r="F319" i="18"/>
  <c r="F362" i="18"/>
  <c r="F881" i="18"/>
  <c r="F368" i="18"/>
  <c r="F122" i="18"/>
  <c r="F223" i="18"/>
  <c r="F299" i="18"/>
  <c r="F259" i="18"/>
  <c r="F335" i="18"/>
  <c r="F218" i="18"/>
  <c r="F704" i="18"/>
  <c r="F664" i="18"/>
  <c r="F435" i="18"/>
  <c r="F783" i="18"/>
  <c r="F827" i="18"/>
  <c r="F269" i="18"/>
  <c r="F461" i="18"/>
  <c r="F840" i="18"/>
  <c r="F444" i="18"/>
  <c r="F456" i="18"/>
  <c r="F498" i="18"/>
  <c r="F587" i="18"/>
  <c r="F241" i="18"/>
  <c r="F822" i="18"/>
  <c r="F823" i="18"/>
  <c r="F886" i="18"/>
  <c r="F652" i="18"/>
  <c r="F344" i="18"/>
  <c r="F426" i="18"/>
  <c r="F770" i="18"/>
  <c r="F750" i="18"/>
  <c r="F251" i="18"/>
  <c r="F556" i="18"/>
  <c r="F681" i="18"/>
  <c r="F224" i="18"/>
  <c r="F914" i="18"/>
  <c r="F715" i="18"/>
  <c r="F632" i="18"/>
  <c r="F604" i="18"/>
  <c r="F422" i="18"/>
  <c r="F978" i="18"/>
  <c r="F865" i="18"/>
  <c r="F766" i="18"/>
  <c r="F488" i="18"/>
  <c r="F947" i="18"/>
  <c r="F966" i="18"/>
  <c r="F666" i="18"/>
  <c r="F509" i="18"/>
  <c r="F933" i="18"/>
  <c r="F718" i="18"/>
  <c r="F187" i="18"/>
  <c r="F694" i="18"/>
  <c r="F845" i="18"/>
  <c r="F342" i="18"/>
  <c r="F322" i="18"/>
  <c r="F367" i="18"/>
  <c r="F282" i="18"/>
  <c r="F740" i="18"/>
  <c r="F720" i="18"/>
  <c r="F467" i="18"/>
  <c r="F815" i="18"/>
  <c r="F813" i="18"/>
  <c r="F481" i="18"/>
  <c r="F575" i="18"/>
  <c r="F414" i="18"/>
  <c r="F762" i="18"/>
  <c r="F546" i="18"/>
  <c r="F562" i="18"/>
  <c r="F651" i="18"/>
  <c r="F273" i="18"/>
  <c r="F680" i="18"/>
  <c r="F670" i="18"/>
  <c r="F650" i="18"/>
  <c r="F263" i="18"/>
  <c r="F534" i="18"/>
  <c r="F705" i="18"/>
  <c r="F360" i="18"/>
  <c r="F1001" i="18"/>
  <c r="F308" i="18"/>
  <c r="F690" i="18"/>
  <c r="F699" i="18"/>
  <c r="F659" i="18"/>
  <c r="F533" i="18"/>
  <c r="F956" i="18"/>
  <c r="F260" i="18"/>
  <c r="F182" i="18"/>
  <c r="F494" i="18"/>
  <c r="F893" i="18"/>
  <c r="F985" i="18"/>
  <c r="F538" i="18"/>
  <c r="F203" i="18"/>
  <c r="F1000" i="18"/>
  <c r="F806" i="18"/>
  <c r="F500" i="18"/>
  <c r="F317" i="18"/>
  <c r="F726" i="18"/>
  <c r="F540" i="18"/>
  <c r="F970" i="18"/>
  <c r="F654" i="18"/>
  <c r="F635" i="18"/>
  <c r="F595" i="18"/>
  <c r="F501" i="18"/>
  <c r="F924" i="18"/>
  <c r="F228" i="18"/>
  <c r="F589" i="18"/>
  <c r="F569" i="18"/>
  <c r="F346" i="18"/>
  <c r="F229" i="18"/>
  <c r="F979" i="18"/>
  <c r="F548" i="18"/>
  <c r="F145" i="18"/>
  <c r="F191" i="18"/>
  <c r="F921" i="18"/>
  <c r="F278" i="18"/>
  <c r="F844" i="18"/>
  <c r="F132" i="18"/>
  <c r="F545" i="18"/>
  <c r="F214" i="18"/>
  <c r="F812" i="18"/>
  <c r="F353" i="18"/>
  <c r="F513" i="18"/>
  <c r="F352" i="18"/>
  <c r="F697" i="18"/>
  <c r="F175" i="18"/>
  <c r="F581" i="18"/>
  <c r="F870" i="18"/>
  <c r="F902" i="18"/>
  <c r="F349" i="18"/>
  <c r="F836" i="18"/>
  <c r="F469" i="18"/>
  <c r="F801" i="18"/>
  <c r="F949" i="18"/>
  <c r="F918" i="18"/>
  <c r="F804" i="18"/>
  <c r="F784" i="18"/>
  <c r="F441" i="18"/>
  <c r="F485" i="18"/>
  <c r="F644" i="18"/>
  <c r="F167" i="18"/>
  <c r="F356" i="18"/>
  <c r="F625" i="18"/>
  <c r="F483" i="18"/>
  <c r="F636" i="18"/>
  <c r="F302" i="18"/>
  <c r="F519" i="18"/>
  <c r="F430" i="18"/>
  <c r="F964" i="18"/>
  <c r="F944" i="18"/>
  <c r="F512" i="18"/>
  <c r="F828" i="18"/>
  <c r="F793" i="18"/>
  <c r="F809" i="18"/>
  <c r="F767" i="18"/>
  <c r="F466" i="18"/>
  <c r="F401" i="18"/>
  <c r="F437" i="18"/>
  <c r="F536" i="18"/>
  <c r="F371" i="18"/>
  <c r="F719" i="18"/>
  <c r="F994" i="18"/>
  <c r="F234" i="18"/>
  <c r="F194" i="18"/>
  <c r="F442" i="18"/>
  <c r="F161" i="18"/>
  <c r="F791" i="18"/>
  <c r="F962" i="18"/>
  <c r="F588" i="18"/>
  <c r="F303" i="18"/>
  <c r="F394" i="18"/>
  <c r="F552" i="18"/>
  <c r="F521" i="18"/>
  <c r="F789" i="18"/>
  <c r="F883" i="18"/>
  <c r="F417" i="18"/>
  <c r="F149" i="18"/>
  <c r="F723" i="18"/>
  <c r="F724" i="18"/>
  <c r="F983" i="18"/>
  <c r="F992" i="18"/>
  <c r="F788" i="18"/>
  <c r="F390" i="18"/>
  <c r="F995" i="18"/>
  <c r="F800" i="18"/>
  <c r="F647" i="18"/>
  <c r="F669" i="18"/>
  <c r="F919" i="18"/>
  <c r="F759" i="18"/>
  <c r="F943" i="18"/>
  <c r="F710" i="18"/>
  <c r="F239" i="18"/>
  <c r="F901" i="18"/>
  <c r="F660" i="18"/>
  <c r="F314" i="18"/>
  <c r="F662" i="18"/>
  <c r="F937" i="18"/>
  <c r="F953" i="18"/>
  <c r="F528" i="18"/>
  <c r="F270" i="18"/>
  <c r="F503" i="18"/>
  <c r="F525" i="18"/>
  <c r="F505" i="18"/>
  <c r="F745" i="18"/>
  <c r="F496" i="18"/>
  <c r="F999" i="18"/>
  <c r="F811" i="18"/>
  <c r="F249" i="18"/>
  <c r="F166" i="18"/>
  <c r="F232" i="18"/>
  <c r="F850" i="18"/>
  <c r="F847" i="18"/>
  <c r="F550" i="18"/>
  <c r="F300" i="18"/>
  <c r="F274" i="18"/>
  <c r="F373" i="18"/>
  <c r="F803" i="18"/>
  <c r="F339" i="18"/>
  <c r="F663" i="18"/>
  <c r="F861" i="18"/>
  <c r="F427" i="18"/>
  <c r="F407" i="18"/>
  <c r="F508" i="18"/>
  <c r="F262" i="18"/>
  <c r="F864" i="18"/>
  <c r="F743" i="18"/>
  <c r="F499" i="18"/>
  <c r="F578" i="18"/>
  <c r="F792" i="18"/>
  <c r="F585" i="18"/>
  <c r="F917" i="18"/>
  <c r="F673" i="18"/>
  <c r="F526" i="18"/>
  <c r="F961" i="18"/>
  <c r="F911" i="18"/>
  <c r="F877" i="18"/>
  <c r="F405" i="18"/>
  <c r="F769" i="18"/>
  <c r="F839" i="18"/>
  <c r="F738" i="18"/>
  <c r="F375" i="18"/>
  <c r="F468" i="18"/>
  <c r="F198" i="18"/>
  <c r="F831" i="18"/>
  <c r="F930" i="18"/>
  <c r="F592" i="18"/>
  <c r="F327" i="18"/>
  <c r="F372" i="18"/>
  <c r="F557" i="18"/>
  <c r="F537" i="18"/>
  <c r="F859" i="18"/>
  <c r="F357" i="18"/>
  <c r="F626" i="18"/>
  <c r="F129" i="18"/>
  <c r="F449" i="18"/>
  <c r="F561" i="18"/>
  <c r="F419" i="18"/>
  <c r="F851" i="18"/>
  <c r="F874" i="18"/>
  <c r="F582" i="18"/>
  <c r="F233" i="18"/>
  <c r="F333" i="18"/>
  <c r="F470" i="18"/>
  <c r="F450" i="18"/>
  <c r="F369" i="18"/>
  <c r="F334" i="18"/>
  <c r="F997" i="18"/>
  <c r="F977" i="18"/>
  <c r="F518" i="18"/>
  <c r="F268" i="18"/>
  <c r="F210" i="18"/>
  <c r="F606" i="18"/>
  <c r="F586" i="18"/>
  <c r="F309" i="18"/>
  <c r="F464" i="18"/>
  <c r="F634" i="18"/>
  <c r="F603" i="18"/>
  <c r="F411" i="18"/>
  <c r="F825" i="18"/>
  <c r="F475" i="18"/>
  <c r="F563" i="18"/>
  <c r="F820" i="18"/>
  <c r="F511" i="18"/>
  <c r="F320" i="18"/>
  <c r="F787" i="18"/>
  <c r="F852" i="18"/>
  <c r="F734" i="18"/>
  <c r="F428" i="18"/>
  <c r="F674" i="18"/>
  <c r="F781" i="18"/>
  <c r="F574" i="18"/>
  <c r="F554" i="18"/>
  <c r="F277" i="18"/>
  <c r="F400" i="18"/>
  <c r="F829" i="18"/>
  <c r="F247" i="18"/>
  <c r="F207" i="18"/>
  <c r="F291" i="18"/>
  <c r="F351" i="18"/>
  <c r="F679" i="18"/>
  <c r="F939" i="18"/>
  <c r="F646" i="18"/>
  <c r="F297" i="18"/>
  <c r="F275" i="18"/>
  <c r="F817" i="18"/>
  <c r="F661" i="18"/>
  <c r="F683" i="18"/>
  <c r="F289" i="18"/>
  <c r="F785" i="18"/>
  <c r="F629" i="18"/>
  <c r="F619" i="18"/>
  <c r="F257" i="18"/>
  <c r="F298" i="18"/>
  <c r="F258" i="18"/>
  <c r="F474" i="18"/>
  <c r="F231" i="18"/>
  <c r="F741" i="18"/>
  <c r="F721" i="18"/>
  <c r="F565" i="18"/>
  <c r="F988" i="18"/>
  <c r="F292" i="18"/>
  <c r="F653" i="18"/>
  <c r="F633" i="18"/>
  <c r="F142" i="18"/>
  <c r="F517" i="18"/>
  <c r="F993" i="18"/>
  <c r="F478" i="18"/>
  <c r="F288" i="18"/>
  <c r="F942" i="18"/>
  <c r="F692" i="18"/>
  <c r="F457" i="18"/>
  <c r="F553" i="18"/>
  <c r="F821" i="18"/>
  <c r="F777" i="18"/>
  <c r="F392" i="18"/>
  <c r="F658" i="18"/>
  <c r="F687" i="18"/>
  <c r="F429" i="18"/>
  <c r="F256" i="18"/>
  <c r="F749" i="18"/>
  <c r="F310" i="18"/>
  <c r="F285" i="18"/>
  <c r="F568" i="18"/>
  <c r="F423" i="18"/>
  <c r="F491" i="18"/>
  <c r="F798" i="18"/>
  <c r="F725" i="18"/>
  <c r="F326" i="18"/>
  <c r="F946" i="18"/>
  <c r="F922" i="18"/>
  <c r="F621" i="18"/>
  <c r="F601" i="18"/>
  <c r="F378" i="18"/>
  <c r="F261" i="18"/>
  <c r="F887" i="18"/>
  <c r="F676" i="18"/>
  <c r="F146" i="18"/>
  <c r="F255" i="18"/>
  <c r="F986" i="18"/>
  <c r="F331" i="18"/>
  <c r="F876" i="18"/>
  <c r="F133" i="18"/>
  <c r="F577" i="18"/>
  <c r="F477" i="18"/>
  <c r="F440" i="18"/>
  <c r="F280" i="18"/>
  <c r="F645" i="18"/>
  <c r="F932" i="18"/>
  <c r="F912" i="18"/>
  <c r="F482" i="18"/>
  <c r="F796" i="18"/>
  <c r="F763" i="18"/>
  <c r="F237" i="18"/>
  <c r="F397" i="18"/>
  <c r="F731" i="18"/>
  <c r="F380" i="18"/>
  <c r="F579" i="18"/>
  <c r="F611" i="18"/>
  <c r="F695" i="18"/>
  <c r="F402" i="18"/>
  <c r="F447" i="18"/>
  <c r="F504" i="18"/>
  <c r="F771" i="18"/>
  <c r="F294" i="18"/>
  <c r="F599" i="18"/>
  <c r="F365" i="18"/>
  <c r="F215" i="18"/>
  <c r="F696" i="18"/>
  <c r="F668" i="18"/>
  <c r="F866" i="18"/>
  <c r="F543" i="18"/>
  <c r="F583" i="18"/>
  <c r="F854" i="18"/>
  <c r="F448" i="18"/>
  <c r="F955" i="18"/>
  <c r="F987" i="18"/>
  <c r="F602" i="18"/>
  <c r="F948" i="18"/>
  <c r="F797" i="18"/>
  <c r="F675" i="18"/>
  <c r="F713" i="18"/>
  <c r="F246" i="18"/>
  <c r="F951" i="18"/>
  <c r="F460" i="18"/>
  <c r="F739" i="18"/>
  <c r="F230" i="18"/>
  <c r="F535" i="18"/>
  <c r="F700" i="18"/>
  <c r="F343" i="18"/>
  <c r="F404" i="18"/>
  <c r="F462" i="18"/>
  <c r="F996" i="18"/>
  <c r="F976" i="18"/>
  <c r="F389" i="18"/>
  <c r="F860" i="18"/>
  <c r="F106" i="18"/>
  <c r="F301" i="18"/>
  <c r="F281" i="18"/>
  <c r="F243" i="18"/>
  <c r="F264" i="18"/>
  <c r="F640" i="18"/>
  <c r="F903" i="18"/>
  <c r="F746" i="18"/>
  <c r="F290" i="18"/>
  <c r="F190" i="18"/>
  <c r="F834" i="18"/>
  <c r="F814" i="18"/>
  <c r="F350" i="18"/>
  <c r="F684" i="18"/>
  <c r="F655" i="18"/>
  <c r="F304" i="18"/>
  <c r="F516" i="18"/>
  <c r="F708" i="18"/>
  <c r="F507" i="18"/>
  <c r="F381" i="18"/>
  <c r="F413" i="18"/>
  <c r="F972" i="18"/>
  <c r="F276" i="18"/>
  <c r="F480" i="18"/>
  <c r="F841" i="18"/>
  <c r="F472" i="18"/>
  <c r="F332" i="18"/>
  <c r="F898" i="18"/>
  <c r="F266" i="18"/>
  <c r="F768" i="18"/>
  <c r="F818" i="18"/>
  <c r="F925" i="18"/>
  <c r="F393" i="18"/>
  <c r="F530" i="18"/>
  <c r="F909" i="18"/>
  <c r="F570" i="18"/>
  <c r="F358" i="18"/>
  <c r="F148" i="18"/>
  <c r="F835" i="18"/>
  <c r="F395" i="18"/>
  <c r="F940" i="18"/>
  <c r="F244" i="18"/>
  <c r="F641" i="18"/>
  <c r="F571" i="18"/>
  <c r="F531" i="18"/>
  <c r="F453" i="18"/>
  <c r="F892" i="18"/>
  <c r="F152" i="18"/>
  <c r="F183" i="18"/>
  <c r="F313" i="18"/>
  <c r="F307" i="18"/>
  <c r="F296" i="18"/>
  <c r="F915" i="18"/>
  <c r="F642" i="18"/>
  <c r="F717" i="18"/>
  <c r="F305" i="18"/>
  <c r="F984" i="18"/>
  <c r="F551" i="18"/>
  <c r="F846" i="18"/>
  <c r="F382" i="18"/>
  <c r="F730" i="18"/>
  <c r="F855" i="18"/>
  <c r="F927" i="18"/>
  <c r="F780" i="18"/>
  <c r="F455" i="18"/>
  <c r="F476" i="18"/>
  <c r="F802" i="18"/>
  <c r="F782" i="18"/>
  <c r="F315" i="18"/>
  <c r="F620" i="18"/>
  <c r="F931" i="18"/>
  <c r="F406" i="18"/>
  <c r="F386" i="18"/>
  <c r="F431" i="18"/>
  <c r="F219" i="18"/>
  <c r="F737" i="18"/>
  <c r="F564" i="18"/>
  <c r="F757" i="18"/>
  <c r="F408" i="18"/>
  <c r="F279" i="18"/>
  <c r="F975" i="18"/>
  <c r="F776" i="18"/>
  <c r="F671" i="18"/>
  <c r="F544" i="18"/>
  <c r="F982" i="18"/>
  <c r="F590" i="18"/>
  <c r="F929" i="18"/>
  <c r="F981" i="18"/>
  <c r="F202" i="18"/>
  <c r="F795" i="18"/>
  <c r="F374" i="18"/>
  <c r="F354" i="18"/>
  <c r="F399" i="18"/>
  <c r="F337" i="18"/>
  <c r="F824" i="18"/>
  <c r="F808" i="18"/>
  <c r="F842" i="18"/>
  <c r="F560" i="18"/>
  <c r="F941" i="18"/>
  <c r="F515" i="18"/>
  <c r="F639" i="18"/>
  <c r="F446" i="18"/>
  <c r="F794" i="18"/>
  <c r="F837" i="18"/>
  <c r="F532" i="18"/>
  <c r="F186" i="18"/>
  <c r="F598" i="18"/>
  <c r="F805" i="18"/>
  <c r="F682" i="18"/>
  <c r="F324" i="18"/>
  <c r="F566" i="18"/>
  <c r="F729" i="18"/>
  <c r="F707" i="18"/>
  <c r="F735" i="18"/>
  <c r="F434" i="18"/>
  <c r="F479" i="18"/>
  <c r="F638" i="18"/>
  <c r="F618" i="18"/>
  <c r="F199" i="18"/>
  <c r="F502" i="18"/>
  <c r="F899" i="18"/>
  <c r="F348" i="18"/>
  <c r="F328" i="18"/>
  <c r="F410" i="18"/>
  <c r="F293" i="18"/>
  <c r="F610" i="18"/>
  <c r="F607" i="18"/>
  <c r="F807" i="18"/>
  <c r="F920" i="18"/>
  <c r="F701" i="18"/>
  <c r="F897" i="18"/>
  <c r="F885" i="18"/>
  <c r="F736" i="18"/>
  <c r="F786" i="18"/>
  <c r="F938" i="18"/>
  <c r="F452" i="18"/>
  <c r="F775" i="18"/>
  <c r="F816" i="18"/>
  <c r="F958" i="18"/>
  <c r="F832" i="18"/>
  <c r="F558" i="18"/>
  <c r="F311" i="18"/>
  <c r="F271" i="18"/>
  <c r="F338" i="18"/>
  <c r="F383" i="18"/>
  <c r="F727" i="18"/>
  <c r="F990" i="18"/>
  <c r="F678" i="18"/>
  <c r="F174" i="18"/>
  <c r="F330" i="18"/>
  <c r="F849" i="18"/>
  <c r="F693" i="18"/>
  <c r="F121" i="18"/>
  <c r="F321" i="18"/>
  <c r="F235" i="18"/>
  <c r="F195" i="18"/>
  <c r="F286" i="18"/>
  <c r="F340" i="18"/>
  <c r="F416" i="18"/>
  <c r="F376" i="18"/>
  <c r="F248" i="18"/>
  <c r="F613" i="18"/>
  <c r="F998" i="18"/>
  <c r="F747" i="18"/>
  <c r="F316" i="18"/>
  <c r="F306" i="18"/>
  <c r="F162" i="18"/>
  <c r="F868" i="18"/>
  <c r="F848" i="18"/>
  <c r="F523" i="18"/>
  <c r="F732" i="18"/>
  <c r="F527" i="18"/>
  <c r="F272" i="18"/>
  <c r="F484" i="18"/>
  <c r="F594" i="18"/>
  <c r="F473" i="18"/>
  <c r="F819" i="18"/>
  <c r="F884" i="18"/>
  <c r="F872" i="18"/>
  <c r="F863" i="18"/>
  <c r="F728" i="18"/>
  <c r="F954" i="18"/>
  <c r="F605" i="18"/>
  <c r="F559" i="18"/>
  <c r="F765" i="18"/>
  <c r="F871" i="18"/>
  <c r="F364" i="18"/>
  <c r="F691" i="18"/>
  <c r="F643" i="18"/>
  <c r="F889" i="18"/>
  <c r="F454" i="18"/>
  <c r="F896" i="18"/>
  <c r="F667" i="18"/>
  <c r="F758" i="18"/>
  <c r="F240" i="18"/>
  <c r="F420" i="18"/>
  <c r="F689" i="18"/>
  <c r="F409" i="18"/>
  <c r="F363" i="18"/>
  <c r="F908" i="18"/>
  <c r="F171" i="18"/>
  <c r="F609" i="18"/>
  <c r="F510" i="18"/>
  <c r="F490" i="18"/>
  <c r="F312" i="18"/>
  <c r="F677" i="18"/>
  <c r="F648" i="18"/>
  <c r="F616" i="18"/>
  <c r="F778" i="18"/>
  <c r="F341" i="18"/>
  <c r="F254" i="18"/>
  <c r="F493" i="18"/>
  <c r="F600" i="18"/>
  <c r="F403" i="18"/>
  <c r="F751" i="18"/>
  <c r="F963" i="18"/>
  <c r="F361" i="18"/>
  <c r="F471" i="18"/>
  <c r="F497" i="18"/>
  <c r="F355" i="18"/>
  <c r="F926" i="18"/>
  <c r="F623" i="18"/>
  <c r="F284" i="18"/>
  <c r="F242" i="18"/>
  <c r="F114" i="18"/>
  <c r="F965" i="18"/>
  <c r="F945" i="18"/>
  <c r="F486" i="18"/>
  <c r="F236" i="18"/>
  <c r="F336" i="18"/>
  <c r="F347" i="18"/>
  <c r="F960" i="18"/>
  <c r="F672" i="18"/>
  <c r="F489" i="18"/>
  <c r="F539" i="18"/>
  <c r="F547" i="18"/>
  <c r="F761" i="18"/>
  <c r="F628" i="18"/>
  <c r="F853" i="18"/>
  <c r="F722" i="18"/>
  <c r="F584" i="18"/>
  <c r="F627" i="18"/>
  <c r="F916" i="18"/>
  <c r="F524" i="18"/>
  <c r="F591" i="18"/>
  <c r="F913" i="18"/>
  <c r="F432" i="18"/>
  <c r="F163" i="18"/>
  <c r="F287" i="18"/>
  <c r="F542" i="18"/>
  <c r="F522" i="18"/>
  <c r="F245" i="18"/>
  <c r="F709" i="18"/>
  <c r="F744" i="18"/>
  <c r="F760" i="18"/>
  <c r="F810" i="18"/>
  <c r="F227" i="18"/>
  <c r="F318" i="18"/>
  <c r="F615" i="18"/>
  <c r="F875" i="18"/>
  <c r="F614" i="18"/>
  <c r="F265" i="18"/>
  <c r="F211" i="18"/>
  <c r="F425" i="18"/>
  <c r="F385" i="18"/>
  <c r="F529" i="18"/>
  <c r="F387" i="18"/>
  <c r="F773" i="18"/>
  <c r="F753" i="18"/>
  <c r="F597" i="18"/>
  <c r="F555" i="18"/>
  <c r="F225" i="18"/>
  <c r="F459" i="18"/>
  <c r="F439" i="18"/>
  <c r="F445" i="18"/>
  <c r="F323" i="18"/>
  <c r="F843" i="18"/>
  <c r="F895" i="18"/>
  <c r="F716" i="18"/>
  <c r="F391" i="18"/>
  <c r="F492" i="18"/>
  <c r="F573" i="18"/>
  <c r="F833" i="18"/>
  <c r="F934" i="18"/>
  <c r="F928" i="18"/>
  <c r="F608" i="18"/>
  <c r="F520" i="18"/>
  <c r="F882" i="18"/>
  <c r="F991" i="18"/>
  <c r="F384" i="18"/>
  <c r="F779" i="18"/>
  <c r="F974" i="18"/>
  <c r="F424" i="18"/>
  <c r="F830" i="18"/>
  <c r="F980" i="18"/>
  <c r="F935" i="18"/>
  <c r="F923" i="18"/>
  <c r="F656" i="18"/>
  <c r="F359" i="18"/>
  <c r="F436" i="18"/>
  <c r="F772" i="18"/>
  <c r="F752" i="18"/>
  <c r="F377" i="18"/>
  <c r="F421" i="18"/>
  <c r="F706" i="18"/>
  <c r="F130" i="18"/>
  <c r="F495" i="18"/>
  <c r="F593" i="18"/>
  <c r="F451" i="18"/>
  <c r="F572" i="18"/>
  <c r="F238" i="18"/>
  <c r="F487" i="18"/>
  <c r="F398" i="18"/>
  <c r="F702" i="18"/>
  <c r="F178" i="18"/>
  <c r="F433" i="18"/>
  <c r="F366" i="18"/>
  <c r="F900" i="18"/>
  <c r="F880" i="18"/>
  <c r="F412" i="18"/>
  <c r="F764" i="18"/>
  <c r="F878" i="18"/>
  <c r="F438" i="18"/>
  <c r="F418" i="18"/>
  <c r="F463" i="18"/>
  <c r="F283" i="18"/>
  <c r="F952" i="18"/>
  <c r="F968" i="18"/>
  <c r="F631" i="18"/>
  <c r="F370" i="18"/>
  <c r="F415" i="18"/>
  <c r="F754" i="18"/>
  <c r="F907" i="18"/>
  <c r="F637" i="18"/>
  <c r="F698" i="18"/>
  <c r="F379" i="18"/>
  <c r="F657" i="18"/>
  <c r="F790" i="18"/>
  <c r="F936" i="18"/>
  <c r="F649" i="18"/>
  <c r="F971" i="18"/>
  <c r="F858" i="18"/>
  <c r="F755" i="18"/>
  <c r="F756" i="18"/>
  <c r="F712" i="18"/>
  <c r="F580" i="18"/>
  <c r="F748" i="18"/>
  <c r="F688" i="18"/>
  <c r="F742" i="18"/>
  <c r="F622" i="18"/>
  <c r="F711" i="18"/>
  <c r="F443" i="18"/>
  <c r="G67" i="18"/>
  <c r="G68" i="18" s="1"/>
  <c r="G69" i="18" s="1"/>
  <c r="G70" i="18" s="1"/>
  <c r="G71" i="18" s="1"/>
  <c r="G72" i="18" s="1"/>
  <c r="G73" i="18" s="1"/>
  <c r="G74" i="18" s="1"/>
  <c r="G75" i="18" s="1"/>
  <c r="G76" i="18" s="1"/>
  <c r="G77" i="18" s="1"/>
  <c r="G78" i="18" s="1"/>
  <c r="L85" i="10"/>
  <c r="H86" i="10"/>
  <c r="I85" i="10"/>
  <c r="F68" i="11" l="1"/>
  <c r="G68" i="11"/>
  <c r="G79" i="18"/>
  <c r="G80" i="18" s="1"/>
  <c r="G81" i="18" s="1"/>
  <c r="G82" i="18" s="1"/>
  <c r="G83" i="18" s="1"/>
  <c r="G84" i="18" s="1"/>
  <c r="G85" i="18" s="1"/>
  <c r="G86" i="18" s="1"/>
  <c r="G87" i="18" s="1"/>
  <c r="G88" i="18" s="1"/>
  <c r="G89" i="18" s="1"/>
  <c r="G90" i="18" s="1"/>
  <c r="G91" i="18" s="1"/>
  <c r="G92" i="18" s="1"/>
  <c r="G93" i="18" s="1"/>
  <c r="G94" i="18" s="1"/>
  <c r="G95" i="18" s="1"/>
  <c r="G96" i="18" s="1"/>
  <c r="G97" i="18" s="1"/>
  <c r="G98" i="18" s="1"/>
  <c r="G99" i="18" s="1"/>
  <c r="G100" i="18" s="1"/>
  <c r="G101" i="18" s="1"/>
  <c r="G102" i="18" s="1"/>
  <c r="G103" i="18" s="1"/>
  <c r="G104" i="18" s="1"/>
  <c r="G105" i="18" s="1"/>
  <c r="G106" i="18" s="1"/>
  <c r="G107" i="18" s="1"/>
  <c r="G108" i="18" s="1"/>
  <c r="G109" i="18" s="1"/>
  <c r="G110" i="18" s="1"/>
  <c r="G111" i="18" s="1"/>
  <c r="G112" i="18" s="1"/>
  <c r="G113" i="18" s="1"/>
  <c r="G114" i="18" s="1"/>
  <c r="G115" i="18" s="1"/>
  <c r="G116" i="18" s="1"/>
  <c r="G117" i="18" s="1"/>
  <c r="G118" i="18" s="1"/>
  <c r="G119" i="18" s="1"/>
  <c r="G120" i="18" s="1"/>
  <c r="G121" i="18" s="1"/>
  <c r="G122" i="18" s="1"/>
  <c r="G123" i="18" s="1"/>
  <c r="G124" i="18" s="1"/>
  <c r="G125" i="18" s="1"/>
  <c r="G126" i="18" s="1"/>
  <c r="G127" i="18" s="1"/>
  <c r="G128" i="18" s="1"/>
  <c r="G129" i="18" s="1"/>
  <c r="G130" i="18" s="1"/>
  <c r="G131" i="18" s="1"/>
  <c r="G132" i="18" s="1"/>
  <c r="G133" i="18" s="1"/>
  <c r="G134" i="18" s="1"/>
  <c r="G135" i="18" s="1"/>
  <c r="G136" i="18" s="1"/>
  <c r="G137" i="18" s="1"/>
  <c r="G138" i="18" s="1"/>
  <c r="G139" i="18" s="1"/>
  <c r="G140" i="18" s="1"/>
  <c r="G141" i="18" s="1"/>
  <c r="G142" i="18" s="1"/>
  <c r="G143" i="18" s="1"/>
  <c r="G144" i="18" s="1"/>
  <c r="G145" i="18" s="1"/>
  <c r="G146" i="18" s="1"/>
  <c r="G147" i="18" s="1"/>
  <c r="G148" i="18" s="1"/>
  <c r="G149" i="18" s="1"/>
  <c r="G150" i="18" s="1"/>
  <c r="G151" i="18" s="1"/>
  <c r="G152" i="18" s="1"/>
  <c r="G153" i="18" s="1"/>
  <c r="G154" i="18" s="1"/>
  <c r="G155" i="18" s="1"/>
  <c r="G156" i="18" s="1"/>
  <c r="G157" i="18" s="1"/>
  <c r="G158" i="18" s="1"/>
  <c r="G159" i="18" s="1"/>
  <c r="G160" i="18" s="1"/>
  <c r="G161" i="18" s="1"/>
  <c r="G162" i="18" s="1"/>
  <c r="G163" i="18" s="1"/>
  <c r="G164" i="18" s="1"/>
  <c r="G165" i="18" s="1"/>
  <c r="G166" i="18" s="1"/>
  <c r="G167" i="18" s="1"/>
  <c r="G168" i="18" s="1"/>
  <c r="G169" i="18" s="1"/>
  <c r="G170" i="18" s="1"/>
  <c r="G171" i="18" s="1"/>
  <c r="G172" i="18" s="1"/>
  <c r="G173" i="18" s="1"/>
  <c r="G174" i="18" s="1"/>
  <c r="G175" i="18" s="1"/>
  <c r="G176" i="18" s="1"/>
  <c r="G177" i="18" s="1"/>
  <c r="G178" i="18" s="1"/>
  <c r="G179" i="18" s="1"/>
  <c r="G180" i="18" s="1"/>
  <c r="G181" i="18" s="1"/>
  <c r="G182" i="18" s="1"/>
  <c r="G183" i="18" s="1"/>
  <c r="G184" i="18" s="1"/>
  <c r="G185" i="18" s="1"/>
  <c r="G186" i="18" s="1"/>
  <c r="G187" i="18" s="1"/>
  <c r="G188" i="18" s="1"/>
  <c r="G189" i="18" s="1"/>
  <c r="G190" i="18" s="1"/>
  <c r="G191" i="18" s="1"/>
  <c r="G192" i="18" s="1"/>
  <c r="G193" i="18" s="1"/>
  <c r="G194" i="18" s="1"/>
  <c r="G195" i="18" s="1"/>
  <c r="G196" i="18" s="1"/>
  <c r="G197" i="18" s="1"/>
  <c r="G198" i="18" s="1"/>
  <c r="G199" i="18" s="1"/>
  <c r="G200" i="18" s="1"/>
  <c r="G201" i="18" s="1"/>
  <c r="G202" i="18" s="1"/>
  <c r="G203" i="18" s="1"/>
  <c r="G204" i="18" s="1"/>
  <c r="G205" i="18" s="1"/>
  <c r="G206" i="18" s="1"/>
  <c r="G207" i="18" s="1"/>
  <c r="G208" i="18" s="1"/>
  <c r="G209" i="18" s="1"/>
  <c r="G210" i="18" s="1"/>
  <c r="G211" i="18" s="1"/>
  <c r="G212" i="18" s="1"/>
  <c r="G213" i="18" s="1"/>
  <c r="G214" i="18" s="1"/>
  <c r="G215" i="18" s="1"/>
  <c r="G216" i="18" s="1"/>
  <c r="G217" i="18" s="1"/>
  <c r="G218" i="18" s="1"/>
  <c r="G219" i="18" s="1"/>
  <c r="G220" i="18" s="1"/>
  <c r="G221" i="18" s="1"/>
  <c r="G222" i="18" s="1"/>
  <c r="G223" i="18" s="1"/>
  <c r="G224" i="18" s="1"/>
  <c r="G225" i="18" s="1"/>
  <c r="G226" i="18" s="1"/>
  <c r="G227" i="18" s="1"/>
  <c r="G228" i="18" s="1"/>
  <c r="G229" i="18" s="1"/>
  <c r="G230" i="18" s="1"/>
  <c r="G231" i="18" s="1"/>
  <c r="G232" i="18" s="1"/>
  <c r="G233" i="18" s="1"/>
  <c r="G234" i="18" s="1"/>
  <c r="G235" i="18" s="1"/>
  <c r="G236" i="18" s="1"/>
  <c r="G237" i="18" s="1"/>
  <c r="G238" i="18" s="1"/>
  <c r="G239" i="18" s="1"/>
  <c r="G240" i="18" s="1"/>
  <c r="G241" i="18" s="1"/>
  <c r="G242" i="18" s="1"/>
  <c r="G243" i="18" s="1"/>
  <c r="G244" i="18" s="1"/>
  <c r="G245" i="18" s="1"/>
  <c r="G246" i="18" s="1"/>
  <c r="G247" i="18" s="1"/>
  <c r="G248" i="18" s="1"/>
  <c r="G249" i="18" s="1"/>
  <c r="G250" i="18" s="1"/>
  <c r="G251" i="18" s="1"/>
  <c r="G252" i="18" s="1"/>
  <c r="G253" i="18" s="1"/>
  <c r="G254" i="18" s="1"/>
  <c r="G255" i="18" s="1"/>
  <c r="G256" i="18" s="1"/>
  <c r="G257" i="18" s="1"/>
  <c r="G258" i="18" s="1"/>
  <c r="G259" i="18" s="1"/>
  <c r="G260" i="18" s="1"/>
  <c r="G261" i="18" s="1"/>
  <c r="G262" i="18" s="1"/>
  <c r="G263" i="18" s="1"/>
  <c r="G264" i="18" s="1"/>
  <c r="G265" i="18" s="1"/>
  <c r="G266" i="18" s="1"/>
  <c r="G267" i="18" s="1"/>
  <c r="G268" i="18" s="1"/>
  <c r="G269" i="18" s="1"/>
  <c r="G270" i="18" s="1"/>
  <c r="G271" i="18" s="1"/>
  <c r="G272" i="18" s="1"/>
  <c r="G273" i="18" s="1"/>
  <c r="G274" i="18" s="1"/>
  <c r="G275" i="18" s="1"/>
  <c r="G276" i="18" s="1"/>
  <c r="G277" i="18" s="1"/>
  <c r="G278" i="18" s="1"/>
  <c r="G279" i="18" s="1"/>
  <c r="G280" i="18" s="1"/>
  <c r="G281" i="18" s="1"/>
  <c r="G282" i="18" s="1"/>
  <c r="G283" i="18" s="1"/>
  <c r="G284" i="18" s="1"/>
  <c r="G285" i="18" s="1"/>
  <c r="G286" i="18" s="1"/>
  <c r="G287" i="18" s="1"/>
  <c r="G288" i="18" s="1"/>
  <c r="G289" i="18" s="1"/>
  <c r="G290" i="18" s="1"/>
  <c r="G291" i="18" s="1"/>
  <c r="G292" i="18" s="1"/>
  <c r="G293" i="18" s="1"/>
  <c r="G294" i="18" s="1"/>
  <c r="G295" i="18" s="1"/>
  <c r="G296" i="18" s="1"/>
  <c r="G297" i="18" s="1"/>
  <c r="G298" i="18" s="1"/>
  <c r="G299" i="18" s="1"/>
  <c r="G300" i="18" s="1"/>
  <c r="G301" i="18" s="1"/>
  <c r="G302" i="18" s="1"/>
  <c r="G303" i="18" s="1"/>
  <c r="G304" i="18" s="1"/>
  <c r="G305" i="18" s="1"/>
  <c r="G306" i="18" s="1"/>
  <c r="G307" i="18" s="1"/>
  <c r="G308" i="18" s="1"/>
  <c r="G309" i="18" s="1"/>
  <c r="G310" i="18" s="1"/>
  <c r="G311" i="18" s="1"/>
  <c r="G312" i="18" s="1"/>
  <c r="G313" i="18" s="1"/>
  <c r="G314" i="18" s="1"/>
  <c r="G315" i="18" s="1"/>
  <c r="G316" i="18" s="1"/>
  <c r="G317" i="18" s="1"/>
  <c r="G318" i="18" s="1"/>
  <c r="G319" i="18" s="1"/>
  <c r="G320" i="18" s="1"/>
  <c r="G321" i="18" s="1"/>
  <c r="G322" i="18" s="1"/>
  <c r="G323" i="18" s="1"/>
  <c r="G324" i="18" s="1"/>
  <c r="G325" i="18" s="1"/>
  <c r="G326" i="18" s="1"/>
  <c r="G327" i="18" s="1"/>
  <c r="G328" i="18" s="1"/>
  <c r="G329" i="18" s="1"/>
  <c r="G330" i="18" s="1"/>
  <c r="G331" i="18" s="1"/>
  <c r="G332" i="18" s="1"/>
  <c r="G333" i="18" s="1"/>
  <c r="G334" i="18" s="1"/>
  <c r="G335" i="18" s="1"/>
  <c r="G336" i="18" s="1"/>
  <c r="G337" i="18" s="1"/>
  <c r="G338" i="18" s="1"/>
  <c r="G339" i="18" s="1"/>
  <c r="G340" i="18" s="1"/>
  <c r="G341" i="18" s="1"/>
  <c r="G342" i="18" s="1"/>
  <c r="G343" i="18" s="1"/>
  <c r="G344" i="18" s="1"/>
  <c r="G345" i="18" s="1"/>
  <c r="G346" i="18" s="1"/>
  <c r="G347" i="18" s="1"/>
  <c r="G348" i="18" s="1"/>
  <c r="G349" i="18" s="1"/>
  <c r="G350" i="18" s="1"/>
  <c r="G351" i="18" s="1"/>
  <c r="G352" i="18" s="1"/>
  <c r="G353" i="18" s="1"/>
  <c r="G354" i="18" s="1"/>
  <c r="G355" i="18" s="1"/>
  <c r="G356" i="18" s="1"/>
  <c r="G357" i="18" s="1"/>
  <c r="G358" i="18" s="1"/>
  <c r="G359" i="18" s="1"/>
  <c r="G360" i="18" s="1"/>
  <c r="G361" i="18" s="1"/>
  <c r="G362" i="18" s="1"/>
  <c r="G363" i="18" s="1"/>
  <c r="G364" i="18" s="1"/>
  <c r="G365" i="18" s="1"/>
  <c r="G366" i="18" s="1"/>
  <c r="G367" i="18" s="1"/>
  <c r="G368" i="18" s="1"/>
  <c r="G369" i="18" s="1"/>
  <c r="G370" i="18" s="1"/>
  <c r="G371" i="18" s="1"/>
  <c r="G372" i="18" s="1"/>
  <c r="G373" i="18" s="1"/>
  <c r="G374" i="18" s="1"/>
  <c r="G375" i="18" s="1"/>
  <c r="G376" i="18" s="1"/>
  <c r="G377" i="18" s="1"/>
  <c r="G378" i="18" s="1"/>
  <c r="G379" i="18" s="1"/>
  <c r="G380" i="18" s="1"/>
  <c r="G381" i="18" s="1"/>
  <c r="G382" i="18" s="1"/>
  <c r="G383" i="18" s="1"/>
  <c r="G384" i="18" s="1"/>
  <c r="G385" i="18" s="1"/>
  <c r="G386" i="18" s="1"/>
  <c r="G387" i="18" s="1"/>
  <c r="G388" i="18" s="1"/>
  <c r="G389" i="18" s="1"/>
  <c r="G390" i="18" s="1"/>
  <c r="G391" i="18" s="1"/>
  <c r="G392" i="18" s="1"/>
  <c r="G393" i="18" s="1"/>
  <c r="G394" i="18" s="1"/>
  <c r="G395" i="18" s="1"/>
  <c r="G396" i="18" s="1"/>
  <c r="G397" i="18" s="1"/>
  <c r="G398" i="18" s="1"/>
  <c r="G399" i="18" s="1"/>
  <c r="G400" i="18" s="1"/>
  <c r="G401" i="18" s="1"/>
  <c r="G402" i="18" s="1"/>
  <c r="G403" i="18" s="1"/>
  <c r="G404" i="18" s="1"/>
  <c r="G405" i="18" s="1"/>
  <c r="G406" i="18" s="1"/>
  <c r="G407" i="18" s="1"/>
  <c r="G408" i="18" s="1"/>
  <c r="G409" i="18" s="1"/>
  <c r="G410" i="18" s="1"/>
  <c r="G411" i="18" s="1"/>
  <c r="G412" i="18" s="1"/>
  <c r="G413" i="18" s="1"/>
  <c r="G414" i="18" s="1"/>
  <c r="G415" i="18" s="1"/>
  <c r="G416" i="18" s="1"/>
  <c r="G417" i="18" s="1"/>
  <c r="G418" i="18" s="1"/>
  <c r="G419" i="18" s="1"/>
  <c r="G420" i="18" s="1"/>
  <c r="G421" i="18" s="1"/>
  <c r="G422" i="18" s="1"/>
  <c r="G423" i="18" s="1"/>
  <c r="G424" i="18" s="1"/>
  <c r="G425" i="18" s="1"/>
  <c r="G426" i="18" s="1"/>
  <c r="G427" i="18" s="1"/>
  <c r="G428" i="18" s="1"/>
  <c r="G429" i="18" s="1"/>
  <c r="G430" i="18" s="1"/>
  <c r="G431" i="18" s="1"/>
  <c r="G432" i="18" s="1"/>
  <c r="G433" i="18" s="1"/>
  <c r="G434" i="18" s="1"/>
  <c r="G435" i="18" s="1"/>
  <c r="G436" i="18" s="1"/>
  <c r="G437" i="18" s="1"/>
  <c r="G438" i="18" s="1"/>
  <c r="G439" i="18" s="1"/>
  <c r="G440" i="18" s="1"/>
  <c r="G441" i="18" s="1"/>
  <c r="G442" i="18" s="1"/>
  <c r="G443" i="18" s="1"/>
  <c r="G444" i="18" s="1"/>
  <c r="G445" i="18" s="1"/>
  <c r="G446" i="18" s="1"/>
  <c r="G447" i="18" s="1"/>
  <c r="G448" i="18" s="1"/>
  <c r="G449" i="18" s="1"/>
  <c r="G450" i="18" s="1"/>
  <c r="G451" i="18" s="1"/>
  <c r="G452" i="18" s="1"/>
  <c r="G453" i="18" s="1"/>
  <c r="G454" i="18" s="1"/>
  <c r="G455" i="18" s="1"/>
  <c r="G456" i="18" s="1"/>
  <c r="G457" i="18" s="1"/>
  <c r="G458" i="18" s="1"/>
  <c r="G459" i="18" s="1"/>
  <c r="G460" i="18" s="1"/>
  <c r="G461" i="18" s="1"/>
  <c r="G462" i="18" s="1"/>
  <c r="G463" i="18" s="1"/>
  <c r="G464" i="18" s="1"/>
  <c r="G465" i="18" s="1"/>
  <c r="G466" i="18" s="1"/>
  <c r="G467" i="18" s="1"/>
  <c r="G468" i="18" s="1"/>
  <c r="G469" i="18" s="1"/>
  <c r="G470" i="18" s="1"/>
  <c r="G471" i="18" s="1"/>
  <c r="G472" i="18" s="1"/>
  <c r="G473" i="18" s="1"/>
  <c r="G474" i="18" s="1"/>
  <c r="G475" i="18" s="1"/>
  <c r="G476" i="18" s="1"/>
  <c r="G477" i="18" s="1"/>
  <c r="G478" i="18" s="1"/>
  <c r="G479" i="18" s="1"/>
  <c r="G480" i="18" s="1"/>
  <c r="G481" i="18" s="1"/>
  <c r="G482" i="18" s="1"/>
  <c r="G483" i="18" s="1"/>
  <c r="G484" i="18" s="1"/>
  <c r="G485" i="18" s="1"/>
  <c r="G486" i="18" s="1"/>
  <c r="G487" i="18" s="1"/>
  <c r="G488" i="18" s="1"/>
  <c r="G489" i="18" s="1"/>
  <c r="G490" i="18" s="1"/>
  <c r="G491" i="18" s="1"/>
  <c r="G492" i="18" s="1"/>
  <c r="G493" i="18" s="1"/>
  <c r="G494" i="18" s="1"/>
  <c r="G495" i="18" s="1"/>
  <c r="G496" i="18" s="1"/>
  <c r="G497" i="18" s="1"/>
  <c r="G498" i="18" s="1"/>
  <c r="G499" i="18" s="1"/>
  <c r="G500" i="18" s="1"/>
  <c r="G501" i="18" s="1"/>
  <c r="G502" i="18" s="1"/>
  <c r="G503" i="18" s="1"/>
  <c r="G504" i="18" s="1"/>
  <c r="G505" i="18" s="1"/>
  <c r="G506" i="18" s="1"/>
  <c r="G507" i="18" s="1"/>
  <c r="G508" i="18" s="1"/>
  <c r="G509" i="18" s="1"/>
  <c r="G510" i="18" s="1"/>
  <c r="G511" i="18" s="1"/>
  <c r="G512" i="18" s="1"/>
  <c r="G513" i="18" s="1"/>
  <c r="G514" i="18" s="1"/>
  <c r="G515" i="18" s="1"/>
  <c r="G516" i="18" s="1"/>
  <c r="G517" i="18" s="1"/>
  <c r="G518" i="18" s="1"/>
  <c r="G519" i="18" s="1"/>
  <c r="G520" i="18" s="1"/>
  <c r="G521" i="18" s="1"/>
  <c r="G522" i="18" s="1"/>
  <c r="G523" i="18" s="1"/>
  <c r="G524" i="18" s="1"/>
  <c r="G525" i="18" s="1"/>
  <c r="G526" i="18" s="1"/>
  <c r="G527" i="18" s="1"/>
  <c r="G528" i="18" s="1"/>
  <c r="G529" i="18" s="1"/>
  <c r="G530" i="18" s="1"/>
  <c r="G531" i="18" s="1"/>
  <c r="G532" i="18" s="1"/>
  <c r="G533" i="18" s="1"/>
  <c r="G534" i="18" s="1"/>
  <c r="G535" i="18" s="1"/>
  <c r="G536" i="18" s="1"/>
  <c r="G537" i="18" s="1"/>
  <c r="G538" i="18" s="1"/>
  <c r="G539" i="18" s="1"/>
  <c r="G540" i="18" s="1"/>
  <c r="G541" i="18" s="1"/>
  <c r="G542" i="18" s="1"/>
  <c r="G543" i="18" s="1"/>
  <c r="G544" i="18" s="1"/>
  <c r="G545" i="18" s="1"/>
  <c r="G546" i="18" s="1"/>
  <c r="G547" i="18" s="1"/>
  <c r="G548" i="18" s="1"/>
  <c r="G549" i="18" s="1"/>
  <c r="G550" i="18" s="1"/>
  <c r="G551" i="18" s="1"/>
  <c r="G552" i="18" s="1"/>
  <c r="G553" i="18" s="1"/>
  <c r="G554" i="18" s="1"/>
  <c r="G555" i="18" s="1"/>
  <c r="G556" i="18" s="1"/>
  <c r="G557" i="18" s="1"/>
  <c r="G558" i="18" s="1"/>
  <c r="G559" i="18" s="1"/>
  <c r="G560" i="18" s="1"/>
  <c r="G561" i="18" s="1"/>
  <c r="G562" i="18" s="1"/>
  <c r="G563" i="18" s="1"/>
  <c r="G564" i="18" s="1"/>
  <c r="G565" i="18" s="1"/>
  <c r="G566" i="18" s="1"/>
  <c r="G567" i="18" s="1"/>
  <c r="G568" i="18" s="1"/>
  <c r="G569" i="18" s="1"/>
  <c r="G570" i="18" s="1"/>
  <c r="G571" i="18" s="1"/>
  <c r="G572" i="18" s="1"/>
  <c r="G573" i="18" s="1"/>
  <c r="G574" i="18" s="1"/>
  <c r="G575" i="18" s="1"/>
  <c r="G576" i="18" s="1"/>
  <c r="G577" i="18" s="1"/>
  <c r="G578" i="18" s="1"/>
  <c r="G579" i="18" s="1"/>
  <c r="G580" i="18" s="1"/>
  <c r="G581" i="18" s="1"/>
  <c r="G582" i="18" s="1"/>
  <c r="G583" i="18" s="1"/>
  <c r="G584" i="18" s="1"/>
  <c r="G585" i="18" s="1"/>
  <c r="G586" i="18" s="1"/>
  <c r="G587" i="18" s="1"/>
  <c r="G588" i="18" s="1"/>
  <c r="G589" i="18" s="1"/>
  <c r="G590" i="18" s="1"/>
  <c r="G591" i="18" s="1"/>
  <c r="G592" i="18" s="1"/>
  <c r="G593" i="18" s="1"/>
  <c r="G594" i="18" s="1"/>
  <c r="G595" i="18" s="1"/>
  <c r="G596" i="18" s="1"/>
  <c r="G597" i="18" s="1"/>
  <c r="G598" i="18" s="1"/>
  <c r="G599" i="18" s="1"/>
  <c r="G600" i="18" s="1"/>
  <c r="G601" i="18" s="1"/>
  <c r="G602" i="18" s="1"/>
  <c r="G603" i="18" s="1"/>
  <c r="G604" i="18" s="1"/>
  <c r="G605" i="18" s="1"/>
  <c r="G606" i="18" s="1"/>
  <c r="G607" i="18" s="1"/>
  <c r="G608" i="18" s="1"/>
  <c r="G609" i="18" s="1"/>
  <c r="G610" i="18" s="1"/>
  <c r="G611" i="18" s="1"/>
  <c r="G612" i="18" s="1"/>
  <c r="G613" i="18" s="1"/>
  <c r="G614" i="18" s="1"/>
  <c r="G615" i="18" s="1"/>
  <c r="G616" i="18" s="1"/>
  <c r="G617" i="18" s="1"/>
  <c r="G618" i="18" s="1"/>
  <c r="G619" i="18" s="1"/>
  <c r="G620" i="18" s="1"/>
  <c r="G621" i="18" s="1"/>
  <c r="G622" i="18" s="1"/>
  <c r="G623" i="18" s="1"/>
  <c r="G624" i="18" s="1"/>
  <c r="G625" i="18" s="1"/>
  <c r="G626" i="18" s="1"/>
  <c r="G627" i="18" s="1"/>
  <c r="G628" i="18" s="1"/>
  <c r="G629" i="18" s="1"/>
  <c r="G630" i="18" s="1"/>
  <c r="G631" i="18" s="1"/>
  <c r="G632" i="18" s="1"/>
  <c r="G633" i="18" s="1"/>
  <c r="G634" i="18" s="1"/>
  <c r="G635" i="18" s="1"/>
  <c r="G636" i="18" s="1"/>
  <c r="G637" i="18" s="1"/>
  <c r="G638" i="18" s="1"/>
  <c r="G639" i="18" s="1"/>
  <c r="G640" i="18" s="1"/>
  <c r="G641" i="18" s="1"/>
  <c r="G642" i="18" s="1"/>
  <c r="G643" i="18" s="1"/>
  <c r="G644" i="18" s="1"/>
  <c r="G645" i="18" s="1"/>
  <c r="G646" i="18" s="1"/>
  <c r="G647" i="18" s="1"/>
  <c r="G648" i="18" s="1"/>
  <c r="G649" i="18" s="1"/>
  <c r="G650" i="18" s="1"/>
  <c r="G651" i="18" s="1"/>
  <c r="G652" i="18" s="1"/>
  <c r="G653" i="18" s="1"/>
  <c r="G654" i="18" s="1"/>
  <c r="G655" i="18" s="1"/>
  <c r="G656" i="18" s="1"/>
  <c r="G657" i="18" s="1"/>
  <c r="G658" i="18" s="1"/>
  <c r="G659" i="18" s="1"/>
  <c r="G660" i="18" s="1"/>
  <c r="G661" i="18" s="1"/>
  <c r="G662" i="18" s="1"/>
  <c r="G663" i="18" s="1"/>
  <c r="G664" i="18" s="1"/>
  <c r="G665" i="18" s="1"/>
  <c r="G666" i="18" s="1"/>
  <c r="G667" i="18" s="1"/>
  <c r="G668" i="18" s="1"/>
  <c r="G669" i="18" s="1"/>
  <c r="G670" i="18" s="1"/>
  <c r="G671" i="18" s="1"/>
  <c r="G672" i="18" s="1"/>
  <c r="G673" i="18" s="1"/>
  <c r="G674" i="18" s="1"/>
  <c r="G675" i="18" s="1"/>
  <c r="G676" i="18" s="1"/>
  <c r="G677" i="18" s="1"/>
  <c r="G678" i="18" s="1"/>
  <c r="G679" i="18" s="1"/>
  <c r="G680" i="18" s="1"/>
  <c r="G681" i="18" s="1"/>
  <c r="G682" i="18" s="1"/>
  <c r="G683" i="18" s="1"/>
  <c r="G684" i="18" s="1"/>
  <c r="G685" i="18" s="1"/>
  <c r="G686" i="18" s="1"/>
  <c r="G687" i="18" s="1"/>
  <c r="G688" i="18" s="1"/>
  <c r="G689" i="18" s="1"/>
  <c r="G690" i="18" s="1"/>
  <c r="G691" i="18" s="1"/>
  <c r="G692" i="18" s="1"/>
  <c r="G693" i="18" s="1"/>
  <c r="G694" i="18" s="1"/>
  <c r="G695" i="18" s="1"/>
  <c r="G696" i="18" s="1"/>
  <c r="G697" i="18" s="1"/>
  <c r="G698" i="18" s="1"/>
  <c r="G699" i="18" s="1"/>
  <c r="G700" i="18" s="1"/>
  <c r="G701" i="18" s="1"/>
  <c r="G702" i="18" s="1"/>
  <c r="G703" i="18" s="1"/>
  <c r="G704" i="18" s="1"/>
  <c r="G705" i="18" s="1"/>
  <c r="G706" i="18" s="1"/>
  <c r="G707" i="18" s="1"/>
  <c r="G708" i="18" s="1"/>
  <c r="G709" i="18" s="1"/>
  <c r="G710" i="18" s="1"/>
  <c r="G711" i="18" s="1"/>
  <c r="G712" i="18" s="1"/>
  <c r="G713" i="18" s="1"/>
  <c r="G714" i="18" s="1"/>
  <c r="G715" i="18" s="1"/>
  <c r="G716" i="18" s="1"/>
  <c r="G717" i="18" s="1"/>
  <c r="G718" i="18" s="1"/>
  <c r="G719" i="18" s="1"/>
  <c r="G720" i="18" s="1"/>
  <c r="G721" i="18" s="1"/>
  <c r="G722" i="18" s="1"/>
  <c r="G723" i="18" s="1"/>
  <c r="G724" i="18" s="1"/>
  <c r="G725" i="18" s="1"/>
  <c r="G726" i="18" s="1"/>
  <c r="G727" i="18" s="1"/>
  <c r="G728" i="18" s="1"/>
  <c r="G729" i="18" s="1"/>
  <c r="G730" i="18" s="1"/>
  <c r="G731" i="18" s="1"/>
  <c r="G732" i="18" s="1"/>
  <c r="G733" i="18" s="1"/>
  <c r="G734" i="18" s="1"/>
  <c r="G735" i="18" s="1"/>
  <c r="G736" i="18" s="1"/>
  <c r="G737" i="18" s="1"/>
  <c r="G738" i="18" s="1"/>
  <c r="G739" i="18" s="1"/>
  <c r="G740" i="18" s="1"/>
  <c r="G741" i="18" s="1"/>
  <c r="G742" i="18" s="1"/>
  <c r="G743" i="18" s="1"/>
  <c r="G744" i="18" s="1"/>
  <c r="G745" i="18" s="1"/>
  <c r="G746" i="18" s="1"/>
  <c r="G747" i="18" s="1"/>
  <c r="G748" i="18" s="1"/>
  <c r="G749" i="18" s="1"/>
  <c r="G750" i="18" s="1"/>
  <c r="G751" i="18" s="1"/>
  <c r="G752" i="18" s="1"/>
  <c r="G753" i="18" s="1"/>
  <c r="G754" i="18" s="1"/>
  <c r="G755" i="18" s="1"/>
  <c r="G756" i="18" s="1"/>
  <c r="G757" i="18" s="1"/>
  <c r="G758" i="18" s="1"/>
  <c r="G759" i="18" s="1"/>
  <c r="G760" i="18" s="1"/>
  <c r="G761" i="18" s="1"/>
  <c r="G762" i="18" s="1"/>
  <c r="G763" i="18" s="1"/>
  <c r="G764" i="18" s="1"/>
  <c r="G765" i="18" s="1"/>
  <c r="G766" i="18" s="1"/>
  <c r="G767" i="18" s="1"/>
  <c r="G768" i="18" s="1"/>
  <c r="G769" i="18" s="1"/>
  <c r="G770" i="18" s="1"/>
  <c r="G771" i="18" s="1"/>
  <c r="G772" i="18" s="1"/>
  <c r="G773" i="18" s="1"/>
  <c r="G774" i="18" s="1"/>
  <c r="G775" i="18" s="1"/>
  <c r="G776" i="18" s="1"/>
  <c r="G777" i="18" s="1"/>
  <c r="G778" i="18" s="1"/>
  <c r="G779" i="18" s="1"/>
  <c r="G780" i="18" s="1"/>
  <c r="G781" i="18" s="1"/>
  <c r="G782" i="18" s="1"/>
  <c r="G783" i="18" s="1"/>
  <c r="G784" i="18" s="1"/>
  <c r="G785" i="18" s="1"/>
  <c r="G786" i="18" s="1"/>
  <c r="G787" i="18" s="1"/>
  <c r="G788" i="18" s="1"/>
  <c r="G789" i="18" s="1"/>
  <c r="G790" i="18" s="1"/>
  <c r="G791" i="18" s="1"/>
  <c r="G792" i="18" s="1"/>
  <c r="G793" i="18" s="1"/>
  <c r="G794" i="18" s="1"/>
  <c r="G795" i="18" s="1"/>
  <c r="G796" i="18" s="1"/>
  <c r="G797" i="18" s="1"/>
  <c r="G798" i="18" s="1"/>
  <c r="G799" i="18" s="1"/>
  <c r="G800" i="18" s="1"/>
  <c r="G801" i="18" s="1"/>
  <c r="G802" i="18" s="1"/>
  <c r="G803" i="18" s="1"/>
  <c r="G804" i="18" s="1"/>
  <c r="G805" i="18" s="1"/>
  <c r="G806" i="18" s="1"/>
  <c r="G807" i="18" s="1"/>
  <c r="G808" i="18" s="1"/>
  <c r="G809" i="18" s="1"/>
  <c r="G810" i="18" s="1"/>
  <c r="G811" i="18" s="1"/>
  <c r="G812" i="18" s="1"/>
  <c r="G813" i="18" s="1"/>
  <c r="G814" i="18" s="1"/>
  <c r="G815" i="18" s="1"/>
  <c r="G816" i="18" s="1"/>
  <c r="G817" i="18" s="1"/>
  <c r="G818" i="18" s="1"/>
  <c r="G819" i="18" s="1"/>
  <c r="G820" i="18" s="1"/>
  <c r="G821" i="18" s="1"/>
  <c r="G822" i="18" s="1"/>
  <c r="G823" i="18" s="1"/>
  <c r="G824" i="18" s="1"/>
  <c r="G825" i="18" s="1"/>
  <c r="G826" i="18" s="1"/>
  <c r="G827" i="18" s="1"/>
  <c r="G828" i="18" s="1"/>
  <c r="G829" i="18" s="1"/>
  <c r="G830" i="18" s="1"/>
  <c r="G831" i="18" s="1"/>
  <c r="G832" i="18" s="1"/>
  <c r="G833" i="18" s="1"/>
  <c r="G834" i="18" s="1"/>
  <c r="G835" i="18" s="1"/>
  <c r="G836" i="18" s="1"/>
  <c r="G837" i="18" s="1"/>
  <c r="G838" i="18" s="1"/>
  <c r="G839" i="18" s="1"/>
  <c r="G840" i="18" s="1"/>
  <c r="G841" i="18" s="1"/>
  <c r="G842" i="18" s="1"/>
  <c r="G843" i="18" s="1"/>
  <c r="G844" i="18" s="1"/>
  <c r="G845" i="18" s="1"/>
  <c r="G846" i="18" s="1"/>
  <c r="G847" i="18" s="1"/>
  <c r="G848" i="18" s="1"/>
  <c r="G849" i="18" s="1"/>
  <c r="G850" i="18" s="1"/>
  <c r="G851" i="18" s="1"/>
  <c r="G852" i="18" s="1"/>
  <c r="G853" i="18" s="1"/>
  <c r="G854" i="18" s="1"/>
  <c r="G855" i="18" s="1"/>
  <c r="G856" i="18" s="1"/>
  <c r="G857" i="18" s="1"/>
  <c r="G858" i="18" s="1"/>
  <c r="G859" i="18" s="1"/>
  <c r="G860" i="18" s="1"/>
  <c r="G861" i="18" s="1"/>
  <c r="G862" i="18" s="1"/>
  <c r="G863" i="18" s="1"/>
  <c r="G864" i="18" s="1"/>
  <c r="G865" i="18" s="1"/>
  <c r="G866" i="18" s="1"/>
  <c r="G867" i="18" s="1"/>
  <c r="G868" i="18" s="1"/>
  <c r="G869" i="18" s="1"/>
  <c r="G870" i="18" s="1"/>
  <c r="G871" i="18" s="1"/>
  <c r="G872" i="18" s="1"/>
  <c r="G873" i="18" s="1"/>
  <c r="G874" i="18" s="1"/>
  <c r="G875" i="18" s="1"/>
  <c r="G876" i="18" s="1"/>
  <c r="G877" i="18" s="1"/>
  <c r="G878" i="18" s="1"/>
  <c r="G879" i="18" s="1"/>
  <c r="G880" i="18" s="1"/>
  <c r="G881" i="18" s="1"/>
  <c r="G882" i="18" s="1"/>
  <c r="G883" i="18" s="1"/>
  <c r="G884" i="18" s="1"/>
  <c r="G885" i="18" s="1"/>
  <c r="G886" i="18" s="1"/>
  <c r="G887" i="18" s="1"/>
  <c r="G888" i="18" s="1"/>
  <c r="G889" i="18" s="1"/>
  <c r="G890" i="18" s="1"/>
  <c r="G891" i="18" s="1"/>
  <c r="G892" i="18" s="1"/>
  <c r="G893" i="18" s="1"/>
  <c r="G894" i="18" s="1"/>
  <c r="G895" i="18" s="1"/>
  <c r="G896" i="18" s="1"/>
  <c r="G897" i="18" s="1"/>
  <c r="G898" i="18" s="1"/>
  <c r="G899" i="18" s="1"/>
  <c r="G900" i="18" s="1"/>
  <c r="G901" i="18" s="1"/>
  <c r="G902" i="18" s="1"/>
  <c r="G903" i="18" s="1"/>
  <c r="G904" i="18" s="1"/>
  <c r="G905" i="18" s="1"/>
  <c r="G906" i="18" s="1"/>
  <c r="G907" i="18" s="1"/>
  <c r="G908" i="18" s="1"/>
  <c r="G909" i="18" s="1"/>
  <c r="G910" i="18" s="1"/>
  <c r="G911" i="18" s="1"/>
  <c r="G912" i="18" s="1"/>
  <c r="G913" i="18" s="1"/>
  <c r="G914" i="18" s="1"/>
  <c r="G915" i="18" s="1"/>
  <c r="G916" i="18" s="1"/>
  <c r="G917" i="18" s="1"/>
  <c r="G918" i="18" s="1"/>
  <c r="G919" i="18" s="1"/>
  <c r="G920" i="18" s="1"/>
  <c r="G921" i="18" s="1"/>
  <c r="G922" i="18" s="1"/>
  <c r="G923" i="18" s="1"/>
  <c r="G924" i="18" s="1"/>
  <c r="G925" i="18" s="1"/>
  <c r="G926" i="18" s="1"/>
  <c r="G927" i="18" s="1"/>
  <c r="G928" i="18" s="1"/>
  <c r="G929" i="18" s="1"/>
  <c r="G930" i="18" s="1"/>
  <c r="G931" i="18" s="1"/>
  <c r="G932" i="18" s="1"/>
  <c r="G933" i="18" s="1"/>
  <c r="G934" i="18" s="1"/>
  <c r="G935" i="18" s="1"/>
  <c r="G936" i="18" s="1"/>
  <c r="G937" i="18" s="1"/>
  <c r="G938" i="18" s="1"/>
  <c r="G939" i="18" s="1"/>
  <c r="G940" i="18" s="1"/>
  <c r="G941" i="18" s="1"/>
  <c r="G942" i="18" s="1"/>
  <c r="G943" i="18" s="1"/>
  <c r="G944" i="18" s="1"/>
  <c r="G945" i="18" s="1"/>
  <c r="G946" i="18" s="1"/>
  <c r="G947" i="18" s="1"/>
  <c r="G948" i="18" s="1"/>
  <c r="G949" i="18" s="1"/>
  <c r="G950" i="18" s="1"/>
  <c r="G951" i="18" s="1"/>
  <c r="G952" i="18" s="1"/>
  <c r="G953" i="18" s="1"/>
  <c r="G954" i="18" s="1"/>
  <c r="G955" i="18" s="1"/>
  <c r="G956" i="18" s="1"/>
  <c r="G957" i="18" s="1"/>
  <c r="G958" i="18" s="1"/>
  <c r="G959" i="18" s="1"/>
  <c r="G960" i="18" s="1"/>
  <c r="G961" i="18" s="1"/>
  <c r="G962" i="18" s="1"/>
  <c r="G963" i="18" s="1"/>
  <c r="G964" i="18" s="1"/>
  <c r="G965" i="18" s="1"/>
  <c r="G966" i="18" s="1"/>
  <c r="G967" i="18" s="1"/>
  <c r="G968" i="18" s="1"/>
  <c r="G969" i="18" s="1"/>
  <c r="G970" i="18" s="1"/>
  <c r="G971" i="18" s="1"/>
  <c r="G972" i="18" s="1"/>
  <c r="G973" i="18" s="1"/>
  <c r="G974" i="18" s="1"/>
  <c r="G975" i="18" s="1"/>
  <c r="G976" i="18" s="1"/>
  <c r="G977" i="18" s="1"/>
  <c r="G978" i="18" s="1"/>
  <c r="G979" i="18" s="1"/>
  <c r="G980" i="18" s="1"/>
  <c r="G981" i="18" s="1"/>
  <c r="G982" i="18" s="1"/>
  <c r="G983" i="18" s="1"/>
  <c r="G984" i="18" s="1"/>
  <c r="G985" i="18" s="1"/>
  <c r="G986" i="18" s="1"/>
  <c r="G987" i="18" s="1"/>
  <c r="G988" i="18" s="1"/>
  <c r="G989" i="18" s="1"/>
  <c r="G990" i="18" s="1"/>
  <c r="G991" i="18" s="1"/>
  <c r="G992" i="18" s="1"/>
  <c r="G993" i="18" s="1"/>
  <c r="G994" i="18" s="1"/>
  <c r="G995" i="18" s="1"/>
  <c r="G996" i="18" s="1"/>
  <c r="G997" i="18" s="1"/>
  <c r="G998" i="18" s="1"/>
  <c r="G999" i="18" s="1"/>
  <c r="G1000" i="18" s="1"/>
  <c r="G1001" i="18" s="1"/>
  <c r="K21" i="7"/>
  <c r="K31" i="7" s="1"/>
  <c r="I86" i="10"/>
  <c r="H87" i="10"/>
  <c r="L86" i="10"/>
  <c r="D69" i="11" l="1"/>
  <c r="E69" i="11" s="1"/>
  <c r="I87" i="10"/>
  <c r="H88" i="10"/>
  <c r="L87" i="10"/>
  <c r="F69" i="11" l="1"/>
  <c r="G69" i="11"/>
  <c r="I88" i="10"/>
  <c r="L88" i="10"/>
  <c r="H89" i="10"/>
  <c r="D70" i="11" l="1"/>
  <c r="E70" i="11" s="1"/>
  <c r="L89" i="10"/>
  <c r="I89" i="10"/>
  <c r="H90" i="10"/>
  <c r="F70" i="11" l="1"/>
  <c r="G70" i="11"/>
  <c r="H91" i="10"/>
  <c r="L90" i="10"/>
  <c r="I90" i="10"/>
  <c r="D71" i="11" l="1"/>
  <c r="E71" i="11" s="1"/>
  <c r="H92" i="10"/>
  <c r="L91" i="10"/>
  <c r="I91" i="10"/>
  <c r="F71" i="11" l="1"/>
  <c r="G71" i="11"/>
  <c r="L92" i="10"/>
  <c r="I92" i="10"/>
  <c r="H93" i="10"/>
  <c r="D72" i="11" l="1"/>
  <c r="E72" i="11" s="1"/>
  <c r="F72" i="11" s="1"/>
  <c r="I93" i="10"/>
  <c r="H94" i="10"/>
  <c r="L93" i="10"/>
  <c r="G72" i="11" l="1"/>
  <c r="H95" i="10"/>
  <c r="L94" i="10"/>
  <c r="I94" i="10"/>
  <c r="D73" i="11" l="1"/>
  <c r="E73" i="11" s="1"/>
  <c r="F73" i="11" s="1"/>
  <c r="L95" i="10"/>
  <c r="H96" i="10"/>
  <c r="I95" i="10"/>
  <c r="G73" i="11" l="1"/>
  <c r="D74" i="11"/>
  <c r="E74" i="11" s="1"/>
  <c r="F74" i="11" s="1"/>
  <c r="I21" i="8"/>
  <c r="Q26" i="9"/>
  <c r="L96" i="10"/>
  <c r="H97" i="10"/>
  <c r="I96" i="10"/>
  <c r="G74" i="11" l="1"/>
  <c r="I26" i="8"/>
  <c r="G5" i="17"/>
  <c r="Q28" i="9"/>
  <c r="L97" i="10"/>
  <c r="H98" i="10"/>
  <c r="I97" i="10"/>
  <c r="D75" i="11" l="1"/>
  <c r="E75" i="11" s="1"/>
  <c r="F75" i="11" s="1"/>
  <c r="I20" i="7"/>
  <c r="H99" i="10"/>
  <c r="L98" i="10"/>
  <c r="I98" i="10"/>
  <c r="G75" i="11" l="1"/>
  <c r="D76" i="11"/>
  <c r="E76" i="11" s="1"/>
  <c r="F76" i="11" s="1"/>
  <c r="I19" i="7"/>
  <c r="I17" i="7" s="1"/>
  <c r="I30" i="7"/>
  <c r="I29" i="7" s="1"/>
  <c r="I99" i="10"/>
  <c r="H100" i="10"/>
  <c r="L99" i="10"/>
  <c r="G76" i="11" l="1"/>
  <c r="L100" i="10"/>
  <c r="I100" i="10"/>
  <c r="H101" i="10"/>
  <c r="D77" i="11" l="1"/>
  <c r="E77" i="11" s="1"/>
  <c r="F77" i="11" s="1"/>
  <c r="H102" i="10"/>
  <c r="I101" i="10"/>
  <c r="L101" i="10"/>
  <c r="G77" i="11" l="1"/>
  <c r="H103" i="10"/>
  <c r="L102" i="10"/>
  <c r="I102" i="10"/>
  <c r="D78" i="11" l="1"/>
  <c r="E78" i="11" s="1"/>
  <c r="F78" i="11" s="1"/>
  <c r="I103" i="10"/>
  <c r="L103" i="10"/>
  <c r="H104" i="10"/>
  <c r="G78" i="11" l="1"/>
  <c r="I104" i="10"/>
  <c r="H105" i="10"/>
  <c r="L104" i="10"/>
  <c r="D79" i="11" l="1"/>
  <c r="E79" i="11" s="1"/>
  <c r="F79" i="11" s="1"/>
  <c r="H106" i="10"/>
  <c r="L105" i="10"/>
  <c r="I105" i="10"/>
  <c r="G79" i="11" l="1"/>
  <c r="I106" i="10"/>
  <c r="H107" i="10"/>
  <c r="L106" i="10"/>
  <c r="D80" i="11" l="1"/>
  <c r="E80" i="11" s="1"/>
  <c r="F80" i="11" s="1"/>
  <c r="I107" i="10"/>
  <c r="L107" i="10"/>
  <c r="H108" i="10"/>
  <c r="G80" i="11" l="1"/>
  <c r="I108" i="10"/>
  <c r="H109" i="10"/>
  <c r="L108" i="10"/>
  <c r="D81" i="11" l="1"/>
  <c r="E81" i="11" s="1"/>
  <c r="F81" i="11" s="1"/>
  <c r="I109" i="10"/>
  <c r="H110" i="10"/>
  <c r="L109" i="10"/>
  <c r="G81" i="11" l="1"/>
  <c r="D82" i="11"/>
  <c r="E82" i="11" s="1"/>
  <c r="F82" i="11" s="1"/>
  <c r="H111" i="10"/>
  <c r="I110" i="10"/>
  <c r="L110" i="10"/>
  <c r="G82" i="11" l="1"/>
  <c r="D83" i="11"/>
  <c r="E83" i="11" s="1"/>
  <c r="F83" i="11" s="1"/>
  <c r="I111" i="10"/>
  <c r="L111" i="10"/>
  <c r="H112" i="10"/>
  <c r="G83" i="11" l="1"/>
  <c r="L112" i="10"/>
  <c r="I112" i="10"/>
  <c r="H113" i="10"/>
  <c r="D84" i="11" l="1"/>
  <c r="E84" i="11" s="1"/>
  <c r="F84" i="11" s="1"/>
  <c r="H114" i="10"/>
  <c r="L113" i="10"/>
  <c r="I113" i="10"/>
  <c r="G84" i="11" l="1"/>
  <c r="I114" i="10"/>
  <c r="H115" i="10"/>
  <c r="L114" i="10"/>
  <c r="D85" i="11" l="1"/>
  <c r="E85" i="11" s="1"/>
  <c r="F85" i="11" s="1"/>
  <c r="L115" i="10"/>
  <c r="H116" i="10"/>
  <c r="I115" i="10"/>
  <c r="G85" i="11" l="1"/>
  <c r="I116" i="10"/>
  <c r="L116" i="10"/>
  <c r="H117" i="10"/>
  <c r="D86" i="11" l="1"/>
  <c r="E86" i="11" s="1"/>
  <c r="F86" i="11" s="1"/>
  <c r="H118" i="10"/>
  <c r="I117" i="10"/>
  <c r="L117" i="10"/>
  <c r="G86" i="11" l="1"/>
  <c r="H119" i="10"/>
  <c r="L118" i="10"/>
  <c r="I118" i="10"/>
  <c r="D87" i="11" l="1"/>
  <c r="E87" i="11" s="1"/>
  <c r="F87" i="11" s="1"/>
  <c r="H120" i="10"/>
  <c r="I119" i="10"/>
  <c r="L119" i="10"/>
  <c r="G87" i="11" l="1"/>
  <c r="D88" i="11"/>
  <c r="E88" i="11" s="1"/>
  <c r="F88" i="11" s="1"/>
  <c r="L120" i="10"/>
  <c r="I120" i="10"/>
  <c r="H121" i="10"/>
  <c r="G88" i="11" l="1"/>
  <c r="H122" i="10"/>
  <c r="L121" i="10"/>
  <c r="I121" i="10"/>
  <c r="D89" i="11" l="1"/>
  <c r="E89" i="11" s="1"/>
  <c r="F89" i="11" s="1"/>
  <c r="I122" i="10"/>
  <c r="L122" i="10"/>
  <c r="H123" i="10"/>
  <c r="G89" i="11" l="1"/>
  <c r="L123" i="10"/>
  <c r="H124" i="10"/>
  <c r="I123" i="10"/>
  <c r="D90" i="11" l="1"/>
  <c r="E90" i="11" s="1"/>
  <c r="F90" i="11" s="1"/>
  <c r="L124" i="10"/>
  <c r="I124" i="10"/>
  <c r="H125" i="10"/>
  <c r="G90" i="11" l="1"/>
  <c r="J21" i="8"/>
  <c r="R26" i="9"/>
  <c r="R28" i="9"/>
  <c r="I125" i="10"/>
  <c r="H126" i="10"/>
  <c r="L125" i="10"/>
  <c r="D91" i="11" l="1"/>
  <c r="E91" i="11" s="1"/>
  <c r="F91" i="11" s="1"/>
  <c r="J26" i="8"/>
  <c r="H5" i="17"/>
  <c r="L126" i="10"/>
  <c r="H127" i="10"/>
  <c r="I126" i="10"/>
  <c r="G91" i="11" l="1"/>
  <c r="J20" i="7"/>
  <c r="H128" i="10"/>
  <c r="I127" i="10"/>
  <c r="L127" i="10"/>
  <c r="D92" i="11" l="1"/>
  <c r="E92" i="11" s="1"/>
  <c r="F92" i="11" s="1"/>
  <c r="J19" i="7"/>
  <c r="J17" i="7" s="1"/>
  <c r="J30" i="7"/>
  <c r="J29" i="7" s="1"/>
  <c r="L128" i="10"/>
  <c r="I128" i="10"/>
  <c r="H129" i="10"/>
  <c r="G92" i="11" l="1"/>
  <c r="H130" i="10"/>
  <c r="L129" i="10"/>
  <c r="I129" i="10"/>
  <c r="D93" i="11" l="1"/>
  <c r="E93" i="11" s="1"/>
  <c r="F93" i="11" s="1"/>
  <c r="I130" i="10"/>
  <c r="L130" i="10"/>
  <c r="H131" i="10"/>
  <c r="G93" i="11" l="1"/>
  <c r="D94" i="11"/>
  <c r="E94" i="11" s="1"/>
  <c r="F94" i="11" s="1"/>
  <c r="I131" i="10"/>
  <c r="L131" i="10"/>
  <c r="H132" i="10"/>
  <c r="G94" i="11" l="1"/>
  <c r="L132" i="10"/>
  <c r="H133" i="10"/>
  <c r="I132" i="10"/>
  <c r="D95" i="11" l="1"/>
  <c r="E95" i="11" s="1"/>
  <c r="F95" i="11" s="1"/>
  <c r="I133" i="10"/>
  <c r="H134" i="10"/>
  <c r="L133" i="10"/>
  <c r="G95" i="11" l="1"/>
  <c r="D96" i="11"/>
  <c r="E96" i="11" s="1"/>
  <c r="F96" i="11" s="1"/>
  <c r="I134" i="10"/>
  <c r="L134" i="10"/>
  <c r="H135" i="10"/>
  <c r="G96" i="11" l="1"/>
  <c r="H136" i="10"/>
  <c r="L135" i="10"/>
  <c r="I135" i="10"/>
  <c r="D97" i="11" l="1"/>
  <c r="E97" i="11" s="1"/>
  <c r="F97" i="11" s="1"/>
  <c r="I136" i="10"/>
  <c r="H137" i="10"/>
  <c r="L136" i="10"/>
  <c r="G97" i="11" l="1"/>
  <c r="H138" i="10"/>
  <c r="I137" i="10"/>
  <c r="L137" i="10"/>
  <c r="D98" i="11" l="1"/>
  <c r="E98" i="11" s="1"/>
  <c r="F98" i="11" s="1"/>
  <c r="L138" i="10"/>
  <c r="H139" i="10"/>
  <c r="I138" i="10"/>
  <c r="G98" i="11" l="1"/>
  <c r="I139" i="10"/>
  <c r="H140" i="10"/>
  <c r="L139" i="10"/>
  <c r="D99" i="11" l="1"/>
  <c r="E99" i="11" s="1"/>
  <c r="F99" i="11" s="1"/>
  <c r="L140" i="10"/>
  <c r="H141" i="10"/>
  <c r="I140" i="10"/>
  <c r="G99" i="11" l="1"/>
  <c r="L141" i="10"/>
  <c r="I141" i="10"/>
  <c r="H142" i="10"/>
  <c r="D100" i="11" l="1"/>
  <c r="E100" i="11" s="1"/>
  <c r="F100" i="11" s="1"/>
  <c r="H143" i="10"/>
  <c r="L142" i="10"/>
  <c r="I142" i="10"/>
  <c r="G100" i="11" l="1"/>
  <c r="D101" i="11"/>
  <c r="E101" i="11" s="1"/>
  <c r="F101" i="11" s="1"/>
  <c r="K20" i="7"/>
  <c r="K30" i="7" s="1"/>
  <c r="K29" i="7" s="1"/>
  <c r="L143" i="10"/>
  <c r="I143" i="10"/>
  <c r="H144" i="10"/>
  <c r="G101" i="11" l="1"/>
  <c r="K19" i="7"/>
  <c r="K17" i="7" s="1"/>
  <c r="I144" i="10"/>
  <c r="H145" i="10"/>
  <c r="L144" i="10"/>
  <c r="D102" i="11" l="1"/>
  <c r="E102" i="11" s="1"/>
  <c r="F102" i="11" s="1"/>
  <c r="H146" i="10"/>
  <c r="L145" i="10"/>
  <c r="I145" i="10"/>
  <c r="G102" i="11" l="1"/>
  <c r="L146" i="10"/>
  <c r="I146" i="10"/>
  <c r="H147" i="10"/>
  <c r="D103" i="11" l="1"/>
  <c r="E103" i="11" s="1"/>
  <c r="F103" i="11" s="1"/>
  <c r="H148" i="10"/>
  <c r="L147" i="10"/>
  <c r="I147" i="10"/>
  <c r="G103" i="11" l="1"/>
  <c r="D104" i="11"/>
  <c r="E104" i="11" s="1"/>
  <c r="F104" i="11" s="1"/>
  <c r="I148" i="10"/>
  <c r="L148" i="10"/>
  <c r="H149" i="10"/>
  <c r="G104" i="11" l="1"/>
  <c r="H150" i="10"/>
  <c r="L149" i="10"/>
  <c r="I149" i="10"/>
  <c r="D105" i="11" l="1"/>
  <c r="E105" i="11" s="1"/>
  <c r="F105" i="11" s="1"/>
  <c r="I150" i="10"/>
  <c r="H151" i="10"/>
  <c r="L150" i="10"/>
  <c r="G105" i="11" l="1"/>
  <c r="D106" i="11"/>
  <c r="E106" i="11" s="1"/>
  <c r="F106" i="11" s="1"/>
  <c r="I151" i="10"/>
  <c r="H152" i="10"/>
  <c r="L151" i="10"/>
  <c r="G106" i="11" l="1"/>
  <c r="D107" i="11"/>
  <c r="E107" i="11" s="1"/>
  <c r="F107" i="11" s="1"/>
  <c r="L152" i="10"/>
  <c r="I152" i="10"/>
  <c r="H153" i="10"/>
  <c r="G107" i="11" l="1"/>
  <c r="D108" i="11"/>
  <c r="E108" i="11" s="1"/>
  <c r="F108" i="11" s="1"/>
  <c r="L153" i="10"/>
  <c r="H154" i="10"/>
  <c r="I153" i="10"/>
  <c r="G108" i="11" l="1"/>
  <c r="H155" i="10"/>
  <c r="L154" i="10"/>
  <c r="I154" i="10"/>
  <c r="D109" i="11" l="1"/>
  <c r="E109" i="11" s="1"/>
  <c r="F109" i="11" s="1"/>
  <c r="I155" i="10"/>
  <c r="H156" i="10"/>
  <c r="L155" i="10"/>
  <c r="G109" i="11" l="1"/>
  <c r="I156" i="10"/>
  <c r="L156" i="10"/>
  <c r="H157" i="10"/>
  <c r="D110" i="11" l="1"/>
  <c r="E110" i="11" s="1"/>
  <c r="F110" i="11" s="1"/>
  <c r="H158" i="10"/>
  <c r="L157" i="10"/>
  <c r="I157" i="10"/>
  <c r="G110" i="11" l="1"/>
  <c r="L158" i="10"/>
  <c r="H159" i="10"/>
  <c r="I158" i="10"/>
  <c r="D111" i="11" l="1"/>
  <c r="E111" i="11" s="1"/>
  <c r="F111" i="11" s="1"/>
  <c r="I159" i="10"/>
  <c r="H160" i="10"/>
  <c r="L159" i="10"/>
  <c r="G111" i="11" l="1"/>
  <c r="L160" i="10"/>
  <c r="I160" i="10"/>
  <c r="H161" i="10"/>
  <c r="D112" i="11" l="1"/>
  <c r="E112" i="11" s="1"/>
  <c r="F112" i="11" s="1"/>
  <c r="I161" i="10"/>
  <c r="L161" i="10"/>
  <c r="H162" i="10"/>
  <c r="G112" i="11" l="1"/>
  <c r="D113" i="11"/>
  <c r="E113" i="11" s="1"/>
  <c r="F113" i="11" s="1"/>
  <c r="I162" i="10"/>
  <c r="H163" i="10"/>
  <c r="L162" i="10"/>
  <c r="G113" i="11" l="1"/>
  <c r="D114" i="11"/>
  <c r="E114" i="11" s="1"/>
  <c r="F114" i="11" s="1"/>
  <c r="H164" i="10"/>
  <c r="L163" i="10"/>
  <c r="I163" i="10"/>
  <c r="G114" i="11" l="1"/>
  <c r="L164" i="10"/>
  <c r="I164" i="10"/>
  <c r="H165" i="10"/>
  <c r="D115" i="11" l="1"/>
  <c r="E115" i="11" s="1"/>
  <c r="F115" i="11" s="1"/>
  <c r="H166" i="10"/>
  <c r="L165" i="10"/>
  <c r="I165" i="10"/>
  <c r="G115" i="11" l="1"/>
  <c r="I166" i="10"/>
  <c r="L166" i="10"/>
  <c r="H167" i="10"/>
  <c r="D116" i="11" l="1"/>
  <c r="E116" i="11" s="1"/>
  <c r="F116" i="11" s="1"/>
  <c r="L167" i="10"/>
  <c r="H168" i="10"/>
  <c r="I167" i="10"/>
  <c r="G116" i="11" l="1"/>
  <c r="H169" i="10"/>
  <c r="I168" i="10"/>
  <c r="L168" i="10"/>
  <c r="D117" i="11" l="1"/>
  <c r="E117" i="11" s="1"/>
  <c r="F117" i="11" s="1"/>
  <c r="H170" i="10"/>
  <c r="L169" i="10"/>
  <c r="I169" i="10"/>
  <c r="G117" i="11" l="1"/>
  <c r="H171" i="10"/>
  <c r="L170" i="10"/>
  <c r="I170" i="10"/>
  <c r="D118" i="11" l="1"/>
  <c r="E118" i="11" s="1"/>
  <c r="F118" i="11" s="1"/>
  <c r="H172" i="10"/>
  <c r="L171" i="10"/>
  <c r="I171" i="10"/>
  <c r="G118" i="11" l="1"/>
  <c r="D119" i="11"/>
  <c r="E119" i="11" s="1"/>
  <c r="F119" i="11" s="1"/>
  <c r="H173" i="10"/>
  <c r="L172" i="10"/>
  <c r="I172" i="10"/>
  <c r="G119" i="11" l="1"/>
  <c r="H174" i="10"/>
  <c r="I173" i="10"/>
  <c r="L173" i="10"/>
  <c r="D120" i="11" l="1"/>
  <c r="E120" i="11" s="1"/>
  <c r="F120" i="11" s="1"/>
  <c r="H175" i="10"/>
  <c r="I174" i="10"/>
  <c r="L174" i="10"/>
  <c r="G120" i="11" l="1"/>
  <c r="D121" i="11"/>
  <c r="E121" i="11" s="1"/>
  <c r="F121" i="11" s="1"/>
  <c r="H176" i="10"/>
  <c r="I175" i="10"/>
  <c r="L175" i="10"/>
  <c r="G121" i="11" l="1"/>
  <c r="D122" i="11"/>
  <c r="E122" i="11" s="1"/>
  <c r="F122" i="11" s="1"/>
  <c r="L176" i="10"/>
  <c r="H177" i="10"/>
  <c r="I176" i="10"/>
  <c r="G122" i="11" l="1"/>
  <c r="I177" i="10"/>
  <c r="H178" i="10"/>
  <c r="L177" i="10"/>
  <c r="D123" i="11" l="1"/>
  <c r="E123" i="11" s="1"/>
  <c r="F123" i="11" s="1"/>
  <c r="H179" i="10"/>
  <c r="L178" i="10"/>
  <c r="I178" i="10"/>
  <c r="G123" i="11" l="1"/>
  <c r="H180" i="10"/>
  <c r="L179" i="10"/>
  <c r="I179" i="10"/>
  <c r="D124" i="11" l="1"/>
  <c r="E124" i="11" s="1"/>
  <c r="F124" i="11" s="1"/>
  <c r="L180" i="10"/>
  <c r="H181" i="10"/>
  <c r="I180" i="10"/>
  <c r="G124" i="11" l="1"/>
  <c r="L181" i="10"/>
  <c r="H182" i="10"/>
  <c r="I181" i="10"/>
  <c r="D125" i="11" l="1"/>
  <c r="E125" i="11" s="1"/>
  <c r="F125" i="11" s="1"/>
  <c r="L182" i="10"/>
  <c r="I182" i="10"/>
  <c r="H183" i="10"/>
  <c r="G125" i="11" l="1"/>
  <c r="D126" i="11"/>
  <c r="E126" i="11" s="1"/>
  <c r="F126" i="11" s="1"/>
  <c r="L183" i="10"/>
  <c r="H184" i="10"/>
  <c r="I183" i="10"/>
  <c r="G126" i="11" l="1"/>
  <c r="I184" i="10"/>
  <c r="L184" i="10"/>
  <c r="H185" i="10"/>
  <c r="D127" i="11" l="1"/>
  <c r="E127" i="11" s="1"/>
  <c r="F127" i="11" s="1"/>
  <c r="I185" i="10"/>
  <c r="L185" i="10"/>
  <c r="H186" i="10"/>
  <c r="G127" i="11" l="1"/>
  <c r="H187" i="10"/>
  <c r="L186" i="10"/>
  <c r="I186" i="10"/>
  <c r="D128" i="11" l="1"/>
  <c r="E128" i="11" s="1"/>
  <c r="F128" i="11" s="1"/>
  <c r="I187" i="10"/>
  <c r="H188" i="10"/>
  <c r="L187" i="10"/>
  <c r="G128" i="11" l="1"/>
  <c r="D129" i="11"/>
  <c r="E129" i="11" s="1"/>
  <c r="F129" i="11" s="1"/>
  <c r="I188" i="10"/>
  <c r="H189" i="10"/>
  <c r="L188" i="10"/>
  <c r="G129" i="11" l="1"/>
  <c r="I189" i="10"/>
  <c r="H190" i="10"/>
  <c r="L189" i="10"/>
  <c r="D130" i="11" l="1"/>
  <c r="E130" i="11" s="1"/>
  <c r="F130" i="11" s="1"/>
  <c r="L190" i="10"/>
  <c r="H191" i="10"/>
  <c r="I190" i="10"/>
  <c r="G130" i="11" l="1"/>
  <c r="D131" i="11"/>
  <c r="E131" i="11" s="1"/>
  <c r="F131" i="11" s="1"/>
  <c r="I191" i="10"/>
  <c r="H192" i="10"/>
  <c r="L191" i="10"/>
  <c r="G131" i="11" l="1"/>
  <c r="H193" i="10"/>
  <c r="L192" i="10"/>
  <c r="I192" i="10"/>
  <c r="D132" i="11" l="1"/>
  <c r="E132" i="11" s="1"/>
  <c r="F132" i="11" s="1"/>
  <c r="I193" i="10"/>
  <c r="H194" i="10"/>
  <c r="L193" i="10"/>
  <c r="G132" i="11" l="1"/>
  <c r="I194" i="10"/>
  <c r="L194" i="10"/>
  <c r="H195" i="10"/>
  <c r="D133" i="11" l="1"/>
  <c r="E133" i="11" s="1"/>
  <c r="F133" i="11" s="1"/>
  <c r="L195" i="10"/>
  <c r="I195" i="10"/>
  <c r="H196" i="10"/>
  <c r="G133" i="11" l="1"/>
  <c r="I196" i="10"/>
  <c r="H197" i="10"/>
  <c r="L196" i="10"/>
  <c r="D134" i="11" l="1"/>
  <c r="E134" i="11" s="1"/>
  <c r="F134" i="11" s="1"/>
  <c r="H198" i="10"/>
  <c r="I197" i="10"/>
  <c r="L197" i="10"/>
  <c r="G134" i="11" l="1"/>
  <c r="D135" i="11"/>
  <c r="E135" i="11" s="1"/>
  <c r="F135" i="11" s="1"/>
  <c r="L198" i="10"/>
  <c r="I198" i="10"/>
  <c r="H199" i="10"/>
  <c r="G135" i="11" l="1"/>
  <c r="H200" i="10"/>
  <c r="L199" i="10"/>
  <c r="I199" i="10"/>
  <c r="D136" i="11" l="1"/>
  <c r="E136" i="11" s="1"/>
  <c r="F136" i="11" s="1"/>
  <c r="L200" i="10"/>
  <c r="H201" i="10"/>
  <c r="I200" i="10"/>
  <c r="G136" i="11" l="1"/>
  <c r="D137" i="11"/>
  <c r="E137" i="11" s="1"/>
  <c r="F137" i="11" s="1"/>
  <c r="I201" i="10"/>
  <c r="L201" i="10"/>
  <c r="H202" i="10"/>
  <c r="G137" i="11" l="1"/>
  <c r="D138" i="11"/>
  <c r="E138" i="11" s="1"/>
  <c r="F138" i="11" s="1"/>
  <c r="I202" i="10"/>
  <c r="L202" i="10"/>
  <c r="G138" i="11" l="1"/>
  <c r="D139" i="11"/>
  <c r="E139" i="11" s="1"/>
  <c r="F139" i="11" s="1"/>
  <c r="G139" i="11" l="1"/>
  <c r="D140" i="11" l="1"/>
  <c r="E140" i="11" s="1"/>
  <c r="F140" i="11" s="1"/>
  <c r="G140" i="11" l="1"/>
  <c r="D141" i="11"/>
  <c r="E141" i="11" s="1"/>
  <c r="F141" i="11" s="1"/>
  <c r="G141" i="11" l="1"/>
  <c r="D142" i="11"/>
  <c r="E142" i="11" s="1"/>
  <c r="F142" i="11" s="1"/>
  <c r="G142" i="11" l="1"/>
  <c r="D143" i="11" l="1"/>
  <c r="E143" i="11" s="1"/>
  <c r="F143" i="11" s="1"/>
  <c r="G143" i="11" l="1"/>
  <c r="D144" i="11" l="1"/>
  <c r="E144" i="11" s="1"/>
  <c r="F144" i="11" s="1"/>
  <c r="G144" i="11" l="1"/>
  <c r="D145" i="11" l="1"/>
  <c r="E145" i="11" s="1"/>
  <c r="F145" i="11" s="1"/>
  <c r="G145" i="11" l="1"/>
  <c r="D146" i="11" l="1"/>
  <c r="E146" i="11" s="1"/>
  <c r="F146" i="11" s="1"/>
  <c r="G146" i="11" l="1"/>
  <c r="D147" i="11" l="1"/>
  <c r="E147" i="11" s="1"/>
  <c r="F147" i="11" s="1"/>
  <c r="G147" i="11" l="1"/>
  <c r="D148" i="11" l="1"/>
  <c r="E148" i="11" s="1"/>
  <c r="F148" i="11" s="1"/>
  <c r="G148" i="11" l="1"/>
  <c r="D149" i="11" l="1"/>
  <c r="E149" i="11" s="1"/>
  <c r="F149" i="11" s="1"/>
  <c r="G149" i="11" l="1"/>
  <c r="D150" i="11" l="1"/>
  <c r="E150" i="11" s="1"/>
  <c r="F150" i="11" s="1"/>
  <c r="G150" i="11" l="1"/>
  <c r="D151" i="11" l="1"/>
  <c r="E151" i="11" s="1"/>
  <c r="F151" i="11" s="1"/>
  <c r="G151" i="11" l="1"/>
  <c r="D152" i="11" l="1"/>
  <c r="E152" i="11" s="1"/>
  <c r="F152" i="11" s="1"/>
  <c r="G152" i="11" l="1"/>
  <c r="D153" i="11" l="1"/>
  <c r="E153" i="11" s="1"/>
  <c r="F153" i="11" s="1"/>
  <c r="G153" i="11" l="1"/>
  <c r="D154" i="11" l="1"/>
  <c r="E154" i="11" s="1"/>
  <c r="F154" i="11" s="1"/>
  <c r="G154" i="11" l="1"/>
  <c r="D155" i="11" l="1"/>
  <c r="E155" i="11" s="1"/>
  <c r="F155" i="11" s="1"/>
  <c r="G155" i="11" l="1"/>
  <c r="D156" i="11" l="1"/>
  <c r="E156" i="11" s="1"/>
  <c r="F156" i="11" s="1"/>
  <c r="G156" i="11" l="1"/>
  <c r="D157" i="11" l="1"/>
  <c r="E157" i="11" s="1"/>
  <c r="F157" i="11" s="1"/>
  <c r="G157" i="11" l="1"/>
  <c r="D158" i="11" l="1"/>
  <c r="E158" i="11" s="1"/>
  <c r="F158" i="11" s="1"/>
  <c r="G158" i="11" l="1"/>
  <c r="D159" i="11" l="1"/>
  <c r="E159" i="11" s="1"/>
  <c r="F159" i="11" s="1"/>
  <c r="G159" i="11" l="1"/>
  <c r="D160" i="11"/>
  <c r="E160" i="11" s="1"/>
  <c r="F160" i="11" s="1"/>
  <c r="G160" i="11" l="1"/>
  <c r="D161" i="11" l="1"/>
  <c r="E161" i="11" s="1"/>
  <c r="F161" i="11" s="1"/>
  <c r="G161" i="11" l="1"/>
  <c r="D162" i="11" l="1"/>
  <c r="E162" i="11" s="1"/>
  <c r="F162" i="11" s="1"/>
  <c r="G162" i="11" l="1"/>
  <c r="D163" i="11" l="1"/>
  <c r="E163" i="11" s="1"/>
  <c r="F163" i="11" s="1"/>
  <c r="G163" i="11" l="1"/>
  <c r="D164" i="11" l="1"/>
  <c r="E164" i="11" s="1"/>
  <c r="F164" i="11" s="1"/>
  <c r="G164" i="11" l="1"/>
  <c r="D165" i="11"/>
  <c r="E165" i="11" s="1"/>
  <c r="F165" i="11" s="1"/>
  <c r="G165" i="11" l="1"/>
  <c r="D166" i="11" l="1"/>
  <c r="E166" i="11" s="1"/>
  <c r="F166" i="11" s="1"/>
  <c r="G166" i="11" l="1"/>
  <c r="D167" i="11"/>
  <c r="E167" i="11" s="1"/>
  <c r="F167" i="11" s="1"/>
  <c r="G167" i="11" l="1"/>
  <c r="D168" i="11"/>
  <c r="E168" i="11" s="1"/>
  <c r="F168" i="11" s="1"/>
  <c r="G168" i="11" l="1"/>
  <c r="D169" i="11"/>
  <c r="E169" i="11" s="1"/>
  <c r="F169" i="11" s="1"/>
  <c r="G169" i="11" l="1"/>
  <c r="D170" i="11"/>
  <c r="E170" i="11" s="1"/>
  <c r="F170" i="11" s="1"/>
  <c r="G170" i="11" l="1"/>
  <c r="D171" i="11" l="1"/>
  <c r="E171" i="11" s="1"/>
  <c r="F171" i="11" s="1"/>
  <c r="G171" i="11" l="1"/>
  <c r="D172" i="11" l="1"/>
  <c r="E172" i="11" s="1"/>
  <c r="F172" i="11" s="1"/>
  <c r="G172" i="11" l="1"/>
  <c r="D173" i="11"/>
  <c r="E173" i="11" s="1"/>
  <c r="F173" i="11" s="1"/>
  <c r="G173" i="11" l="1"/>
  <c r="D174" i="11" l="1"/>
  <c r="E174" i="11" s="1"/>
  <c r="F174" i="11" s="1"/>
  <c r="G174" i="11" l="1"/>
  <c r="D175" i="11"/>
  <c r="E175" i="11" s="1"/>
  <c r="F175" i="11" s="1"/>
  <c r="G175" i="11" l="1"/>
  <c r="D176" i="11"/>
  <c r="E176" i="11" s="1"/>
  <c r="F176" i="11" s="1"/>
  <c r="G176" i="11" l="1"/>
  <c r="D177" i="11" l="1"/>
  <c r="E177" i="11" s="1"/>
  <c r="F177" i="11" s="1"/>
  <c r="G177" i="11" l="1"/>
  <c r="D178" i="11"/>
  <c r="E178" i="11" s="1"/>
  <c r="F178" i="11" s="1"/>
  <c r="G178" i="11" l="1"/>
  <c r="D179" i="11"/>
  <c r="E179" i="11" s="1"/>
  <c r="F179" i="11" s="1"/>
  <c r="G179" i="11" l="1"/>
  <c r="D180" i="11" l="1"/>
  <c r="E180" i="11" s="1"/>
  <c r="F180" i="11" s="1"/>
  <c r="G180" i="11" l="1"/>
  <c r="D181" i="11" l="1"/>
  <c r="E181" i="11" s="1"/>
  <c r="F181" i="11" s="1"/>
  <c r="G181" i="11" l="1"/>
  <c r="D182" i="11"/>
  <c r="E182" i="11" s="1"/>
  <c r="F182" i="11" s="1"/>
  <c r="G182" i="11" l="1"/>
  <c r="D183" i="11"/>
  <c r="E183" i="11" s="1"/>
  <c r="F183" i="11" s="1"/>
  <c r="G183" i="11" l="1"/>
  <c r="D184" i="11"/>
  <c r="E184" i="11" s="1"/>
  <c r="F184" i="11" s="1"/>
  <c r="G184" i="11" l="1"/>
  <c r="D185" i="11" l="1"/>
  <c r="E185" i="11" s="1"/>
  <c r="F185" i="11" s="1"/>
  <c r="G185" i="11" l="1"/>
  <c r="D186" i="11" l="1"/>
  <c r="E186" i="11" s="1"/>
  <c r="F186" i="11" s="1"/>
  <c r="G186" i="11" l="1"/>
  <c r="D187" i="11" l="1"/>
  <c r="E187" i="11" s="1"/>
  <c r="F187" i="11" s="1"/>
  <c r="G187" i="11" l="1"/>
  <c r="D188" i="11" l="1"/>
  <c r="E188" i="11" s="1"/>
  <c r="F188" i="11" s="1"/>
  <c r="G188" i="11" l="1"/>
  <c r="D189" i="11" l="1"/>
  <c r="E189" i="11" s="1"/>
  <c r="F189" i="11" s="1"/>
  <c r="G189" i="11" l="1"/>
  <c r="D190" i="11" l="1"/>
  <c r="E190" i="11" s="1"/>
  <c r="F190" i="11" s="1"/>
  <c r="G190" i="11" l="1"/>
  <c r="D191" i="11" l="1"/>
  <c r="E191" i="11" s="1"/>
  <c r="F191" i="11" s="1"/>
  <c r="G191" i="11" l="1"/>
  <c r="D192" i="11" l="1"/>
  <c r="E192" i="11" s="1"/>
  <c r="F192" i="11" s="1"/>
  <c r="G192" i="11" l="1"/>
  <c r="D193" i="11" l="1"/>
  <c r="E193" i="11" s="1"/>
  <c r="F193" i="11" s="1"/>
  <c r="G193" i="11" l="1"/>
  <c r="D194" i="11" l="1"/>
  <c r="E194" i="11" s="1"/>
  <c r="F194" i="11" s="1"/>
  <c r="G194" i="11" l="1"/>
  <c r="D195" i="11" l="1"/>
  <c r="E195" i="11" s="1"/>
  <c r="F195" i="11" s="1"/>
  <c r="G195" i="11" l="1"/>
  <c r="D196" i="11" l="1"/>
  <c r="E196" i="11" s="1"/>
  <c r="F196" i="11" s="1"/>
  <c r="G196" i="11" l="1"/>
  <c r="D197" i="11" l="1"/>
  <c r="E197" i="11" s="1"/>
  <c r="F197" i="11" s="1"/>
  <c r="G197" i="11" l="1"/>
  <c r="D198" i="11" l="1"/>
  <c r="E198" i="11" s="1"/>
  <c r="F198" i="11" s="1"/>
  <c r="G198" i="11" l="1"/>
  <c r="D199" i="11" l="1"/>
  <c r="E199" i="11" s="1"/>
  <c r="F199" i="11" s="1"/>
  <c r="G199" i="11" l="1"/>
  <c r="D200" i="11" l="1"/>
  <c r="E200" i="11" s="1"/>
  <c r="F200" i="11" s="1"/>
  <c r="G200" i="11" l="1"/>
  <c r="D201" i="11" l="1"/>
  <c r="E201" i="11" s="1"/>
  <c r="F201" i="11" s="1"/>
  <c r="G201" i="11" l="1"/>
  <c r="D202" i="11" l="1"/>
  <c r="E202" i="11" s="1"/>
  <c r="F202" i="11" s="1"/>
  <c r="G202" i="11" l="1"/>
  <c r="D203" i="11" l="1"/>
  <c r="E203" i="11" s="1"/>
  <c r="F203" i="11" s="1"/>
  <c r="G203" i="11" l="1"/>
  <c r="D204" i="11" l="1"/>
  <c r="E204" i="11" s="1"/>
  <c r="F204" i="11" s="1"/>
  <c r="G204" i="11" l="1"/>
  <c r="D205" i="11"/>
  <c r="E205" i="11" s="1"/>
  <c r="F205" i="11" s="1"/>
  <c r="G205" i="11" l="1"/>
  <c r="D206" i="11" l="1"/>
  <c r="E206" i="11" s="1"/>
  <c r="F206" i="11" s="1"/>
  <c r="G206" i="11" l="1"/>
  <c r="D207" i="11"/>
  <c r="E207" i="11" s="1"/>
  <c r="F207" i="11" s="1"/>
  <c r="G207" i="11" l="1"/>
  <c r="D208" i="11" l="1"/>
  <c r="E208" i="11" s="1"/>
  <c r="F208" i="11" s="1"/>
  <c r="G208" i="11" l="1"/>
  <c r="D209" i="11" l="1"/>
  <c r="E209" i="11" s="1"/>
  <c r="F209" i="11" s="1"/>
  <c r="G209" i="11" l="1"/>
  <c r="D210" i="11"/>
  <c r="E210" i="11" s="1"/>
  <c r="F210" i="11" s="1"/>
  <c r="G210" i="11" l="1"/>
  <c r="D211" i="11"/>
  <c r="E211" i="11" s="1"/>
  <c r="F211" i="11" s="1"/>
  <c r="G211" i="11" l="1"/>
  <c r="D212" i="11" l="1"/>
  <c r="E212" i="11" s="1"/>
  <c r="F212" i="11" s="1"/>
  <c r="G212" i="11" l="1"/>
  <c r="D213" i="11"/>
  <c r="E213" i="11" s="1"/>
  <c r="F213" i="11" s="1"/>
  <c r="G213" i="11" l="1"/>
  <c r="D214" i="11" l="1"/>
  <c r="E214" i="11" s="1"/>
  <c r="F214" i="11" s="1"/>
  <c r="G214" i="11" l="1"/>
  <c r="D215" i="11" l="1"/>
  <c r="E215" i="11" s="1"/>
  <c r="F215" i="11" s="1"/>
  <c r="G215" i="11" l="1"/>
  <c r="D216" i="11" l="1"/>
  <c r="E216" i="11" s="1"/>
  <c r="F216" i="11" s="1"/>
  <c r="G216" i="11" l="1"/>
  <c r="D217" i="11" l="1"/>
  <c r="E217" i="11" s="1"/>
  <c r="F217" i="11" s="1"/>
  <c r="G217" i="11" l="1"/>
  <c r="D218" i="11"/>
  <c r="E218" i="11" s="1"/>
  <c r="F218" i="11" s="1"/>
  <c r="G218" i="11" l="1"/>
  <c r="D219" i="11" l="1"/>
  <c r="E219" i="11" s="1"/>
  <c r="F219" i="11" s="1"/>
  <c r="G219" i="11" l="1"/>
  <c r="D220" i="11"/>
  <c r="E220" i="11" s="1"/>
  <c r="F220" i="11" s="1"/>
  <c r="G220" i="11" l="1"/>
  <c r="D221" i="11" l="1"/>
  <c r="E221" i="11" s="1"/>
  <c r="F221" i="11" s="1"/>
  <c r="G221" i="11" l="1"/>
  <c r="D222" i="11"/>
  <c r="E222" i="11" s="1"/>
  <c r="F222" i="11" s="1"/>
  <c r="G222" i="11" l="1"/>
  <c r="D223" i="11"/>
  <c r="E223" i="11" s="1"/>
  <c r="F223" i="11" s="1"/>
  <c r="G223" i="11" l="1"/>
  <c r="D224" i="11" l="1"/>
  <c r="E224" i="11" s="1"/>
  <c r="F224" i="11" s="1"/>
  <c r="G224" i="11" l="1"/>
  <c r="D225" i="11" l="1"/>
  <c r="E225" i="11" s="1"/>
  <c r="F225" i="11" s="1"/>
  <c r="G225" i="11" l="1"/>
  <c r="D226" i="11" l="1"/>
  <c r="E226" i="11" s="1"/>
  <c r="F226" i="11" s="1"/>
  <c r="G226" i="11" l="1"/>
  <c r="D227" i="11" l="1"/>
  <c r="E227" i="11" s="1"/>
  <c r="F227" i="11" s="1"/>
  <c r="G227" i="11" l="1"/>
  <c r="D228" i="11" l="1"/>
  <c r="E228" i="11" s="1"/>
  <c r="F228" i="11" s="1"/>
  <c r="G228" i="11" l="1"/>
  <c r="D229" i="11" l="1"/>
  <c r="E229" i="11" s="1"/>
  <c r="F229" i="11" s="1"/>
  <c r="G229" i="11" l="1"/>
  <c r="D230" i="11" l="1"/>
  <c r="E230" i="11" s="1"/>
  <c r="F230" i="11" s="1"/>
  <c r="G230" i="11" l="1"/>
  <c r="D231" i="11"/>
  <c r="E231" i="11" s="1"/>
  <c r="F231" i="11" s="1"/>
  <c r="G231" i="11" l="1"/>
  <c r="D232" i="11" l="1"/>
  <c r="E232" i="11" s="1"/>
  <c r="F232" i="11" s="1"/>
  <c r="G232" i="11" l="1"/>
  <c r="D233" i="11"/>
  <c r="E233" i="11" s="1"/>
  <c r="F233" i="11" s="1"/>
  <c r="G233" i="11" l="1"/>
  <c r="D234" i="11" l="1"/>
  <c r="E234" i="11" s="1"/>
  <c r="F234" i="11" s="1"/>
  <c r="G234" i="11" l="1"/>
  <c r="D235" i="11"/>
  <c r="E235" i="11" s="1"/>
  <c r="F235" i="11" s="1"/>
  <c r="G235" i="11" l="1"/>
  <c r="D236" i="11" l="1"/>
  <c r="E236" i="11" s="1"/>
  <c r="F236" i="11" s="1"/>
  <c r="G236" i="11" l="1"/>
  <c r="D237" i="11" l="1"/>
  <c r="E237" i="11" s="1"/>
  <c r="F237" i="11" s="1"/>
  <c r="G237" i="11" l="1"/>
  <c r="D238" i="11" l="1"/>
  <c r="E238" i="11" s="1"/>
  <c r="F238" i="11" s="1"/>
  <c r="G238" i="11" l="1"/>
  <c r="D239" i="11"/>
  <c r="E239" i="11" s="1"/>
  <c r="F239" i="11" s="1"/>
  <c r="G239" i="11" l="1"/>
  <c r="D240" i="11" l="1"/>
  <c r="E240" i="11" s="1"/>
  <c r="F240" i="11" s="1"/>
  <c r="G240" i="11" l="1"/>
  <c r="D241" i="11"/>
  <c r="E241" i="11" s="1"/>
  <c r="F241" i="11" s="1"/>
  <c r="G241" i="11" l="1"/>
  <c r="D242" i="11" l="1"/>
  <c r="E242" i="11" s="1"/>
  <c r="F242" i="11" s="1"/>
  <c r="G242" i="11" l="1"/>
  <c r="D243" i="11"/>
  <c r="E243" i="11" s="1"/>
  <c r="F243" i="11" s="1"/>
  <c r="G243" i="11" l="1"/>
  <c r="D244" i="11" l="1"/>
  <c r="E244" i="11" s="1"/>
  <c r="F244" i="11" s="1"/>
  <c r="G244" i="11" l="1"/>
  <c r="D245" i="11"/>
  <c r="E245" i="11" s="1"/>
  <c r="F245" i="11" s="1"/>
  <c r="G245" i="11" l="1"/>
  <c r="D246" i="11" l="1"/>
  <c r="E246" i="11" s="1"/>
  <c r="F246" i="11" s="1"/>
  <c r="G246" i="11" l="1"/>
  <c r="D247" i="11"/>
  <c r="E247" i="11" s="1"/>
  <c r="F247" i="11" s="1"/>
  <c r="G247" i="11" l="1"/>
  <c r="D248" i="11" l="1"/>
  <c r="E248" i="11" s="1"/>
  <c r="F248" i="11" s="1"/>
  <c r="G248" i="11" l="1"/>
  <c r="D249" i="11"/>
  <c r="E249" i="11" s="1"/>
  <c r="F249" i="11" s="1"/>
  <c r="G249" i="11" l="1"/>
  <c r="D250" i="11" l="1"/>
  <c r="E250" i="11" s="1"/>
  <c r="F250" i="11" s="1"/>
  <c r="G250" i="11" l="1"/>
  <c r="D251" i="11" l="1"/>
  <c r="E251" i="11" s="1"/>
  <c r="F251" i="11" s="1"/>
  <c r="G251" i="11" l="1"/>
  <c r="D252" i="11"/>
  <c r="E252" i="11" s="1"/>
  <c r="F252" i="11" s="1"/>
  <c r="G252" i="11" l="1"/>
  <c r="D253" i="11" l="1"/>
  <c r="E253" i="11" s="1"/>
  <c r="F253" i="11" s="1"/>
  <c r="G253" i="11" l="1"/>
  <c r="D254" i="11" l="1"/>
  <c r="E254" i="11" s="1"/>
  <c r="F254" i="11" s="1"/>
  <c r="G254" i="11" l="1"/>
  <c r="D255" i="11" l="1"/>
  <c r="E255" i="11" s="1"/>
  <c r="F255" i="11" s="1"/>
  <c r="G255" i="11" l="1"/>
  <c r="D256" i="11" l="1"/>
  <c r="E256" i="11" s="1"/>
  <c r="F256" i="11" s="1"/>
  <c r="G256" i="11" l="1"/>
  <c r="D257" i="11"/>
  <c r="E257" i="11" s="1"/>
  <c r="F257" i="11" s="1"/>
  <c r="G257" i="11" l="1"/>
  <c r="D258" i="11"/>
  <c r="E258" i="11" s="1"/>
  <c r="F258" i="11" s="1"/>
  <c r="G258" i="11" l="1"/>
  <c r="D259" i="11" l="1"/>
  <c r="E259" i="11" s="1"/>
  <c r="F259" i="11" s="1"/>
  <c r="G259" i="11" l="1"/>
  <c r="D260" i="11"/>
  <c r="E260" i="11" s="1"/>
  <c r="F260" i="11" s="1"/>
  <c r="G260" i="11" l="1"/>
  <c r="D261" i="11" l="1"/>
  <c r="E261" i="11" s="1"/>
  <c r="F261" i="11" s="1"/>
  <c r="G261" i="11" l="1"/>
  <c r="D262" i="11"/>
  <c r="E262" i="11" s="1"/>
  <c r="F262" i="11" s="1"/>
  <c r="G262" i="11" l="1"/>
  <c r="D263" i="11" l="1"/>
  <c r="E263" i="11" s="1"/>
  <c r="F263" i="11" s="1"/>
  <c r="G263" i="11" l="1"/>
  <c r="D264" i="11" l="1"/>
  <c r="E264" i="11" s="1"/>
  <c r="F264" i="11" s="1"/>
  <c r="G264" i="11" l="1"/>
  <c r="D265" i="11" l="1"/>
  <c r="E265" i="11" s="1"/>
  <c r="F265" i="11" s="1"/>
  <c r="G265" i="11" l="1"/>
  <c r="D266" i="11"/>
  <c r="E266" i="11" s="1"/>
  <c r="F266" i="11" s="1"/>
  <c r="G266" i="11" l="1"/>
  <c r="D267" i="11" l="1"/>
  <c r="E267" i="11" s="1"/>
  <c r="F267" i="11" s="1"/>
  <c r="G267" i="11" l="1"/>
  <c r="D268" i="11"/>
  <c r="E268" i="11" s="1"/>
  <c r="F268" i="11" s="1"/>
  <c r="G268" i="11" l="1"/>
  <c r="D269" i="11" l="1"/>
  <c r="E269" i="11" s="1"/>
  <c r="F269" i="11" s="1"/>
  <c r="G269" i="11" l="1"/>
  <c r="D270" i="11"/>
  <c r="E270" i="11" s="1"/>
  <c r="F270" i="11" s="1"/>
  <c r="G270" i="11" l="1"/>
  <c r="D271" i="11" l="1"/>
  <c r="E271" i="11" s="1"/>
  <c r="F271" i="11" s="1"/>
  <c r="G271" i="11" l="1"/>
  <c r="D272" i="11"/>
  <c r="E272" i="11" s="1"/>
  <c r="F272" i="11" s="1"/>
  <c r="G272" i="11" l="1"/>
  <c r="D273" i="11" l="1"/>
  <c r="E273" i="11" s="1"/>
  <c r="F273" i="11" s="1"/>
  <c r="G273" i="11" l="1"/>
  <c r="D274" i="11"/>
  <c r="E274" i="11" s="1"/>
  <c r="F274" i="11" s="1"/>
  <c r="G274" i="11" l="1"/>
  <c r="D275" i="11" l="1"/>
  <c r="E275" i="11" s="1"/>
  <c r="F275" i="11" s="1"/>
  <c r="G275" i="11" l="1"/>
  <c r="D276" i="11"/>
  <c r="E276" i="11" s="1"/>
  <c r="F276" i="11" s="1"/>
  <c r="G276" i="11" l="1"/>
  <c r="D277" i="11" l="1"/>
  <c r="E277" i="11" s="1"/>
  <c r="F277" i="11" s="1"/>
  <c r="G277" i="11" l="1"/>
  <c r="D278" i="11"/>
  <c r="E278" i="11" s="1"/>
  <c r="F278" i="11" s="1"/>
  <c r="G278" i="11" l="1"/>
  <c r="D279" i="11" l="1"/>
  <c r="E279" i="11" s="1"/>
  <c r="F279" i="11" s="1"/>
  <c r="G279" i="11" l="1"/>
  <c r="D280" i="11" l="1"/>
  <c r="E280" i="11" s="1"/>
  <c r="F280" i="11" s="1"/>
  <c r="G280" i="11" l="1"/>
  <c r="D281" i="11" l="1"/>
  <c r="E281" i="11" s="1"/>
  <c r="F281" i="11" s="1"/>
  <c r="G281" i="11" l="1"/>
  <c r="D282" i="11" l="1"/>
  <c r="E282" i="11" s="1"/>
  <c r="F282" i="11" s="1"/>
  <c r="G282" i="11" l="1"/>
  <c r="D283" i="11" l="1"/>
  <c r="E283" i="11" s="1"/>
  <c r="F283" i="11" s="1"/>
  <c r="G283" i="11" l="1"/>
  <c r="D284" i="11"/>
  <c r="E284" i="11" s="1"/>
  <c r="F284" i="11" s="1"/>
  <c r="G284" i="11" l="1"/>
  <c r="D285" i="11"/>
  <c r="E285" i="11" s="1"/>
  <c r="F285" i="11" s="1"/>
  <c r="G285" i="11" l="1"/>
  <c r="D286" i="11" l="1"/>
  <c r="E286" i="11" s="1"/>
  <c r="F286" i="11" s="1"/>
  <c r="G286" i="11" l="1"/>
  <c r="D287" i="11" l="1"/>
  <c r="E287" i="11" s="1"/>
  <c r="F287" i="11" s="1"/>
  <c r="G287" i="11" l="1"/>
  <c r="D288" i="11" l="1"/>
  <c r="E288" i="11" s="1"/>
  <c r="F288" i="11" s="1"/>
  <c r="G288" i="11" l="1"/>
  <c r="D289" i="11"/>
  <c r="E289" i="11" s="1"/>
  <c r="F289" i="11" s="1"/>
  <c r="G289" i="11" l="1"/>
  <c r="D290" i="11"/>
  <c r="E290" i="11" s="1"/>
  <c r="F290" i="11" s="1"/>
  <c r="G290" i="11" l="1"/>
  <c r="D291" i="11" l="1"/>
  <c r="E291" i="11" s="1"/>
  <c r="F291" i="11" s="1"/>
  <c r="G291" i="11" l="1"/>
  <c r="D292" i="11" l="1"/>
  <c r="E292" i="11" s="1"/>
  <c r="F292" i="11" s="1"/>
  <c r="G292" i="11" l="1"/>
  <c r="D293" i="11" l="1"/>
  <c r="E293" i="11" s="1"/>
  <c r="F293" i="11" s="1"/>
  <c r="G293" i="11" l="1"/>
  <c r="D294" i="11" l="1"/>
  <c r="E294" i="11" s="1"/>
  <c r="F294" i="11" s="1"/>
  <c r="G294" i="11" l="1"/>
  <c r="D295" i="11" l="1"/>
  <c r="E295" i="11" s="1"/>
  <c r="F295" i="11" s="1"/>
  <c r="G295" i="11" l="1"/>
  <c r="D296" i="11" l="1"/>
  <c r="E296" i="11" s="1"/>
  <c r="F296" i="11" s="1"/>
  <c r="G296" i="11" l="1"/>
  <c r="D297" i="11"/>
  <c r="E297" i="11" s="1"/>
  <c r="F297" i="11" s="1"/>
  <c r="G297" i="11" l="1"/>
  <c r="D298" i="11" l="1"/>
  <c r="E298" i="11" s="1"/>
  <c r="F298" i="11" s="1"/>
  <c r="G298" i="11" l="1"/>
  <c r="D299" i="11" l="1"/>
  <c r="E299" i="11" s="1"/>
  <c r="F299" i="11" s="1"/>
  <c r="G299" i="11" l="1"/>
  <c r="D300" i="11"/>
  <c r="E300" i="11" s="1"/>
  <c r="F300" i="11" s="1"/>
  <c r="G300" i="11" l="1"/>
  <c r="D301" i="11" l="1"/>
  <c r="E301" i="11" s="1"/>
  <c r="F301" i="11" s="1"/>
  <c r="G301" i="11" l="1"/>
  <c r="D302" i="11"/>
  <c r="E302" i="11" s="1"/>
  <c r="F302" i="11" s="1"/>
  <c r="G302" i="11" l="1"/>
  <c r="D303" i="11" l="1"/>
  <c r="E303" i="11" s="1"/>
  <c r="F303" i="11" s="1"/>
  <c r="G303" i="11" l="1"/>
  <c r="D304" i="11" l="1"/>
  <c r="E304" i="11" s="1"/>
  <c r="F304" i="11" s="1"/>
  <c r="G304" i="11" l="1"/>
  <c r="D305" i="11"/>
  <c r="E305" i="11" s="1"/>
  <c r="F305" i="11" s="1"/>
  <c r="G305" i="11" l="1"/>
  <c r="D306" i="11" l="1"/>
  <c r="E306" i="11" s="1"/>
  <c r="F306" i="11" s="1"/>
  <c r="G306" i="11" l="1"/>
  <c r="D307" i="11"/>
  <c r="E307" i="11" s="1"/>
  <c r="F307" i="11" s="1"/>
  <c r="G307" i="11" l="1"/>
  <c r="D308" i="11" l="1"/>
  <c r="E308" i="11" s="1"/>
  <c r="F308" i="11" s="1"/>
  <c r="G308" i="11" l="1"/>
  <c r="D309" i="11" l="1"/>
  <c r="E309" i="11" s="1"/>
  <c r="F309" i="11" s="1"/>
  <c r="G309" i="11" l="1"/>
  <c r="D310" i="11"/>
  <c r="E310" i="11" s="1"/>
  <c r="F310" i="11" s="1"/>
  <c r="G310" i="11" l="1"/>
  <c r="D311" i="11" l="1"/>
  <c r="E311" i="11" s="1"/>
  <c r="F311" i="11" s="1"/>
  <c r="G311" i="11" l="1"/>
  <c r="D312" i="11"/>
  <c r="E312" i="11" s="1"/>
  <c r="F312" i="11" s="1"/>
  <c r="G312" i="11" l="1"/>
  <c r="D313" i="11" l="1"/>
  <c r="E313" i="11" s="1"/>
  <c r="F313" i="11" s="1"/>
  <c r="G313" i="11" l="1"/>
  <c r="D314" i="11"/>
  <c r="E314" i="11" s="1"/>
  <c r="F314" i="11" s="1"/>
  <c r="G314" i="11" l="1"/>
  <c r="D315" i="11" l="1"/>
  <c r="E315" i="11" s="1"/>
  <c r="F315" i="11" s="1"/>
  <c r="G315" i="11" l="1"/>
  <c r="D316" i="11"/>
  <c r="E316" i="11" s="1"/>
  <c r="F316" i="11" s="1"/>
  <c r="G316" i="11" l="1"/>
  <c r="D317" i="11" l="1"/>
  <c r="E317" i="11" s="1"/>
  <c r="F317" i="11" s="1"/>
  <c r="G317" i="11" l="1"/>
  <c r="D318" i="11"/>
  <c r="E318" i="11" s="1"/>
  <c r="F318" i="11" s="1"/>
  <c r="G318" i="11" l="1"/>
  <c r="D319" i="11" l="1"/>
  <c r="E319" i="11" s="1"/>
  <c r="F319" i="11" s="1"/>
  <c r="G319" i="11" l="1"/>
  <c r="D320" i="11" l="1"/>
  <c r="E320" i="11" s="1"/>
  <c r="F320" i="11" s="1"/>
  <c r="G320" i="11" l="1"/>
  <c r="D321" i="11" l="1"/>
  <c r="E321" i="11" s="1"/>
  <c r="F321" i="11" s="1"/>
  <c r="G321" i="11" l="1"/>
  <c r="D322" i="11" l="1"/>
  <c r="E322" i="11" s="1"/>
  <c r="F322" i="11" s="1"/>
  <c r="G322" i="11" l="1"/>
  <c r="D323" i="11" l="1"/>
  <c r="E323" i="11" s="1"/>
  <c r="F323" i="11" s="1"/>
  <c r="G323" i="11" l="1"/>
  <c r="D324" i="11" l="1"/>
  <c r="E324" i="11" s="1"/>
  <c r="F324" i="11" s="1"/>
  <c r="G324" i="11" l="1"/>
  <c r="D325" i="11"/>
  <c r="E325" i="11" s="1"/>
  <c r="F325" i="11" s="1"/>
  <c r="G325" i="11" l="1"/>
  <c r="D326" i="11" l="1"/>
  <c r="E326" i="11" s="1"/>
  <c r="F326" i="11" s="1"/>
  <c r="G326" i="11" l="1"/>
  <c r="D327" i="11"/>
  <c r="E327" i="11" s="1"/>
  <c r="F327" i="11" s="1"/>
  <c r="G327" i="11" l="1"/>
  <c r="D328" i="11" l="1"/>
  <c r="E328" i="11" s="1"/>
  <c r="F328" i="11" s="1"/>
  <c r="G328" i="11" l="1"/>
  <c r="D329" i="11"/>
  <c r="E329" i="11" s="1"/>
  <c r="F329" i="11" s="1"/>
  <c r="G329" i="11" l="1"/>
  <c r="D330" i="11" l="1"/>
  <c r="E330" i="11" s="1"/>
  <c r="F330" i="11" s="1"/>
  <c r="G330" i="11" l="1"/>
  <c r="D331" i="11"/>
  <c r="E331" i="11" s="1"/>
  <c r="F331" i="11" s="1"/>
  <c r="G331" i="11" l="1"/>
  <c r="D332" i="11" l="1"/>
  <c r="E332" i="11" s="1"/>
  <c r="F332" i="11" s="1"/>
  <c r="G332" i="11" l="1"/>
  <c r="D333" i="11"/>
  <c r="E333" i="11" s="1"/>
  <c r="F333" i="11" s="1"/>
  <c r="G333" i="11" l="1"/>
  <c r="D334" i="11" l="1"/>
  <c r="E334" i="11" s="1"/>
  <c r="F334" i="11" s="1"/>
  <c r="G334" i="11" l="1"/>
  <c r="D335" i="11"/>
  <c r="E335" i="11" s="1"/>
  <c r="F335" i="11" s="1"/>
  <c r="G335" i="11" l="1"/>
  <c r="D336" i="11" l="1"/>
  <c r="E336" i="11" s="1"/>
  <c r="F336" i="11" s="1"/>
  <c r="G336" i="11" l="1"/>
  <c r="D337" i="11" l="1"/>
  <c r="E337" i="11" s="1"/>
  <c r="F337" i="11" s="1"/>
  <c r="G337" i="11" l="1"/>
  <c r="D338" i="11"/>
  <c r="E338" i="11" s="1"/>
  <c r="F338" i="11" s="1"/>
  <c r="G338" i="11" l="1"/>
  <c r="D339" i="11" l="1"/>
  <c r="E339" i="11" s="1"/>
  <c r="F339" i="11" s="1"/>
  <c r="G339" i="11" l="1"/>
  <c r="D340" i="11" l="1"/>
  <c r="E340" i="11" s="1"/>
  <c r="F340" i="11" s="1"/>
  <c r="G340" i="11" l="1"/>
  <c r="D341" i="11"/>
  <c r="E341" i="11" s="1"/>
  <c r="F341" i="11" s="1"/>
  <c r="G341" i="11" l="1"/>
  <c r="D342" i="11" l="1"/>
  <c r="E342" i="11" s="1"/>
  <c r="F342" i="11" s="1"/>
  <c r="G342" i="11" l="1"/>
  <c r="D343" i="11"/>
  <c r="E343" i="11" s="1"/>
  <c r="F343" i="11" s="1"/>
  <c r="G343" i="11" l="1"/>
  <c r="D344" i="11" l="1"/>
  <c r="E344" i="11" s="1"/>
  <c r="F344" i="11" s="1"/>
  <c r="G344" i="11" l="1"/>
  <c r="D345" i="11" l="1"/>
  <c r="E345" i="11" s="1"/>
  <c r="F345" i="11" s="1"/>
  <c r="G345" i="11" l="1"/>
  <c r="D346" i="11" l="1"/>
  <c r="E346" i="11" s="1"/>
  <c r="F346" i="11" s="1"/>
  <c r="G346" i="11" l="1"/>
  <c r="D347" i="11" l="1"/>
  <c r="E347" i="11" s="1"/>
  <c r="F347" i="11" s="1"/>
  <c r="G347" i="11" l="1"/>
  <c r="D348" i="11" l="1"/>
  <c r="E348" i="11" s="1"/>
  <c r="F348" i="11" s="1"/>
  <c r="G348" i="11" l="1"/>
  <c r="D349" i="11" l="1"/>
  <c r="E349" i="11" s="1"/>
  <c r="F349" i="11" s="1"/>
  <c r="G349" i="11" l="1"/>
  <c r="D350" i="11"/>
  <c r="E350" i="11" s="1"/>
  <c r="F350" i="11" s="1"/>
  <c r="G350" i="11" l="1"/>
  <c r="D351" i="11"/>
  <c r="E351" i="11" s="1"/>
  <c r="F351" i="11" s="1"/>
  <c r="G351" i="11" l="1"/>
  <c r="D352" i="11" l="1"/>
  <c r="E352" i="11" s="1"/>
  <c r="F352" i="11" s="1"/>
  <c r="G352" i="11" l="1"/>
  <c r="D353" i="11" l="1"/>
  <c r="E353" i="11" s="1"/>
  <c r="F353" i="11" s="1"/>
  <c r="G353" i="11" l="1"/>
  <c r="D354" i="11"/>
  <c r="E354" i="11" s="1"/>
  <c r="F354" i="11" s="1"/>
  <c r="G354" i="11" l="1"/>
  <c r="D355" i="11" l="1"/>
  <c r="E355" i="11" s="1"/>
  <c r="F355" i="11" s="1"/>
  <c r="G355" i="11" l="1"/>
  <c r="D356" i="11"/>
  <c r="E356" i="11" s="1"/>
  <c r="F356" i="11" s="1"/>
  <c r="G356" i="11" l="1"/>
  <c r="D357" i="11" l="1"/>
  <c r="E357" i="11" s="1"/>
  <c r="F357" i="11" s="1"/>
  <c r="G357" i="11" l="1"/>
  <c r="D358" i="11"/>
  <c r="E358" i="11" s="1"/>
  <c r="F358" i="11" s="1"/>
  <c r="G358" i="11" l="1"/>
  <c r="D359" i="11" l="1"/>
  <c r="E359" i="11" s="1"/>
  <c r="F359" i="11" s="1"/>
  <c r="G359" i="11" l="1"/>
  <c r="D360" i="11" l="1"/>
  <c r="E360" i="11" s="1"/>
  <c r="F360" i="11" s="1"/>
  <c r="G360" i="11" l="1"/>
  <c r="D361" i="11"/>
  <c r="E361" i="11" s="1"/>
  <c r="F361" i="11" s="1"/>
  <c r="G361" i="11" l="1"/>
  <c r="D362" i="11" l="1"/>
  <c r="E362" i="11" s="1"/>
  <c r="F362" i="11" s="1"/>
  <c r="G362" i="11" l="1"/>
  <c r="D363" i="11"/>
  <c r="E363" i="11" s="1"/>
  <c r="F363" i="11" s="1"/>
  <c r="G363" i="11" l="1"/>
  <c r="D364" i="11" l="1"/>
  <c r="E364" i="11" s="1"/>
  <c r="F364" i="11" s="1"/>
  <c r="G364" i="11" l="1"/>
  <c r="D365" i="11"/>
  <c r="E365" i="11" s="1"/>
  <c r="F365" i="11" s="1"/>
  <c r="G365" i="11" l="1"/>
  <c r="D366" i="11" l="1"/>
  <c r="E366" i="11" s="1"/>
  <c r="F366" i="11" s="1"/>
  <c r="G366" i="11" l="1"/>
  <c r="D367" i="11" l="1"/>
  <c r="E367" i="11" s="1"/>
  <c r="F367" i="11" s="1"/>
  <c r="G367" i="11" l="1"/>
  <c r="D368" i="11"/>
  <c r="E368" i="11" s="1"/>
  <c r="F368" i="11" s="1"/>
  <c r="G368" i="11" l="1"/>
  <c r="D369" i="11" l="1"/>
  <c r="E369" i="11" s="1"/>
  <c r="F369" i="11" s="1"/>
  <c r="G369" i="11" l="1"/>
  <c r="D370" i="11" l="1"/>
  <c r="E370" i="11" s="1"/>
  <c r="F370" i="11" s="1"/>
  <c r="G370" i="11" l="1"/>
  <c r="D371" i="11" l="1"/>
  <c r="E371" i="11" s="1"/>
  <c r="F371" i="11" s="1"/>
  <c r="G371" i="11" l="1"/>
  <c r="D372" i="11" l="1"/>
  <c r="E372" i="11" s="1"/>
  <c r="F372" i="11" s="1"/>
  <c r="G372" i="11" l="1"/>
  <c r="D373" i="11" l="1"/>
  <c r="E373" i="11" s="1"/>
  <c r="F373" i="11" s="1"/>
  <c r="G373" i="11" l="1"/>
  <c r="D374" i="11" l="1"/>
  <c r="E374" i="11" s="1"/>
  <c r="F374" i="11" s="1"/>
  <c r="G374" i="11" l="1"/>
  <c r="D375" i="11" l="1"/>
  <c r="E375" i="11" s="1"/>
  <c r="F375" i="11" s="1"/>
  <c r="G375" i="11" l="1"/>
  <c r="D376" i="11" l="1"/>
  <c r="E376" i="11" s="1"/>
  <c r="F376" i="11" s="1"/>
  <c r="G376" i="11" l="1"/>
  <c r="D377" i="11" l="1"/>
  <c r="E377" i="11" s="1"/>
  <c r="F377" i="11" s="1"/>
  <c r="G377" i="11" l="1"/>
  <c r="D378" i="11" l="1"/>
  <c r="E378" i="11" s="1"/>
  <c r="F378" i="11" s="1"/>
  <c r="G378" i="11" l="1"/>
  <c r="D379" i="11" l="1"/>
  <c r="E379" i="11" s="1"/>
  <c r="F379" i="11" s="1"/>
  <c r="G379" i="11" l="1"/>
  <c r="D380" i="11"/>
  <c r="E380" i="11" s="1"/>
  <c r="F380" i="11" s="1"/>
  <c r="G380" i="11" l="1"/>
  <c r="D381" i="11" l="1"/>
  <c r="E381" i="11" s="1"/>
  <c r="F381" i="11" s="1"/>
  <c r="G381" i="11" l="1"/>
  <c r="D382" i="11" l="1"/>
  <c r="E382" i="11" s="1"/>
  <c r="F382" i="11" s="1"/>
  <c r="G382" i="11" l="1"/>
  <c r="D383" i="11"/>
  <c r="E383" i="11" s="1"/>
  <c r="F383" i="11" s="1"/>
  <c r="G383" i="11" l="1"/>
  <c r="D384" i="11" l="1"/>
  <c r="E384" i="11" s="1"/>
  <c r="F384" i="11" s="1"/>
  <c r="G384" i="11" l="1"/>
  <c r="D385" i="11" l="1"/>
  <c r="E385" i="11" s="1"/>
  <c r="F385" i="11" s="1"/>
  <c r="G385" i="11" l="1"/>
  <c r="D386" i="11" l="1"/>
  <c r="E386" i="11" s="1"/>
  <c r="F386" i="11" s="1"/>
  <c r="G386" i="11" l="1"/>
  <c r="D387" i="11"/>
  <c r="E387" i="11" s="1"/>
  <c r="F387" i="11" s="1"/>
  <c r="G387" i="11" l="1"/>
  <c r="D388" i="11" l="1"/>
  <c r="E388" i="11" s="1"/>
  <c r="F388" i="11" s="1"/>
  <c r="G388" i="11" l="1"/>
  <c r="D389" i="11"/>
  <c r="E389" i="11" s="1"/>
  <c r="F389" i="11" s="1"/>
  <c r="G389" i="11" l="1"/>
  <c r="D390" i="11" l="1"/>
  <c r="E390" i="11" s="1"/>
  <c r="F390" i="11" s="1"/>
  <c r="G390" i="11" l="1"/>
  <c r="D391" i="11" l="1"/>
  <c r="E391" i="11" s="1"/>
  <c r="F391" i="11" s="1"/>
  <c r="G391" i="11" l="1"/>
  <c r="D392" i="11" l="1"/>
  <c r="E392" i="11" s="1"/>
  <c r="F392" i="11" s="1"/>
  <c r="G392" i="11" l="1"/>
  <c r="D393" i="11" l="1"/>
  <c r="E393" i="11" s="1"/>
  <c r="F393" i="11" s="1"/>
  <c r="G393" i="11" l="1"/>
  <c r="D394" i="11" l="1"/>
  <c r="E394" i="11" s="1"/>
  <c r="F394" i="11" s="1"/>
  <c r="G394" i="11" l="1"/>
  <c r="D395" i="11" l="1"/>
  <c r="E395" i="11" s="1"/>
  <c r="F395" i="11" s="1"/>
  <c r="G395" i="11" l="1"/>
  <c r="D396" i="11" l="1"/>
  <c r="E396" i="11" s="1"/>
  <c r="F396" i="11" s="1"/>
  <c r="G396" i="11" l="1"/>
  <c r="D397" i="11" l="1"/>
  <c r="E397" i="11" s="1"/>
  <c r="F397" i="11" s="1"/>
  <c r="G397" i="11" l="1"/>
  <c r="D398" i="11" l="1"/>
  <c r="E398" i="11" s="1"/>
  <c r="F398" i="11" s="1"/>
  <c r="G398" i="11" l="1"/>
  <c r="D399" i="11" l="1"/>
  <c r="E399" i="11" s="1"/>
  <c r="F399" i="11" s="1"/>
  <c r="G399" i="11" l="1"/>
  <c r="D400" i="11" l="1"/>
  <c r="E400" i="11" s="1"/>
  <c r="F400" i="11" s="1"/>
  <c r="G400" i="11" l="1"/>
  <c r="D401" i="11" l="1"/>
  <c r="E401" i="11" s="1"/>
  <c r="F401" i="11" s="1"/>
  <c r="G401" i="11" l="1"/>
  <c r="D402" i="11" l="1"/>
  <c r="E402" i="11" s="1"/>
  <c r="F402" i="11" s="1"/>
  <c r="G402" i="11" l="1"/>
  <c r="D403" i="11" l="1"/>
  <c r="E403" i="11" s="1"/>
  <c r="F403" i="11" s="1"/>
  <c r="G403" i="11" l="1"/>
  <c r="D404" i="11" l="1"/>
  <c r="E404" i="11" s="1"/>
  <c r="F404" i="11" s="1"/>
  <c r="G404" i="11" l="1"/>
  <c r="D405" i="11" l="1"/>
  <c r="E405" i="11" s="1"/>
  <c r="F405" i="11" s="1"/>
  <c r="G405" i="11" l="1"/>
  <c r="D406" i="11" l="1"/>
  <c r="E406" i="11" s="1"/>
  <c r="F406" i="11" s="1"/>
  <c r="G406" i="11" l="1"/>
  <c r="D407" i="11" l="1"/>
  <c r="E407" i="11" s="1"/>
  <c r="F407" i="11" s="1"/>
  <c r="G407" i="11" l="1"/>
  <c r="D408" i="11"/>
  <c r="E408" i="11" s="1"/>
  <c r="F408" i="11" s="1"/>
  <c r="G408" i="11" l="1"/>
  <c r="D409" i="11" l="1"/>
  <c r="E409" i="11" s="1"/>
  <c r="F409" i="11" s="1"/>
  <c r="G409" i="11" l="1"/>
  <c r="D410" i="11" l="1"/>
  <c r="E410" i="11" s="1"/>
  <c r="F410" i="11" s="1"/>
  <c r="G410" i="11" l="1"/>
  <c r="D411" i="11" l="1"/>
  <c r="E411" i="11" s="1"/>
  <c r="F411" i="11" s="1"/>
  <c r="G411" i="11" l="1"/>
  <c r="D412" i="11" l="1"/>
  <c r="E412" i="11" s="1"/>
  <c r="F412" i="11" s="1"/>
  <c r="G412" i="11" l="1"/>
  <c r="D413" i="11" l="1"/>
  <c r="E413" i="11" s="1"/>
  <c r="F413" i="11" s="1"/>
  <c r="G413" i="11" l="1"/>
  <c r="D414" i="11"/>
  <c r="E414" i="11" s="1"/>
  <c r="F414" i="11" s="1"/>
  <c r="G414" i="11" l="1"/>
  <c r="D415" i="11" l="1"/>
  <c r="E415" i="11" s="1"/>
  <c r="F415" i="11" s="1"/>
  <c r="G415" i="11" l="1"/>
  <c r="D416" i="11" l="1"/>
  <c r="E416" i="11" s="1"/>
  <c r="F416" i="11" s="1"/>
  <c r="G416" i="11" l="1"/>
  <c r="D417" i="11" l="1"/>
  <c r="E417" i="11" s="1"/>
  <c r="F417" i="11" s="1"/>
  <c r="G417" i="11" l="1"/>
  <c r="D418" i="11" l="1"/>
  <c r="E418" i="11" s="1"/>
  <c r="F418" i="11" s="1"/>
  <c r="G418" i="11" l="1"/>
  <c r="D419" i="11" l="1"/>
  <c r="E419" i="11" s="1"/>
  <c r="F419" i="11" s="1"/>
  <c r="G419" i="11" l="1"/>
  <c r="D420" i="11"/>
  <c r="E420" i="11" s="1"/>
  <c r="F420" i="11" s="1"/>
  <c r="G420" i="11" l="1"/>
  <c r="D421" i="11" l="1"/>
  <c r="E421" i="11" s="1"/>
  <c r="F421" i="11" s="1"/>
  <c r="G421" i="11" l="1"/>
  <c r="D422" i="11" l="1"/>
  <c r="E422" i="11" s="1"/>
  <c r="F422" i="11" s="1"/>
  <c r="G422" i="11" l="1"/>
  <c r="D423" i="11" l="1"/>
  <c r="E423" i="11" s="1"/>
  <c r="F423" i="11" s="1"/>
  <c r="G423" i="11" l="1"/>
  <c r="D424" i="11" l="1"/>
  <c r="E424" i="11" s="1"/>
  <c r="F424" i="11" s="1"/>
  <c r="G424" i="11" l="1"/>
  <c r="D425" i="11" l="1"/>
  <c r="E425" i="11" s="1"/>
  <c r="F425" i="11" s="1"/>
  <c r="G425" i="11" l="1"/>
  <c r="D426" i="11" l="1"/>
  <c r="E426" i="11" s="1"/>
  <c r="F426" i="11" s="1"/>
  <c r="G426" i="11" l="1"/>
  <c r="D427" i="11" l="1"/>
  <c r="E427" i="11" s="1"/>
  <c r="F427" i="11" s="1"/>
  <c r="G427" i="11" l="1"/>
  <c r="D428" i="11"/>
  <c r="E428" i="11" s="1"/>
  <c r="F428" i="11" s="1"/>
  <c r="G428" i="11" l="1"/>
  <c r="D429" i="11" l="1"/>
  <c r="E429" i="11" s="1"/>
  <c r="F429" i="11" s="1"/>
  <c r="G429" i="11" l="1"/>
  <c r="D430" i="11" l="1"/>
  <c r="E430" i="11" s="1"/>
  <c r="F430" i="11" s="1"/>
  <c r="G430" i="11" l="1"/>
  <c r="D431" i="11" l="1"/>
  <c r="E431" i="11" s="1"/>
  <c r="F431" i="11" s="1"/>
  <c r="G431" i="11" l="1"/>
  <c r="D432" i="11" l="1"/>
  <c r="E432" i="11" s="1"/>
  <c r="F432" i="11" s="1"/>
  <c r="G432" i="11" l="1"/>
  <c r="D433" i="11" l="1"/>
  <c r="E433" i="11" s="1"/>
  <c r="F433" i="11" s="1"/>
  <c r="G433" i="11" l="1"/>
  <c r="D434" i="11" l="1"/>
  <c r="E434" i="11" s="1"/>
  <c r="F434" i="11" s="1"/>
  <c r="G434" i="11" l="1"/>
  <c r="D435" i="11" l="1"/>
  <c r="E435" i="11" s="1"/>
  <c r="F435" i="11" s="1"/>
  <c r="G435" i="11" l="1"/>
  <c r="D436" i="11"/>
  <c r="E436" i="11" s="1"/>
  <c r="F436" i="11" s="1"/>
  <c r="G436" i="11" l="1"/>
  <c r="D437" i="11" l="1"/>
  <c r="E437" i="11" s="1"/>
  <c r="F437" i="11" s="1"/>
  <c r="G437" i="11" l="1"/>
  <c r="D438" i="11"/>
  <c r="E438" i="11" s="1"/>
  <c r="F438" i="11" s="1"/>
  <c r="G438" i="11" l="1"/>
  <c r="D439" i="11" l="1"/>
  <c r="E439" i="11" s="1"/>
  <c r="F439" i="11" s="1"/>
  <c r="G439" i="11" l="1"/>
  <c r="D440" i="11" l="1"/>
  <c r="E440" i="11" s="1"/>
  <c r="F440" i="11" s="1"/>
  <c r="G440" i="11" l="1"/>
  <c r="D441" i="11" l="1"/>
  <c r="E441" i="11" s="1"/>
  <c r="F441" i="11" s="1"/>
  <c r="G441" i="11" l="1"/>
  <c r="D442" i="11" l="1"/>
  <c r="E442" i="11" s="1"/>
  <c r="F442" i="11" s="1"/>
  <c r="G442" i="11" l="1"/>
  <c r="D443" i="11" l="1"/>
  <c r="E443" i="11" s="1"/>
  <c r="F443" i="11" s="1"/>
  <c r="G443" i="11" l="1"/>
  <c r="D444" i="11"/>
  <c r="E444" i="11" s="1"/>
  <c r="F444" i="11" s="1"/>
  <c r="G444" i="11" l="1"/>
  <c r="D445" i="11" l="1"/>
  <c r="E445" i="11" s="1"/>
  <c r="F445" i="11" s="1"/>
  <c r="G445" i="11" l="1"/>
  <c r="D446" i="11" l="1"/>
  <c r="E446" i="11" s="1"/>
  <c r="F446" i="11" s="1"/>
  <c r="G446" i="11" l="1"/>
  <c r="D447" i="11" l="1"/>
  <c r="E447" i="11" s="1"/>
  <c r="F447" i="11" s="1"/>
  <c r="G447" i="11" l="1"/>
  <c r="D448" i="11" l="1"/>
  <c r="E448" i="11" s="1"/>
  <c r="F448" i="11" s="1"/>
  <c r="G448" i="11" l="1"/>
  <c r="D449" i="11" l="1"/>
  <c r="E449" i="11" s="1"/>
  <c r="F449" i="11" s="1"/>
  <c r="G449" i="11" l="1"/>
  <c r="D450" i="11" l="1"/>
  <c r="E450" i="11" s="1"/>
  <c r="F450" i="11" s="1"/>
  <c r="G450" i="11" l="1"/>
  <c r="D451" i="11" l="1"/>
  <c r="E451" i="11" s="1"/>
  <c r="F451" i="11" s="1"/>
  <c r="G451" i="11" l="1"/>
  <c r="D452" i="11" l="1"/>
  <c r="E452" i="11" s="1"/>
  <c r="F452" i="11" s="1"/>
  <c r="G452" i="11" l="1"/>
  <c r="D453" i="11" l="1"/>
  <c r="E453" i="11" s="1"/>
  <c r="F453" i="11" s="1"/>
  <c r="G453" i="11" l="1"/>
  <c r="D454" i="11" l="1"/>
  <c r="E454" i="11" s="1"/>
  <c r="F454" i="11" s="1"/>
  <c r="G454" i="11" l="1"/>
  <c r="D455" i="11" l="1"/>
  <c r="E455" i="11" s="1"/>
  <c r="F455" i="11" s="1"/>
  <c r="G455" i="11" l="1"/>
  <c r="D456" i="11" l="1"/>
  <c r="E456" i="11" s="1"/>
  <c r="F456" i="11" s="1"/>
  <c r="G456" i="11" l="1"/>
  <c r="D457" i="11" l="1"/>
  <c r="E457" i="11" s="1"/>
  <c r="F457" i="11" s="1"/>
  <c r="G457" i="11" l="1"/>
  <c r="D458" i="11"/>
  <c r="E458" i="11" s="1"/>
  <c r="F458" i="11" s="1"/>
  <c r="G458" i="11" l="1"/>
  <c r="D459" i="11" l="1"/>
  <c r="E459" i="11" s="1"/>
  <c r="F459" i="11" s="1"/>
  <c r="G459" i="11" l="1"/>
  <c r="D460" i="11" l="1"/>
  <c r="E460" i="11" s="1"/>
  <c r="F460" i="11" s="1"/>
  <c r="G460" i="11" l="1"/>
  <c r="D461" i="11" l="1"/>
  <c r="E461" i="11" s="1"/>
  <c r="F461" i="11" s="1"/>
  <c r="G461" i="11" l="1"/>
  <c r="D462" i="11" l="1"/>
  <c r="E462" i="11" s="1"/>
  <c r="F462" i="11" s="1"/>
  <c r="G462" i="11" l="1"/>
  <c r="D463" i="11" l="1"/>
  <c r="E463" i="11" s="1"/>
  <c r="F463" i="11" s="1"/>
  <c r="G463" i="11" l="1"/>
  <c r="D464" i="11" l="1"/>
  <c r="E464" i="11" s="1"/>
  <c r="F464" i="11" s="1"/>
  <c r="G464" i="11" l="1"/>
  <c r="D465" i="11" l="1"/>
  <c r="E465" i="11" s="1"/>
  <c r="F465" i="11" s="1"/>
  <c r="G465" i="11" l="1"/>
  <c r="D466" i="11" l="1"/>
  <c r="E466" i="11" s="1"/>
  <c r="F466" i="11" s="1"/>
  <c r="G466" i="11" l="1"/>
  <c r="D467" i="11" l="1"/>
  <c r="E467" i="11" s="1"/>
  <c r="F467" i="11" s="1"/>
  <c r="G467" i="11" l="1"/>
  <c r="D468" i="11" l="1"/>
  <c r="E468" i="11" s="1"/>
  <c r="F468" i="11" s="1"/>
  <c r="G468" i="11" l="1"/>
  <c r="D469" i="11" l="1"/>
  <c r="E469" i="11" s="1"/>
  <c r="F469" i="11" s="1"/>
  <c r="G469" i="11" l="1"/>
  <c r="D470" i="11"/>
  <c r="E470" i="11" s="1"/>
  <c r="F470" i="11" s="1"/>
  <c r="G470" i="11" l="1"/>
  <c r="D471" i="11" l="1"/>
  <c r="E471" i="11" s="1"/>
  <c r="F471" i="11" s="1"/>
  <c r="G471" i="11" l="1"/>
  <c r="D472" i="11" l="1"/>
  <c r="E472" i="11" s="1"/>
  <c r="F472" i="11" s="1"/>
  <c r="G472" i="11" l="1"/>
  <c r="D473" i="11" l="1"/>
  <c r="E473" i="11" s="1"/>
  <c r="F473" i="11" s="1"/>
  <c r="G473" i="11" l="1"/>
  <c r="D474" i="11"/>
  <c r="E474" i="11" s="1"/>
  <c r="F474" i="11" s="1"/>
  <c r="G474" i="11" l="1"/>
  <c r="D475" i="11" l="1"/>
  <c r="E475" i="11" s="1"/>
  <c r="F475" i="11" s="1"/>
  <c r="G475" i="11" l="1"/>
  <c r="D476" i="11" l="1"/>
  <c r="E476" i="11" s="1"/>
  <c r="F476" i="11" s="1"/>
  <c r="G476" i="11" l="1"/>
  <c r="D477" i="11" l="1"/>
  <c r="E477" i="11" s="1"/>
  <c r="F477" i="11" s="1"/>
  <c r="G477" i="11" l="1"/>
  <c r="D478" i="11" l="1"/>
  <c r="E478" i="11" s="1"/>
  <c r="F478" i="11" s="1"/>
  <c r="G478" i="11" l="1"/>
  <c r="D479" i="11" l="1"/>
  <c r="E479" i="11" s="1"/>
  <c r="F479" i="11" s="1"/>
  <c r="G479" i="11" l="1"/>
  <c r="D480" i="11" l="1"/>
  <c r="E480" i="11" s="1"/>
  <c r="F480" i="11" s="1"/>
  <c r="G480" i="11" l="1"/>
  <c r="D481" i="11" l="1"/>
  <c r="E481" i="11" s="1"/>
  <c r="F481" i="11" s="1"/>
  <c r="G481" i="11" l="1"/>
  <c r="D482" i="11" l="1"/>
  <c r="E482" i="11" s="1"/>
  <c r="F482" i="11" s="1"/>
  <c r="G482" i="11" l="1"/>
  <c r="D483" i="11" l="1"/>
  <c r="E483" i="11" s="1"/>
  <c r="F483" i="11" s="1"/>
  <c r="G483" i="11" l="1"/>
  <c r="D484" i="11" l="1"/>
  <c r="E484" i="11" s="1"/>
  <c r="F484" i="11" s="1"/>
  <c r="G484" i="11" l="1"/>
  <c r="D485" i="11" l="1"/>
  <c r="E485" i="11" s="1"/>
  <c r="F485" i="11" s="1"/>
  <c r="G485" i="11" l="1"/>
  <c r="D486" i="11" l="1"/>
  <c r="E486" i="11" s="1"/>
  <c r="F486" i="11" s="1"/>
  <c r="G486" i="11" l="1"/>
  <c r="D487" i="11" l="1"/>
  <c r="E487" i="11" s="1"/>
  <c r="F487" i="11" s="1"/>
  <c r="G487" i="11" l="1"/>
  <c r="D488" i="11" l="1"/>
  <c r="E488" i="11" s="1"/>
  <c r="F488" i="11" s="1"/>
  <c r="G488" i="11" l="1"/>
  <c r="D489" i="11" l="1"/>
  <c r="E489" i="11" s="1"/>
  <c r="F489" i="11" s="1"/>
  <c r="G489" i="11" l="1"/>
  <c r="D490" i="11" l="1"/>
  <c r="E490" i="11" s="1"/>
  <c r="F490" i="11" s="1"/>
  <c r="G490" i="11" l="1"/>
  <c r="D491" i="11" l="1"/>
  <c r="E491" i="11" s="1"/>
  <c r="F491" i="11" s="1"/>
  <c r="G491" i="11" l="1"/>
  <c r="D492" i="11"/>
  <c r="E492" i="11" s="1"/>
  <c r="F492" i="11" s="1"/>
  <c r="G492" i="11" l="1"/>
  <c r="D493" i="11" l="1"/>
  <c r="E493" i="11" s="1"/>
  <c r="F493" i="11" s="1"/>
  <c r="G493" i="11" l="1"/>
  <c r="D494" i="11" l="1"/>
  <c r="E494" i="11" s="1"/>
  <c r="F494" i="11" s="1"/>
  <c r="G494" i="11" l="1"/>
  <c r="D495" i="11" l="1"/>
  <c r="E495" i="11" s="1"/>
  <c r="F495" i="11" s="1"/>
  <c r="G495" i="11" l="1"/>
  <c r="D496" i="11" l="1"/>
  <c r="E496" i="11" s="1"/>
  <c r="F496" i="11" s="1"/>
  <c r="G496" i="11" l="1"/>
  <c r="D497" i="11" l="1"/>
  <c r="E497" i="11" s="1"/>
  <c r="F497" i="11" s="1"/>
  <c r="G497" i="11" l="1"/>
  <c r="D498" i="11" l="1"/>
  <c r="E498" i="11" s="1"/>
  <c r="F498" i="11" s="1"/>
  <c r="G498" i="11" l="1"/>
  <c r="D499" i="11" l="1"/>
  <c r="E499" i="11" s="1"/>
  <c r="F499" i="11" s="1"/>
  <c r="G499" i="11" l="1"/>
  <c r="D500" i="11" l="1"/>
  <c r="E500" i="11" s="1"/>
  <c r="F500" i="11" s="1"/>
  <c r="G500" i="11" l="1"/>
  <c r="D501" i="11" l="1"/>
  <c r="E501" i="11" s="1"/>
  <c r="F501" i="11" s="1"/>
  <c r="G501" i="11" l="1"/>
  <c r="D502" i="11" l="1"/>
  <c r="E502" i="11" s="1"/>
  <c r="F502" i="11" s="1"/>
  <c r="G502" i="11" l="1"/>
  <c r="D503" i="11" l="1"/>
  <c r="E503" i="11" s="1"/>
  <c r="F503" i="11" s="1"/>
  <c r="G503" i="11" l="1"/>
  <c r="D504" i="11" l="1"/>
  <c r="E504" i="11" s="1"/>
  <c r="F504" i="11" s="1"/>
  <c r="G504" i="11" l="1"/>
  <c r="D505" i="11" l="1"/>
  <c r="E505" i="11" s="1"/>
  <c r="F505" i="11" s="1"/>
  <c r="G505" i="11" l="1"/>
  <c r="D506" i="11" l="1"/>
  <c r="E506" i="11" s="1"/>
  <c r="F506" i="11" s="1"/>
  <c r="G506" i="11" l="1"/>
  <c r="D507" i="11" l="1"/>
  <c r="E507" i="11" s="1"/>
  <c r="F507" i="11" s="1"/>
  <c r="G507" i="11" l="1"/>
  <c r="D508" i="11" l="1"/>
  <c r="E508" i="11" s="1"/>
  <c r="F508" i="11" s="1"/>
  <c r="G508" i="11" l="1"/>
  <c r="D509" i="11" l="1"/>
  <c r="E509" i="11" s="1"/>
  <c r="F509" i="11" s="1"/>
  <c r="G509" i="11" l="1"/>
  <c r="D510" i="11" l="1"/>
  <c r="E510" i="11" s="1"/>
  <c r="F510" i="11" s="1"/>
  <c r="G510" i="11" l="1"/>
  <c r="D511" i="11" l="1"/>
  <c r="E511" i="11" s="1"/>
  <c r="F511" i="11" s="1"/>
  <c r="G511" i="11" l="1"/>
  <c r="D512" i="11"/>
  <c r="E512" i="11" s="1"/>
  <c r="F512" i="11" s="1"/>
  <c r="G512" i="11" l="1"/>
  <c r="D513" i="11" l="1"/>
  <c r="E513" i="11" s="1"/>
  <c r="F513" i="11" s="1"/>
  <c r="G513" i="11" l="1"/>
  <c r="D514" i="11" l="1"/>
  <c r="E514" i="11" s="1"/>
  <c r="F514" i="11" s="1"/>
  <c r="G514" i="11" l="1"/>
  <c r="D515" i="11" l="1"/>
  <c r="E515" i="11" s="1"/>
  <c r="F515" i="11" s="1"/>
  <c r="G515" i="11" l="1"/>
  <c r="D516" i="11" l="1"/>
  <c r="E516" i="11" s="1"/>
  <c r="F516" i="11" s="1"/>
  <c r="G516" i="11" l="1"/>
  <c r="D517" i="11" l="1"/>
  <c r="E517" i="11" s="1"/>
  <c r="F517" i="11" s="1"/>
  <c r="G517" i="11" l="1"/>
  <c r="D518" i="11" l="1"/>
  <c r="E518" i="11" s="1"/>
  <c r="F518" i="11" s="1"/>
  <c r="G518" i="11" l="1"/>
  <c r="D519" i="11" l="1"/>
  <c r="E519" i="11" s="1"/>
  <c r="F519" i="11" s="1"/>
  <c r="G519" i="11" l="1"/>
  <c r="D520" i="11" l="1"/>
  <c r="E520" i="11" s="1"/>
  <c r="F520" i="11" s="1"/>
  <c r="G520" i="11" l="1"/>
  <c r="D521" i="11" l="1"/>
  <c r="E521" i="11" s="1"/>
  <c r="F521" i="11" s="1"/>
  <c r="G521" i="11" l="1"/>
  <c r="D522" i="11" l="1"/>
  <c r="E522" i="11" s="1"/>
  <c r="F522" i="11" s="1"/>
  <c r="G522" i="11" l="1"/>
  <c r="D523" i="11" l="1"/>
  <c r="E523" i="11" s="1"/>
  <c r="F523" i="11" s="1"/>
  <c r="G523" i="11" l="1"/>
  <c r="D524" i="11" l="1"/>
  <c r="E524" i="11" s="1"/>
  <c r="F524" i="11" s="1"/>
  <c r="G524" i="11" l="1"/>
  <c r="D525" i="11"/>
  <c r="E525" i="11" s="1"/>
  <c r="F525" i="11" s="1"/>
  <c r="G525" i="11" l="1"/>
  <c r="D526" i="11" l="1"/>
  <c r="E526" i="11" s="1"/>
  <c r="F526" i="11" s="1"/>
  <c r="G526" i="11" l="1"/>
  <c r="D527" i="11" l="1"/>
  <c r="E527" i="11" s="1"/>
  <c r="F527" i="11" s="1"/>
  <c r="G527" i="11" l="1"/>
  <c r="D528" i="11" l="1"/>
  <c r="E528" i="11" s="1"/>
  <c r="F528" i="11" s="1"/>
  <c r="G528" i="11" l="1"/>
  <c r="D529" i="11" l="1"/>
  <c r="E529" i="11" s="1"/>
  <c r="F529" i="11" s="1"/>
  <c r="G529" i="11" l="1"/>
  <c r="D530" i="11" l="1"/>
  <c r="E530" i="11" s="1"/>
  <c r="F530" i="11" s="1"/>
  <c r="G530" i="11" l="1"/>
  <c r="D531" i="11"/>
  <c r="E531" i="11" s="1"/>
  <c r="F531" i="11" s="1"/>
  <c r="G531" i="11" l="1"/>
  <c r="D532" i="11" l="1"/>
  <c r="E532" i="11" s="1"/>
  <c r="F532" i="11" s="1"/>
  <c r="G532" i="11" l="1"/>
  <c r="D533" i="11" l="1"/>
  <c r="E533" i="11" s="1"/>
  <c r="F533" i="11" s="1"/>
  <c r="G533" i="11" l="1"/>
  <c r="D534" i="11" l="1"/>
  <c r="E534" i="11" s="1"/>
  <c r="F534" i="11" s="1"/>
  <c r="G534" i="11" l="1"/>
  <c r="D535" i="11" l="1"/>
  <c r="E535" i="11" s="1"/>
  <c r="F535" i="11" s="1"/>
  <c r="G535" i="11" l="1"/>
  <c r="D536" i="11" l="1"/>
  <c r="E536" i="11" s="1"/>
  <c r="F536" i="11" s="1"/>
  <c r="G536" i="11" l="1"/>
  <c r="D537" i="11" l="1"/>
  <c r="E537" i="11" s="1"/>
  <c r="F537" i="11" s="1"/>
  <c r="G537" i="11" l="1"/>
  <c r="D538" i="11"/>
  <c r="E538" i="11" s="1"/>
  <c r="F538" i="11" s="1"/>
  <c r="G538" i="11" l="1"/>
  <c r="D539" i="11" l="1"/>
  <c r="E539" i="11" s="1"/>
  <c r="F539" i="11" s="1"/>
  <c r="G539" i="11" l="1"/>
  <c r="D540" i="11" l="1"/>
  <c r="E540" i="11" s="1"/>
  <c r="F540" i="11" s="1"/>
  <c r="G540" i="11" l="1"/>
  <c r="D541" i="11" l="1"/>
  <c r="E541" i="11" s="1"/>
  <c r="F541" i="11" s="1"/>
  <c r="G541" i="11" l="1"/>
  <c r="D542" i="11" l="1"/>
  <c r="E542" i="11" s="1"/>
  <c r="F542" i="11" s="1"/>
  <c r="G542" i="11" l="1"/>
  <c r="D543" i="11" l="1"/>
  <c r="E543" i="11" s="1"/>
  <c r="F543" i="11" s="1"/>
  <c r="G543" i="11" l="1"/>
  <c r="D544" i="11" l="1"/>
  <c r="E544" i="11" s="1"/>
  <c r="F544" i="11" s="1"/>
  <c r="G544" i="11" l="1"/>
  <c r="D545" i="11" l="1"/>
  <c r="E545" i="11" s="1"/>
  <c r="F545" i="11" s="1"/>
  <c r="G545" i="11" l="1"/>
  <c r="D546" i="11" l="1"/>
  <c r="E546" i="11" s="1"/>
  <c r="F546" i="11" s="1"/>
  <c r="G546" i="11" l="1"/>
  <c r="D547" i="11"/>
  <c r="E547" i="11" s="1"/>
  <c r="F547" i="11" s="1"/>
  <c r="G547" i="11" l="1"/>
  <c r="D548" i="11" l="1"/>
  <c r="E548" i="11" s="1"/>
  <c r="F548" i="11" s="1"/>
  <c r="G548" i="11" l="1"/>
  <c r="D549" i="11" l="1"/>
  <c r="E549" i="11" s="1"/>
  <c r="F549" i="11" s="1"/>
  <c r="G549" i="11" l="1"/>
  <c r="D550" i="11" l="1"/>
  <c r="E550" i="11" s="1"/>
  <c r="F550" i="11" s="1"/>
  <c r="G550" i="11" l="1"/>
  <c r="D551" i="11" l="1"/>
  <c r="E551" i="11" s="1"/>
  <c r="F551" i="11" s="1"/>
  <c r="G551" i="11" l="1"/>
  <c r="D552" i="11" l="1"/>
  <c r="E552" i="11" s="1"/>
  <c r="F552" i="11" s="1"/>
  <c r="G552" i="11" l="1"/>
  <c r="D553" i="11" l="1"/>
  <c r="E553" i="11" s="1"/>
  <c r="F553" i="11" s="1"/>
  <c r="G553" i="11" l="1"/>
  <c r="D554" i="11"/>
  <c r="E554" i="11" s="1"/>
  <c r="F554" i="11" s="1"/>
  <c r="G554" i="11" l="1"/>
  <c r="D555" i="11" l="1"/>
  <c r="E555" i="11" s="1"/>
  <c r="F555" i="11" s="1"/>
  <c r="G555" i="11" l="1"/>
  <c r="D556" i="11" l="1"/>
  <c r="E556" i="11" s="1"/>
  <c r="F556" i="11" s="1"/>
  <c r="G556" i="11" l="1"/>
  <c r="D557" i="11" l="1"/>
  <c r="E557" i="11" s="1"/>
  <c r="F557" i="11" s="1"/>
  <c r="G557" i="11" l="1"/>
  <c r="D558" i="11" l="1"/>
  <c r="E558" i="11" s="1"/>
  <c r="F558" i="11" s="1"/>
  <c r="G558" i="11" l="1"/>
  <c r="D559" i="11"/>
  <c r="E559" i="11" s="1"/>
  <c r="F559" i="11" s="1"/>
  <c r="G559" i="11" l="1"/>
  <c r="D560" i="11" l="1"/>
  <c r="E560" i="11" s="1"/>
  <c r="F560" i="11" s="1"/>
  <c r="G560" i="11" l="1"/>
  <c r="D561" i="11"/>
  <c r="E561" i="11" s="1"/>
  <c r="F561" i="11" s="1"/>
  <c r="G561" i="11" l="1"/>
  <c r="D562" i="11" l="1"/>
  <c r="E562" i="11" s="1"/>
  <c r="F562" i="11" s="1"/>
  <c r="G562" i="11" l="1"/>
  <c r="D563" i="11" l="1"/>
  <c r="E563" i="11" s="1"/>
  <c r="F563" i="11" s="1"/>
  <c r="G563" i="11" l="1"/>
  <c r="D564" i="11" l="1"/>
  <c r="E564" i="11" s="1"/>
  <c r="F564" i="11" s="1"/>
  <c r="G564" i="11" l="1"/>
  <c r="D565" i="11" l="1"/>
  <c r="E565" i="11" s="1"/>
  <c r="F565" i="11" s="1"/>
  <c r="G565" i="11" l="1"/>
  <c r="D566" i="11" l="1"/>
  <c r="E566" i="11" s="1"/>
  <c r="F566" i="11" s="1"/>
  <c r="G566" i="11" l="1"/>
  <c r="D567" i="11" l="1"/>
  <c r="E567" i="11" s="1"/>
  <c r="F567" i="11" s="1"/>
  <c r="G567" i="11" l="1"/>
  <c r="D568" i="11" l="1"/>
  <c r="E568" i="11" s="1"/>
  <c r="F568" i="11" s="1"/>
  <c r="G568" i="11" l="1"/>
  <c r="D569" i="11" l="1"/>
  <c r="E569" i="11" s="1"/>
  <c r="F569" i="11" s="1"/>
  <c r="G569" i="11" l="1"/>
  <c r="D570" i="11" l="1"/>
  <c r="E570" i="11" s="1"/>
  <c r="F570" i="11" s="1"/>
  <c r="G570" i="11" l="1"/>
  <c r="D571" i="11" l="1"/>
  <c r="E571" i="11" s="1"/>
  <c r="F571" i="11" s="1"/>
  <c r="G571" i="11" l="1"/>
  <c r="D572" i="11" l="1"/>
  <c r="E572" i="11" s="1"/>
  <c r="F572" i="11" s="1"/>
  <c r="G572" i="11" l="1"/>
  <c r="D573" i="11" l="1"/>
  <c r="E573" i="11" s="1"/>
  <c r="F573" i="11" s="1"/>
  <c r="G573" i="11" l="1"/>
  <c r="D574" i="11" l="1"/>
  <c r="E574" i="11" s="1"/>
  <c r="F574" i="11" s="1"/>
  <c r="G574" i="11" l="1"/>
  <c r="D575" i="11" l="1"/>
  <c r="E575" i="11" s="1"/>
  <c r="F575" i="11" s="1"/>
  <c r="G575" i="11" l="1"/>
  <c r="D576" i="11" l="1"/>
  <c r="E576" i="11" s="1"/>
  <c r="F576" i="11" s="1"/>
  <c r="G576" i="11" l="1"/>
  <c r="D577" i="11" l="1"/>
  <c r="E577" i="11" s="1"/>
  <c r="F577" i="11" s="1"/>
  <c r="G577" i="11" l="1"/>
  <c r="D578" i="11" l="1"/>
  <c r="E578" i="11" s="1"/>
  <c r="F578" i="11" s="1"/>
  <c r="G578" i="11" l="1"/>
  <c r="D579" i="11" l="1"/>
  <c r="E579" i="11" s="1"/>
  <c r="F579" i="11" s="1"/>
  <c r="G579" i="11" l="1"/>
  <c r="D580" i="11" l="1"/>
  <c r="E580" i="11" s="1"/>
  <c r="F580" i="11" s="1"/>
  <c r="G580" i="11" l="1"/>
  <c r="D581" i="11" l="1"/>
  <c r="E581" i="11" s="1"/>
  <c r="F581" i="11" s="1"/>
  <c r="G581" i="11" l="1"/>
  <c r="D582" i="11" l="1"/>
  <c r="E582" i="11" s="1"/>
  <c r="F582" i="11" s="1"/>
  <c r="G582" i="11" l="1"/>
  <c r="D583" i="11" l="1"/>
  <c r="E583" i="11" s="1"/>
  <c r="F583" i="11" s="1"/>
  <c r="G583" i="11" l="1"/>
  <c r="D584" i="11" l="1"/>
  <c r="E584" i="11" s="1"/>
  <c r="F584" i="11" s="1"/>
  <c r="G584" i="11" l="1"/>
  <c r="D585" i="11"/>
  <c r="E585" i="11" s="1"/>
  <c r="F585" i="11" s="1"/>
  <c r="G585" i="11" l="1"/>
  <c r="D586" i="11" l="1"/>
  <c r="E586" i="11" s="1"/>
  <c r="F586" i="11" s="1"/>
  <c r="G586" i="11" l="1"/>
  <c r="D587" i="11" l="1"/>
  <c r="E587" i="11" s="1"/>
  <c r="F587" i="11" s="1"/>
  <c r="G587" i="11" l="1"/>
  <c r="D588" i="11" l="1"/>
  <c r="E588" i="11" s="1"/>
  <c r="F588" i="11" s="1"/>
  <c r="G588" i="11" l="1"/>
  <c r="D589" i="11" l="1"/>
  <c r="E589" i="11" s="1"/>
  <c r="F589" i="11" s="1"/>
  <c r="G589" i="11" l="1"/>
  <c r="D590" i="11" l="1"/>
  <c r="E590" i="11" s="1"/>
  <c r="F590" i="11" s="1"/>
  <c r="G590" i="11" l="1"/>
  <c r="D591" i="11" l="1"/>
  <c r="E591" i="11" s="1"/>
  <c r="F591" i="11" s="1"/>
  <c r="G591" i="11" l="1"/>
  <c r="D592" i="11" l="1"/>
  <c r="E592" i="11" s="1"/>
  <c r="F592" i="11" s="1"/>
  <c r="G592" i="11" l="1"/>
  <c r="D593" i="11" l="1"/>
  <c r="E593" i="11" s="1"/>
  <c r="F593" i="11" s="1"/>
  <c r="G593" i="11" l="1"/>
  <c r="D594" i="11" l="1"/>
  <c r="E594" i="11" s="1"/>
  <c r="F594" i="11" s="1"/>
  <c r="G594" i="11" l="1"/>
  <c r="D595" i="11" l="1"/>
  <c r="E595" i="11" s="1"/>
  <c r="F595" i="11" s="1"/>
  <c r="G595" i="11" l="1"/>
  <c r="D596" i="11" l="1"/>
  <c r="E596" i="11" s="1"/>
  <c r="F596" i="11" s="1"/>
  <c r="G596" i="11" l="1"/>
  <c r="D597" i="11" l="1"/>
  <c r="E597" i="11" s="1"/>
  <c r="F597" i="11" s="1"/>
  <c r="G597" i="11" l="1"/>
  <c r="D598" i="11" l="1"/>
  <c r="E598" i="11" s="1"/>
  <c r="F598" i="11" s="1"/>
  <c r="G598" i="11" l="1"/>
  <c r="D599" i="11" l="1"/>
  <c r="E599" i="11" s="1"/>
  <c r="F599" i="11" s="1"/>
  <c r="G599" i="11" l="1"/>
  <c r="D600" i="11" l="1"/>
  <c r="E600" i="11" s="1"/>
  <c r="F600" i="11" s="1"/>
  <c r="G600" i="11" l="1"/>
  <c r="D601" i="11"/>
  <c r="E601" i="11" s="1"/>
  <c r="F601" i="11" s="1"/>
  <c r="G601" i="11" l="1"/>
  <c r="D602" i="11" l="1"/>
  <c r="E602" i="11" s="1"/>
  <c r="F602" i="11" s="1"/>
  <c r="G602" i="11" l="1"/>
  <c r="D603" i="11"/>
  <c r="E603" i="11" s="1"/>
  <c r="F603" i="11" s="1"/>
  <c r="G603" i="11" l="1"/>
  <c r="D604" i="11" l="1"/>
  <c r="E604" i="11" s="1"/>
  <c r="F604" i="11" s="1"/>
  <c r="G604" i="11" l="1"/>
  <c r="D605" i="11" l="1"/>
  <c r="E605" i="11" s="1"/>
  <c r="F605" i="11" s="1"/>
  <c r="G605" i="11" l="1"/>
  <c r="D606" i="11" l="1"/>
  <c r="E606" i="11" s="1"/>
  <c r="F606" i="11" s="1"/>
  <c r="G606" i="11" l="1"/>
  <c r="D607" i="11" l="1"/>
  <c r="E607" i="11" s="1"/>
  <c r="F607" i="11" s="1"/>
  <c r="G607" i="11" l="1"/>
  <c r="D608" i="11" l="1"/>
  <c r="E608" i="11" s="1"/>
  <c r="F608" i="11" s="1"/>
  <c r="G608" i="11" l="1"/>
  <c r="D609" i="11" l="1"/>
  <c r="E609" i="11" s="1"/>
  <c r="F609" i="11" s="1"/>
  <c r="G609" i="11" l="1"/>
  <c r="D610" i="11" l="1"/>
  <c r="E610" i="11" s="1"/>
  <c r="F610" i="11" s="1"/>
  <c r="G610" i="11" l="1"/>
  <c r="D611" i="11" l="1"/>
  <c r="E611" i="11" s="1"/>
  <c r="F611" i="11" s="1"/>
  <c r="G611" i="11" l="1"/>
  <c r="D612" i="11" l="1"/>
  <c r="E612" i="11" s="1"/>
  <c r="F612" i="11" s="1"/>
  <c r="G612" i="11" l="1"/>
  <c r="D613" i="11" l="1"/>
  <c r="E613" i="11" s="1"/>
  <c r="F613" i="11" s="1"/>
  <c r="G613" i="11" l="1"/>
  <c r="D614" i="11"/>
  <c r="E614" i="11" s="1"/>
  <c r="F614" i="11" s="1"/>
  <c r="G614" i="11" l="1"/>
  <c r="D615" i="11" l="1"/>
  <c r="E615" i="11" s="1"/>
  <c r="F615" i="11" s="1"/>
  <c r="G615" i="11" l="1"/>
  <c r="D616" i="11" l="1"/>
  <c r="E616" i="11" s="1"/>
  <c r="F616" i="11" s="1"/>
  <c r="G616" i="11" l="1"/>
  <c r="D617" i="11" l="1"/>
  <c r="E617" i="11" s="1"/>
  <c r="F617" i="11" s="1"/>
  <c r="G617" i="11" l="1"/>
  <c r="D618" i="11" l="1"/>
  <c r="E618" i="11" s="1"/>
  <c r="F618" i="11" s="1"/>
  <c r="G618" i="11" l="1"/>
  <c r="D619" i="11" l="1"/>
  <c r="E619" i="11" s="1"/>
  <c r="F619" i="11" s="1"/>
  <c r="G619" i="11" l="1"/>
  <c r="D620" i="11" l="1"/>
  <c r="E620" i="11" s="1"/>
  <c r="F620" i="11" s="1"/>
  <c r="G620" i="11" l="1"/>
  <c r="D621" i="11" l="1"/>
  <c r="E621" i="11" s="1"/>
  <c r="F621" i="11" s="1"/>
  <c r="G621" i="11" l="1"/>
  <c r="D622" i="11"/>
  <c r="E622" i="11" s="1"/>
  <c r="F622" i="11" s="1"/>
  <c r="G622" i="11" l="1"/>
  <c r="D623" i="11" l="1"/>
  <c r="E623" i="11" s="1"/>
  <c r="F623" i="11" s="1"/>
  <c r="G623" i="11" l="1"/>
  <c r="D624" i="11" l="1"/>
  <c r="E624" i="11" s="1"/>
  <c r="F624" i="11" s="1"/>
  <c r="G624" i="11" l="1"/>
  <c r="D625" i="11" l="1"/>
  <c r="E625" i="11" s="1"/>
  <c r="F625" i="11" s="1"/>
  <c r="G625" i="11" l="1"/>
  <c r="D626" i="11" l="1"/>
  <c r="E626" i="11" s="1"/>
  <c r="F626" i="11" s="1"/>
  <c r="G626" i="11" l="1"/>
  <c r="D627" i="11" l="1"/>
  <c r="E627" i="11" s="1"/>
  <c r="F627" i="11" s="1"/>
  <c r="G627" i="11" l="1"/>
  <c r="D628" i="11" l="1"/>
  <c r="E628" i="11" s="1"/>
  <c r="F628" i="11" s="1"/>
  <c r="G628" i="11" l="1"/>
  <c r="D629" i="11" l="1"/>
  <c r="E629" i="11" s="1"/>
  <c r="F629" i="11" s="1"/>
  <c r="G629" i="11" l="1"/>
  <c r="D630" i="11" l="1"/>
  <c r="E630" i="11" s="1"/>
  <c r="F630" i="11" s="1"/>
  <c r="G630" i="11" l="1"/>
  <c r="D631" i="11" l="1"/>
  <c r="E631" i="11" s="1"/>
  <c r="F631" i="11" s="1"/>
  <c r="G631" i="11" l="1"/>
  <c r="D632" i="11" l="1"/>
  <c r="E632" i="11" s="1"/>
  <c r="F632" i="11" s="1"/>
  <c r="G632" i="11" l="1"/>
  <c r="D633" i="11" l="1"/>
  <c r="E633" i="11" s="1"/>
  <c r="F633" i="11" s="1"/>
  <c r="G633" i="11" l="1"/>
  <c r="D634" i="11"/>
  <c r="E634" i="11" s="1"/>
  <c r="F634" i="11" s="1"/>
  <c r="G634" i="11" l="1"/>
  <c r="D635" i="11" l="1"/>
  <c r="E635" i="11" s="1"/>
  <c r="F635" i="11" s="1"/>
  <c r="G635" i="11" l="1"/>
  <c r="D636" i="11" l="1"/>
  <c r="E636" i="11" s="1"/>
  <c r="F636" i="11" s="1"/>
  <c r="G636" i="11" l="1"/>
  <c r="D637" i="11" l="1"/>
  <c r="E637" i="11" s="1"/>
  <c r="F637" i="11" s="1"/>
  <c r="G637" i="11" l="1"/>
  <c r="D638" i="11"/>
  <c r="E638" i="11" s="1"/>
  <c r="F638" i="11" s="1"/>
  <c r="G638" i="11" l="1"/>
  <c r="D639" i="11" l="1"/>
  <c r="E639" i="11" s="1"/>
  <c r="F639" i="11" s="1"/>
  <c r="G639" i="11" l="1"/>
  <c r="D640" i="11" l="1"/>
  <c r="E640" i="11" s="1"/>
  <c r="F640" i="11" s="1"/>
  <c r="G640" i="11" l="1"/>
  <c r="D641" i="11" l="1"/>
  <c r="E641" i="11" s="1"/>
  <c r="F641" i="11" s="1"/>
  <c r="G641" i="11" l="1"/>
  <c r="D642" i="11" l="1"/>
  <c r="E642" i="11" s="1"/>
  <c r="F642" i="11" s="1"/>
  <c r="G642" i="11" l="1"/>
  <c r="D643" i="11" l="1"/>
  <c r="E643" i="11" s="1"/>
  <c r="F643" i="11" s="1"/>
  <c r="G643" i="11" l="1"/>
  <c r="D644" i="11" l="1"/>
  <c r="E644" i="11" s="1"/>
  <c r="F644" i="11" s="1"/>
  <c r="G644" i="11" l="1"/>
  <c r="D645" i="11" l="1"/>
  <c r="E645" i="11" s="1"/>
  <c r="F645" i="11" s="1"/>
  <c r="G645" i="11" l="1"/>
  <c r="D646" i="11" l="1"/>
  <c r="E646" i="11" s="1"/>
  <c r="F646" i="11" s="1"/>
  <c r="G646" i="11" l="1"/>
  <c r="D647" i="11" l="1"/>
  <c r="E647" i="11" s="1"/>
  <c r="F647" i="11" s="1"/>
  <c r="G647" i="11" l="1"/>
  <c r="D648" i="11"/>
  <c r="E648" i="11" s="1"/>
  <c r="F648" i="11" s="1"/>
  <c r="G648" i="11" l="1"/>
  <c r="D649" i="11" l="1"/>
  <c r="E649" i="11" s="1"/>
  <c r="F649" i="11" s="1"/>
  <c r="G649" i="11" l="1"/>
  <c r="D650" i="11" l="1"/>
  <c r="E650" i="11" s="1"/>
  <c r="F650" i="11" s="1"/>
  <c r="G650" i="11" l="1"/>
  <c r="D651" i="11" l="1"/>
  <c r="E651" i="11" s="1"/>
  <c r="F651" i="11" s="1"/>
  <c r="G651" i="11" l="1"/>
  <c r="D652" i="11" l="1"/>
  <c r="E652" i="11" s="1"/>
  <c r="F652" i="11" s="1"/>
  <c r="G652" i="11" l="1"/>
  <c r="D653" i="11" l="1"/>
  <c r="E653" i="11" s="1"/>
  <c r="F653" i="11" s="1"/>
  <c r="G653" i="11" l="1"/>
  <c r="D654" i="11" l="1"/>
  <c r="E654" i="11" s="1"/>
  <c r="F654" i="11" s="1"/>
  <c r="G654" i="11" l="1"/>
  <c r="D655" i="11" l="1"/>
  <c r="E655" i="11" s="1"/>
  <c r="F655" i="11" s="1"/>
  <c r="G655" i="11" l="1"/>
  <c r="D656" i="11" l="1"/>
  <c r="E656" i="11" s="1"/>
  <c r="F656" i="11" s="1"/>
  <c r="G656" i="11" l="1"/>
  <c r="D657" i="11" l="1"/>
  <c r="E657" i="11" s="1"/>
  <c r="F657" i="11" s="1"/>
  <c r="G657" i="11" l="1"/>
  <c r="D658" i="11" l="1"/>
  <c r="E658" i="11" s="1"/>
  <c r="F658" i="11" s="1"/>
  <c r="G658" i="11" l="1"/>
  <c r="D659" i="11" l="1"/>
  <c r="E659" i="11" s="1"/>
  <c r="F659" i="11" s="1"/>
  <c r="G659" i="11" l="1"/>
  <c r="D660" i="11" l="1"/>
  <c r="E660" i="11" s="1"/>
  <c r="F660" i="11" s="1"/>
  <c r="G660" i="11" l="1"/>
  <c r="D661" i="11" l="1"/>
  <c r="E661" i="11" s="1"/>
  <c r="F661" i="11" s="1"/>
  <c r="G661" i="11" l="1"/>
  <c r="D662" i="11" l="1"/>
  <c r="E662" i="11" s="1"/>
  <c r="F662" i="11" s="1"/>
  <c r="G662" i="11" l="1"/>
  <c r="D663" i="11" l="1"/>
  <c r="E663" i="11" s="1"/>
  <c r="F663" i="11" s="1"/>
  <c r="G663" i="11" l="1"/>
  <c r="D664" i="11"/>
  <c r="E664" i="11" s="1"/>
  <c r="F664" i="11" s="1"/>
  <c r="G664" i="11" l="1"/>
  <c r="D665" i="11" l="1"/>
  <c r="E665" i="11" s="1"/>
  <c r="F665" i="11" s="1"/>
  <c r="G665" i="11" l="1"/>
  <c r="D666" i="11" l="1"/>
  <c r="E666" i="11" s="1"/>
  <c r="F666" i="11" s="1"/>
  <c r="G666" i="11" l="1"/>
  <c r="D667" i="11" l="1"/>
  <c r="E667" i="11" s="1"/>
  <c r="F667" i="11" s="1"/>
  <c r="G667" i="11" l="1"/>
  <c r="D668" i="11"/>
  <c r="E668" i="11" s="1"/>
  <c r="F668" i="11" s="1"/>
  <c r="G668" i="11" l="1"/>
  <c r="D669" i="11" l="1"/>
  <c r="E669" i="11" s="1"/>
  <c r="F669" i="11" s="1"/>
  <c r="G669" i="11" l="1"/>
  <c r="D670" i="11"/>
  <c r="E670" i="11" s="1"/>
  <c r="F670" i="11" s="1"/>
  <c r="G670" i="11" l="1"/>
  <c r="D671" i="11" l="1"/>
  <c r="E671" i="11" s="1"/>
  <c r="F671" i="11" s="1"/>
  <c r="G671" i="11" l="1"/>
  <c r="D672" i="11" l="1"/>
  <c r="E672" i="11" s="1"/>
  <c r="F672" i="11" s="1"/>
  <c r="G672" i="11" l="1"/>
  <c r="D673" i="11" l="1"/>
  <c r="E673" i="11" s="1"/>
  <c r="F673" i="11" s="1"/>
  <c r="G673" i="11" l="1"/>
  <c r="D674" i="11" l="1"/>
  <c r="E674" i="11" s="1"/>
  <c r="F674" i="11" s="1"/>
  <c r="G674" i="11" l="1"/>
  <c r="D675" i="11" l="1"/>
  <c r="E675" i="11" s="1"/>
  <c r="F675" i="11" s="1"/>
  <c r="G675" i="11" l="1"/>
  <c r="D676" i="11" l="1"/>
  <c r="E676" i="11" s="1"/>
  <c r="F676" i="11" s="1"/>
  <c r="G676" i="11" l="1"/>
  <c r="D677" i="11" l="1"/>
  <c r="E677" i="11" s="1"/>
  <c r="F677" i="11" s="1"/>
  <c r="G677" i="11" l="1"/>
  <c r="D678" i="11" l="1"/>
  <c r="E678" i="11" s="1"/>
  <c r="F678" i="11" s="1"/>
  <c r="G678" i="11" l="1"/>
  <c r="D679" i="11" l="1"/>
  <c r="E679" i="11" s="1"/>
  <c r="F679" i="11" s="1"/>
  <c r="G679" i="11" l="1"/>
  <c r="D680" i="11" l="1"/>
  <c r="E680" i="11" s="1"/>
  <c r="F680" i="11" s="1"/>
  <c r="G680" i="11" l="1"/>
  <c r="D681" i="11" l="1"/>
  <c r="E681" i="11" s="1"/>
  <c r="F681" i="11" s="1"/>
  <c r="G681" i="11" l="1"/>
  <c r="D682" i="11" l="1"/>
  <c r="E682" i="11" s="1"/>
  <c r="F682" i="11" s="1"/>
  <c r="G682" i="11" l="1"/>
  <c r="D683" i="11" l="1"/>
  <c r="E683" i="11" s="1"/>
  <c r="F683" i="11" s="1"/>
  <c r="G683" i="11" l="1"/>
  <c r="D684" i="11" l="1"/>
  <c r="E684" i="11" s="1"/>
  <c r="F684" i="11" s="1"/>
  <c r="G684" i="11" l="1"/>
  <c r="D685" i="11" l="1"/>
  <c r="E685" i="11" s="1"/>
  <c r="F685" i="11" s="1"/>
  <c r="G685" i="11" l="1"/>
  <c r="D686" i="11" l="1"/>
  <c r="E686" i="11" s="1"/>
  <c r="F686" i="11" s="1"/>
  <c r="G686" i="11" l="1"/>
  <c r="D687" i="11" l="1"/>
  <c r="E687" i="11" s="1"/>
  <c r="F687" i="11" s="1"/>
  <c r="G687" i="11" l="1"/>
  <c r="D688" i="11" l="1"/>
  <c r="E688" i="11" s="1"/>
  <c r="F688" i="11" s="1"/>
  <c r="G688" i="11" l="1"/>
  <c r="D689" i="11" l="1"/>
  <c r="E689" i="11" s="1"/>
  <c r="F689" i="11" s="1"/>
  <c r="G689" i="11" l="1"/>
  <c r="D690" i="11" l="1"/>
  <c r="E690" i="11" s="1"/>
  <c r="F690" i="11" s="1"/>
  <c r="G690" i="11" l="1"/>
  <c r="D691" i="11"/>
  <c r="E691" i="11" s="1"/>
  <c r="F691" i="11" s="1"/>
  <c r="G691" i="11" l="1"/>
  <c r="D692" i="11" l="1"/>
  <c r="E692" i="11" s="1"/>
  <c r="F692" i="11" s="1"/>
  <c r="G692" i="11" l="1"/>
  <c r="D693" i="11" l="1"/>
  <c r="E693" i="11" s="1"/>
  <c r="F693" i="11" s="1"/>
  <c r="G693" i="11" l="1"/>
  <c r="D694" i="11" l="1"/>
  <c r="E694" i="11" s="1"/>
  <c r="F694" i="11" s="1"/>
  <c r="G694" i="11" l="1"/>
  <c r="D695" i="11" l="1"/>
  <c r="E695" i="11" s="1"/>
  <c r="F695" i="11" s="1"/>
  <c r="G695" i="11" l="1"/>
  <c r="D696" i="11" l="1"/>
  <c r="E696" i="11" s="1"/>
  <c r="F696" i="11" s="1"/>
  <c r="G696" i="11" l="1"/>
  <c r="D697" i="11" l="1"/>
  <c r="E697" i="11" s="1"/>
  <c r="F697" i="11" s="1"/>
  <c r="G697" i="11" l="1"/>
  <c r="D698" i="11" l="1"/>
  <c r="E698" i="11" s="1"/>
  <c r="F698" i="11" s="1"/>
  <c r="G698" i="11" l="1"/>
  <c r="D699" i="11" l="1"/>
  <c r="E699" i="11" s="1"/>
  <c r="F699" i="11" s="1"/>
  <c r="G699" i="11" l="1"/>
  <c r="D700" i="11" l="1"/>
  <c r="E700" i="11" s="1"/>
  <c r="F700" i="11" s="1"/>
  <c r="G700" i="11" l="1"/>
  <c r="D701" i="11" l="1"/>
  <c r="E701" i="11" s="1"/>
  <c r="F701" i="11" s="1"/>
  <c r="G701" i="11" l="1"/>
  <c r="D702" i="11" l="1"/>
  <c r="E702" i="11" s="1"/>
  <c r="F702" i="11" s="1"/>
  <c r="G702" i="11" l="1"/>
  <c r="D703" i="11" l="1"/>
  <c r="E703" i="11" s="1"/>
  <c r="F703" i="11" s="1"/>
  <c r="G703" i="11" l="1"/>
  <c r="D704" i="11" l="1"/>
  <c r="E704" i="11" s="1"/>
  <c r="F704" i="11" s="1"/>
  <c r="G704" i="11" l="1"/>
  <c r="D705" i="11" l="1"/>
  <c r="E705" i="11" s="1"/>
  <c r="F705" i="11" s="1"/>
  <c r="G705" i="11" l="1"/>
  <c r="D706" i="11" l="1"/>
  <c r="E706" i="11" s="1"/>
  <c r="F706" i="11" s="1"/>
  <c r="G706" i="11" l="1"/>
  <c r="D707" i="11" l="1"/>
  <c r="E707" i="11" s="1"/>
  <c r="F707" i="11" s="1"/>
  <c r="G707" i="11" l="1"/>
  <c r="D708" i="11" l="1"/>
  <c r="E708" i="11" s="1"/>
  <c r="F708" i="11" s="1"/>
  <c r="G708" i="11" l="1"/>
  <c r="D709" i="11" l="1"/>
  <c r="E709" i="11" s="1"/>
  <c r="F709" i="11" s="1"/>
  <c r="G709" i="11" l="1"/>
  <c r="D710" i="11" l="1"/>
  <c r="E710" i="11" s="1"/>
  <c r="F710" i="11" s="1"/>
  <c r="G710" i="11" l="1"/>
  <c r="D711" i="11" l="1"/>
  <c r="E711" i="11" s="1"/>
  <c r="F711" i="11" s="1"/>
  <c r="G711" i="11" l="1"/>
  <c r="D712" i="11" l="1"/>
  <c r="E712" i="11" s="1"/>
  <c r="F712" i="11" s="1"/>
  <c r="G712" i="11" l="1"/>
  <c r="D713" i="11"/>
  <c r="E713" i="11" s="1"/>
  <c r="F713" i="11" s="1"/>
  <c r="G713" i="11" l="1"/>
  <c r="D714" i="11" l="1"/>
  <c r="E714" i="11" s="1"/>
  <c r="F714" i="11" s="1"/>
  <c r="G714" i="11" l="1"/>
  <c r="D715" i="11" l="1"/>
  <c r="E715" i="11" s="1"/>
  <c r="F715" i="11" s="1"/>
  <c r="G715" i="11" l="1"/>
  <c r="D716" i="11" l="1"/>
  <c r="E716" i="11" s="1"/>
  <c r="F716" i="11" s="1"/>
  <c r="G716" i="11" l="1"/>
  <c r="D717" i="11" l="1"/>
  <c r="E717" i="11" s="1"/>
  <c r="F717" i="11" s="1"/>
  <c r="G717" i="11" l="1"/>
  <c r="D718" i="11" l="1"/>
  <c r="E718" i="11" s="1"/>
  <c r="F718" i="11" s="1"/>
  <c r="G718" i="11" l="1"/>
  <c r="D719" i="11"/>
  <c r="E719" i="11" s="1"/>
  <c r="F719" i="11" s="1"/>
  <c r="G719" i="11" l="1"/>
  <c r="D720" i="11" l="1"/>
  <c r="E720" i="11" s="1"/>
  <c r="F720" i="11" s="1"/>
  <c r="G720" i="11" l="1"/>
  <c r="D721" i="11" l="1"/>
  <c r="E721" i="11" s="1"/>
  <c r="F721" i="11" s="1"/>
  <c r="G721" i="11" l="1"/>
  <c r="D722" i="11" l="1"/>
  <c r="E722" i="11" s="1"/>
  <c r="F722" i="11" s="1"/>
  <c r="G722" i="11" l="1"/>
  <c r="D723" i="11" l="1"/>
  <c r="E723" i="11" s="1"/>
  <c r="F723" i="11" s="1"/>
  <c r="G723" i="11" l="1"/>
  <c r="D724" i="11" l="1"/>
  <c r="E724" i="11" s="1"/>
  <c r="F724" i="11" s="1"/>
  <c r="G724" i="11" l="1"/>
  <c r="D725" i="11" l="1"/>
  <c r="E725" i="11" s="1"/>
  <c r="F725" i="11" s="1"/>
  <c r="G725" i="11" l="1"/>
  <c r="D726" i="11" l="1"/>
  <c r="E726" i="11" s="1"/>
  <c r="F726" i="11" s="1"/>
  <c r="G726" i="11" l="1"/>
  <c r="D727" i="11" l="1"/>
  <c r="E727" i="11" s="1"/>
  <c r="F727" i="11" s="1"/>
  <c r="G727" i="11" l="1"/>
  <c r="D728" i="11" l="1"/>
  <c r="E728" i="11" s="1"/>
  <c r="F728" i="11" s="1"/>
  <c r="G728" i="11" l="1"/>
  <c r="D729" i="11" l="1"/>
  <c r="E729" i="11" s="1"/>
  <c r="F729" i="11" s="1"/>
  <c r="G729" i="11" l="1"/>
  <c r="D730" i="11"/>
  <c r="E730" i="11" s="1"/>
  <c r="F730" i="11" s="1"/>
  <c r="G730" i="11" l="1"/>
  <c r="D731" i="11" l="1"/>
  <c r="E731" i="11" s="1"/>
  <c r="F731" i="11" s="1"/>
  <c r="G731" i="11" l="1"/>
  <c r="D732" i="11" l="1"/>
  <c r="E732" i="11" s="1"/>
  <c r="F732" i="11" s="1"/>
  <c r="G732" i="11" l="1"/>
  <c r="D733" i="11" l="1"/>
  <c r="E733" i="11" s="1"/>
  <c r="F733" i="11" s="1"/>
  <c r="G733" i="11" l="1"/>
  <c r="D734" i="11" l="1"/>
  <c r="E734" i="11" s="1"/>
  <c r="F734" i="11" s="1"/>
  <c r="G734" i="11" l="1"/>
  <c r="D735" i="11"/>
  <c r="E735" i="11" s="1"/>
  <c r="F735" i="11" s="1"/>
  <c r="G735" i="11" l="1"/>
  <c r="D736" i="11" l="1"/>
  <c r="E736" i="11" s="1"/>
  <c r="F736" i="11" s="1"/>
  <c r="G736" i="11" l="1"/>
  <c r="D737" i="11"/>
  <c r="E737" i="11" s="1"/>
  <c r="F737" i="11" s="1"/>
  <c r="G737" i="11" l="1"/>
  <c r="D738" i="11" l="1"/>
  <c r="E738" i="11" s="1"/>
  <c r="F738" i="11" s="1"/>
  <c r="G738" i="11" l="1"/>
  <c r="D739" i="11" l="1"/>
  <c r="E739" i="11" s="1"/>
  <c r="F739" i="11" s="1"/>
  <c r="G739" i="11" l="1"/>
  <c r="D740" i="11" l="1"/>
  <c r="E740" i="11" s="1"/>
  <c r="F740" i="11" s="1"/>
  <c r="G740" i="11" l="1"/>
  <c r="D741" i="11" l="1"/>
  <c r="E741" i="11" s="1"/>
  <c r="F741" i="11" s="1"/>
  <c r="G741" i="11" l="1"/>
  <c r="D742" i="11" l="1"/>
  <c r="E742" i="11" s="1"/>
  <c r="F742" i="11" s="1"/>
  <c r="G742" i="11" l="1"/>
  <c r="D743" i="11" l="1"/>
  <c r="E743" i="11" s="1"/>
  <c r="F743" i="11" s="1"/>
  <c r="G743" i="11" l="1"/>
  <c r="D744" i="11" l="1"/>
  <c r="E744" i="11" s="1"/>
  <c r="F744" i="11" s="1"/>
  <c r="G744" i="11" l="1"/>
  <c r="D745" i="11" l="1"/>
  <c r="E745" i="11" s="1"/>
  <c r="F745" i="11" s="1"/>
  <c r="G745" i="11" l="1"/>
  <c r="D746" i="11" l="1"/>
  <c r="E746" i="11" s="1"/>
  <c r="F746" i="11" s="1"/>
  <c r="G746" i="11" l="1"/>
  <c r="D747" i="11" l="1"/>
  <c r="E747" i="11" s="1"/>
  <c r="F747" i="11" s="1"/>
  <c r="G747" i="11" l="1"/>
  <c r="D748" i="11" l="1"/>
  <c r="E748" i="11" s="1"/>
  <c r="F748" i="11" s="1"/>
  <c r="G748" i="11" l="1"/>
  <c r="D749" i="11" l="1"/>
  <c r="E749" i="11" s="1"/>
  <c r="F749" i="11" s="1"/>
  <c r="G749" i="11" l="1"/>
  <c r="D750" i="11" l="1"/>
  <c r="E750" i="11" s="1"/>
  <c r="F750" i="11" s="1"/>
  <c r="G750" i="11" l="1"/>
  <c r="D751" i="11" l="1"/>
  <c r="E751" i="11" s="1"/>
  <c r="F751" i="11" s="1"/>
  <c r="G751" i="11" l="1"/>
  <c r="D752" i="11"/>
  <c r="E752" i="11" s="1"/>
  <c r="F752" i="11" s="1"/>
  <c r="G752" i="11" l="1"/>
  <c r="D753" i="11" l="1"/>
  <c r="E753" i="11" s="1"/>
  <c r="F753" i="11" s="1"/>
  <c r="G753" i="11" l="1"/>
  <c r="D754" i="11"/>
  <c r="E754" i="11" s="1"/>
  <c r="F754" i="11" s="1"/>
  <c r="G754" i="11" l="1"/>
  <c r="D755" i="11" l="1"/>
  <c r="E755" i="11" s="1"/>
  <c r="F755" i="11" s="1"/>
  <c r="G755" i="11" l="1"/>
  <c r="D756" i="11" l="1"/>
  <c r="E756" i="11" s="1"/>
  <c r="F756" i="11" s="1"/>
  <c r="G756" i="11" l="1"/>
  <c r="D757" i="11" l="1"/>
  <c r="E757" i="11" s="1"/>
  <c r="F757" i="11" s="1"/>
  <c r="G757" i="11" l="1"/>
  <c r="D758" i="11" l="1"/>
  <c r="E758" i="11" s="1"/>
  <c r="F758" i="11" s="1"/>
  <c r="G758" i="11" l="1"/>
  <c r="D759" i="11" l="1"/>
  <c r="E759" i="11" s="1"/>
  <c r="F759" i="11" s="1"/>
  <c r="G759" i="11" l="1"/>
  <c r="D760" i="11" l="1"/>
  <c r="E760" i="11" s="1"/>
  <c r="F760" i="11" s="1"/>
  <c r="G760" i="11" l="1"/>
  <c r="D761" i="11" l="1"/>
  <c r="E761" i="11" s="1"/>
  <c r="F761" i="11" s="1"/>
  <c r="G761" i="11" l="1"/>
  <c r="D762" i="11" l="1"/>
  <c r="E762" i="11" s="1"/>
  <c r="F762" i="11" s="1"/>
  <c r="G762" i="11" l="1"/>
  <c r="D763" i="11" l="1"/>
  <c r="E763" i="11" s="1"/>
  <c r="F763" i="11" s="1"/>
  <c r="G763" i="11" l="1"/>
  <c r="D764" i="11" l="1"/>
  <c r="E764" i="11" s="1"/>
  <c r="F764" i="11" s="1"/>
  <c r="G764" i="11" l="1"/>
  <c r="D765" i="11" l="1"/>
  <c r="E765" i="11" s="1"/>
  <c r="F765" i="11" s="1"/>
  <c r="G765" i="11" l="1"/>
  <c r="D766" i="11" l="1"/>
  <c r="E766" i="11" s="1"/>
  <c r="F766" i="11" s="1"/>
  <c r="G766" i="11" l="1"/>
  <c r="D767" i="11" l="1"/>
  <c r="E767" i="11" s="1"/>
  <c r="F767" i="11" s="1"/>
  <c r="G767" i="11" l="1"/>
  <c r="D768" i="11" l="1"/>
  <c r="E768" i="11" s="1"/>
  <c r="F768" i="11" s="1"/>
  <c r="G768" i="11" l="1"/>
  <c r="D769" i="11" l="1"/>
  <c r="E769" i="11" s="1"/>
  <c r="F769" i="11" s="1"/>
  <c r="G769" i="11" l="1"/>
  <c r="D770" i="11" l="1"/>
  <c r="E770" i="11" s="1"/>
  <c r="F770" i="11" s="1"/>
  <c r="G770" i="11" l="1"/>
  <c r="D771" i="11" l="1"/>
  <c r="E771" i="11" s="1"/>
  <c r="F771" i="11" s="1"/>
  <c r="G771" i="11" l="1"/>
  <c r="D772" i="11" l="1"/>
  <c r="E772" i="11" s="1"/>
  <c r="F772" i="11" s="1"/>
  <c r="G772" i="11" l="1"/>
  <c r="D773" i="11"/>
  <c r="E773" i="11" s="1"/>
  <c r="F773" i="11" s="1"/>
  <c r="G773" i="11" l="1"/>
  <c r="D774" i="11" l="1"/>
  <c r="E774" i="11" s="1"/>
  <c r="F774" i="11" s="1"/>
  <c r="G774" i="11" l="1"/>
  <c r="D775" i="11" l="1"/>
  <c r="E775" i="11" s="1"/>
  <c r="F775" i="11" s="1"/>
  <c r="G775" i="11" l="1"/>
  <c r="D776" i="11" l="1"/>
  <c r="E776" i="11" s="1"/>
  <c r="F776" i="11" s="1"/>
  <c r="G776" i="11" l="1"/>
  <c r="D777" i="11" l="1"/>
  <c r="E777" i="11" s="1"/>
  <c r="F777" i="11" s="1"/>
  <c r="G777" i="11" l="1"/>
  <c r="D778" i="11" l="1"/>
  <c r="E778" i="11" s="1"/>
  <c r="F778" i="11" s="1"/>
  <c r="G778" i="11" l="1"/>
  <c r="D779" i="11" l="1"/>
  <c r="E779" i="11" s="1"/>
  <c r="F779" i="11" s="1"/>
  <c r="G779" i="11" l="1"/>
  <c r="D780" i="11" l="1"/>
  <c r="E780" i="11" s="1"/>
  <c r="F780" i="11" s="1"/>
  <c r="G780" i="11" l="1"/>
  <c r="D781" i="11" l="1"/>
  <c r="E781" i="11" s="1"/>
  <c r="F781" i="11" s="1"/>
  <c r="G781" i="11" l="1"/>
  <c r="D782" i="11" l="1"/>
  <c r="E782" i="11" s="1"/>
  <c r="F782" i="11" s="1"/>
  <c r="G782" i="11" l="1"/>
  <c r="D783" i="11" l="1"/>
  <c r="E783" i="11" s="1"/>
  <c r="F783" i="11" s="1"/>
  <c r="G783" i="11" l="1"/>
  <c r="D784" i="11" l="1"/>
  <c r="E784" i="11" s="1"/>
  <c r="F784" i="11" s="1"/>
  <c r="G784" i="11" l="1"/>
  <c r="D785" i="11" l="1"/>
  <c r="E785" i="11" s="1"/>
  <c r="F785" i="11" s="1"/>
  <c r="G785" i="11" l="1"/>
  <c r="D786" i="11" l="1"/>
  <c r="E786" i="11" s="1"/>
  <c r="F786" i="11" s="1"/>
  <c r="G786" i="11" l="1"/>
  <c r="D787" i="11"/>
  <c r="E787" i="11" s="1"/>
  <c r="F787" i="11" s="1"/>
  <c r="G787" i="11" l="1"/>
  <c r="D788" i="11" l="1"/>
  <c r="E788" i="11" s="1"/>
  <c r="F788" i="11" s="1"/>
  <c r="G788" i="11" l="1"/>
  <c r="D789" i="11" l="1"/>
  <c r="E789" i="11" s="1"/>
  <c r="F789" i="11" s="1"/>
  <c r="G789" i="11" l="1"/>
  <c r="D790" i="11" l="1"/>
  <c r="E790" i="11" s="1"/>
  <c r="F790" i="11" s="1"/>
  <c r="G790" i="11" l="1"/>
  <c r="D791" i="11" l="1"/>
  <c r="E791" i="11" s="1"/>
  <c r="F791" i="11" s="1"/>
  <c r="G791" i="11" l="1"/>
  <c r="D792" i="11" l="1"/>
  <c r="E792" i="11" s="1"/>
  <c r="F792" i="11" s="1"/>
  <c r="G792" i="11" l="1"/>
  <c r="D793" i="11" l="1"/>
  <c r="E793" i="11" s="1"/>
  <c r="F793" i="11" s="1"/>
  <c r="G793" i="11" l="1"/>
  <c r="D794" i="11" l="1"/>
  <c r="E794" i="11" s="1"/>
  <c r="F794" i="11" s="1"/>
  <c r="G794" i="11" l="1"/>
  <c r="D795" i="11" l="1"/>
  <c r="E795" i="11" s="1"/>
  <c r="F795" i="11" s="1"/>
  <c r="G795" i="11" l="1"/>
  <c r="D796" i="11" l="1"/>
  <c r="E796" i="11" s="1"/>
  <c r="F796" i="11" s="1"/>
  <c r="G796" i="11" l="1"/>
  <c r="D797" i="11" l="1"/>
  <c r="E797" i="11" s="1"/>
  <c r="F797" i="11" s="1"/>
  <c r="G797" i="11" l="1"/>
  <c r="D798" i="11"/>
  <c r="E798" i="11" s="1"/>
  <c r="F798" i="11" s="1"/>
  <c r="G798" i="11" l="1"/>
  <c r="D799" i="11" l="1"/>
  <c r="E799" i="11" s="1"/>
  <c r="F799" i="11" s="1"/>
  <c r="G799" i="11" l="1"/>
  <c r="D800" i="11" l="1"/>
  <c r="E800" i="11" s="1"/>
  <c r="F800" i="11" s="1"/>
  <c r="G800" i="11" l="1"/>
  <c r="D801" i="11" l="1"/>
  <c r="E801" i="11" s="1"/>
  <c r="F801" i="11" s="1"/>
  <c r="G801" i="11" l="1"/>
  <c r="D802" i="11" l="1"/>
  <c r="E802" i="11" s="1"/>
  <c r="F802" i="11" s="1"/>
  <c r="G802" i="11" l="1"/>
  <c r="D803" i="11"/>
  <c r="E803" i="11" s="1"/>
  <c r="F803" i="11" s="1"/>
  <c r="G803" i="11" l="1"/>
  <c r="D804" i="11"/>
  <c r="E804" i="11" s="1"/>
  <c r="F804" i="11" s="1"/>
  <c r="G804" i="11" l="1"/>
  <c r="D805" i="11" l="1"/>
  <c r="E805" i="11" s="1"/>
  <c r="F805" i="11" s="1"/>
  <c r="G805" i="11" l="1"/>
  <c r="D806" i="11"/>
  <c r="E806" i="11" s="1"/>
  <c r="F806" i="11" s="1"/>
  <c r="G806" i="11" l="1"/>
  <c r="D807" i="11" l="1"/>
  <c r="E807" i="11" s="1"/>
  <c r="F807" i="11" s="1"/>
  <c r="G807" i="11" l="1"/>
  <c r="D808" i="11" l="1"/>
  <c r="E808" i="11" s="1"/>
  <c r="F808" i="11" s="1"/>
  <c r="G808" i="11" l="1"/>
  <c r="D809" i="11" l="1"/>
  <c r="E809" i="11" s="1"/>
  <c r="F809" i="11" s="1"/>
  <c r="G809" i="11" l="1"/>
  <c r="D810" i="11" l="1"/>
  <c r="E810" i="11" s="1"/>
  <c r="F810" i="11" s="1"/>
  <c r="G810" i="11" l="1"/>
  <c r="D811" i="11" l="1"/>
  <c r="E811" i="11" s="1"/>
  <c r="F811" i="11" s="1"/>
  <c r="G811" i="11" l="1"/>
  <c r="D812" i="11" l="1"/>
  <c r="E812" i="11" s="1"/>
  <c r="F812" i="11" s="1"/>
  <c r="G812" i="11" l="1"/>
  <c r="D813" i="11" l="1"/>
  <c r="E813" i="11" s="1"/>
  <c r="F813" i="11" s="1"/>
  <c r="G813" i="11" l="1"/>
  <c r="D814" i="11" l="1"/>
  <c r="E814" i="11" s="1"/>
  <c r="F814" i="11" s="1"/>
  <c r="G814" i="11" l="1"/>
  <c r="D815" i="11" l="1"/>
  <c r="E815" i="11" s="1"/>
  <c r="F815" i="11" s="1"/>
  <c r="G815" i="11" l="1"/>
  <c r="D816" i="11" l="1"/>
  <c r="E816" i="11" s="1"/>
  <c r="F816" i="11" s="1"/>
  <c r="G816" i="11" l="1"/>
  <c r="D817" i="11" l="1"/>
  <c r="E817" i="11" s="1"/>
  <c r="F817" i="11" s="1"/>
  <c r="G817" i="11" l="1"/>
  <c r="D818" i="11" l="1"/>
  <c r="E818" i="11" s="1"/>
  <c r="F818" i="11" s="1"/>
  <c r="G818" i="11" l="1"/>
  <c r="D819" i="11" l="1"/>
  <c r="E819" i="11" s="1"/>
  <c r="F819" i="11" s="1"/>
  <c r="G819" i="11" l="1"/>
  <c r="D820" i="11" l="1"/>
  <c r="E820" i="11" s="1"/>
  <c r="F820" i="11" s="1"/>
  <c r="G820" i="11" l="1"/>
  <c r="D821" i="11" l="1"/>
  <c r="E821" i="11" s="1"/>
  <c r="F821" i="11" s="1"/>
  <c r="G821" i="11" l="1"/>
  <c r="D822" i="11" l="1"/>
  <c r="E822" i="11" s="1"/>
  <c r="F822" i="11" s="1"/>
  <c r="G822" i="11" l="1"/>
  <c r="D823" i="11" l="1"/>
  <c r="E823" i="11" s="1"/>
  <c r="F823" i="11" s="1"/>
  <c r="G823" i="11" l="1"/>
  <c r="D824" i="11" l="1"/>
  <c r="E824" i="11" s="1"/>
  <c r="F824" i="11" s="1"/>
  <c r="G824" i="11" l="1"/>
  <c r="D825" i="11" l="1"/>
  <c r="E825" i="11" s="1"/>
  <c r="F825" i="11" s="1"/>
  <c r="G825" i="11" l="1"/>
  <c r="D826" i="11"/>
  <c r="E826" i="11" s="1"/>
  <c r="F826" i="11" s="1"/>
  <c r="G826" i="11" l="1"/>
  <c r="D827" i="11" l="1"/>
  <c r="E827" i="11" s="1"/>
  <c r="F827" i="11" s="1"/>
  <c r="G827" i="11" l="1"/>
  <c r="D828" i="11"/>
  <c r="E828" i="11" s="1"/>
  <c r="F828" i="11" s="1"/>
  <c r="G828" i="11" l="1"/>
  <c r="D829" i="11" l="1"/>
  <c r="E829" i="11" s="1"/>
  <c r="F829" i="11" s="1"/>
  <c r="G829" i="11" l="1"/>
  <c r="D830" i="11" l="1"/>
  <c r="E830" i="11" s="1"/>
  <c r="F830" i="11" s="1"/>
  <c r="G830" i="11" l="1"/>
  <c r="D831" i="11" l="1"/>
  <c r="E831" i="11" s="1"/>
  <c r="F831" i="11" s="1"/>
  <c r="G831" i="11" l="1"/>
  <c r="D832" i="11" l="1"/>
  <c r="E832" i="11" s="1"/>
  <c r="F832" i="11" s="1"/>
  <c r="G832" i="11" l="1"/>
  <c r="D833" i="11" l="1"/>
  <c r="E833" i="11" s="1"/>
  <c r="F833" i="11" s="1"/>
  <c r="G833" i="11" l="1"/>
  <c r="D834" i="11" l="1"/>
  <c r="E834" i="11" s="1"/>
  <c r="F834" i="11" s="1"/>
  <c r="G834" i="11" l="1"/>
  <c r="D835" i="11" l="1"/>
  <c r="E835" i="11" s="1"/>
  <c r="F835" i="11" s="1"/>
  <c r="G835" i="11" l="1"/>
  <c r="D836" i="11" l="1"/>
  <c r="E836" i="11" s="1"/>
  <c r="F836" i="11" s="1"/>
  <c r="G836" i="11" l="1"/>
  <c r="D837" i="11" l="1"/>
  <c r="E837" i="11" s="1"/>
  <c r="F837" i="11" s="1"/>
  <c r="G837" i="11" l="1"/>
  <c r="D838" i="11" l="1"/>
  <c r="E838" i="11" s="1"/>
  <c r="F838" i="11" s="1"/>
  <c r="G838" i="11" l="1"/>
  <c r="D839" i="11" l="1"/>
  <c r="E839" i="11" s="1"/>
  <c r="F839" i="11" s="1"/>
  <c r="G839" i="11" l="1"/>
  <c r="D840" i="11" l="1"/>
  <c r="E840" i="11" s="1"/>
  <c r="F840" i="11" s="1"/>
  <c r="G840" i="11" l="1"/>
  <c r="D841" i="11" l="1"/>
  <c r="E841" i="11" s="1"/>
  <c r="F841" i="11" s="1"/>
  <c r="G841" i="11" l="1"/>
  <c r="D842" i="11"/>
  <c r="E842" i="11" s="1"/>
  <c r="F842" i="11" s="1"/>
  <c r="G842" i="11" l="1"/>
  <c r="D843" i="11" l="1"/>
  <c r="E843" i="11" s="1"/>
  <c r="F843" i="11" s="1"/>
  <c r="G843" i="11" l="1"/>
  <c r="D844" i="11" l="1"/>
  <c r="E844" i="11" s="1"/>
  <c r="F844" i="11" s="1"/>
  <c r="G844" i="11" l="1"/>
  <c r="D845" i="11" l="1"/>
  <c r="E845" i="11" s="1"/>
  <c r="F845" i="11" s="1"/>
  <c r="G845" i="11" l="1"/>
  <c r="D846" i="11" l="1"/>
  <c r="E846" i="11" s="1"/>
  <c r="F846" i="11" s="1"/>
  <c r="G846" i="11" l="1"/>
  <c r="D847" i="11" l="1"/>
  <c r="E847" i="11" s="1"/>
  <c r="F847" i="11" s="1"/>
  <c r="G847" i="11" l="1"/>
  <c r="D848" i="11" l="1"/>
  <c r="E848" i="11" s="1"/>
  <c r="F848" i="11" s="1"/>
  <c r="G848" i="11" l="1"/>
  <c r="D849" i="11" l="1"/>
  <c r="E849" i="11" s="1"/>
  <c r="F849" i="11" s="1"/>
  <c r="G849" i="11" l="1"/>
  <c r="D850" i="11" l="1"/>
  <c r="E850" i="11" s="1"/>
  <c r="F850" i="11" s="1"/>
  <c r="G850" i="11" l="1"/>
  <c r="D851" i="11" l="1"/>
  <c r="E851" i="11" s="1"/>
  <c r="F851" i="11" s="1"/>
  <c r="G851" i="11" l="1"/>
  <c r="D852" i="11"/>
  <c r="E852" i="11" s="1"/>
  <c r="F852" i="11" s="1"/>
  <c r="G852" i="11" l="1"/>
  <c r="D853" i="11" l="1"/>
  <c r="E853" i="11" s="1"/>
  <c r="F853" i="11" s="1"/>
  <c r="G853" i="11" l="1"/>
  <c r="D854" i="11"/>
  <c r="E854" i="11" s="1"/>
  <c r="F854" i="11" s="1"/>
  <c r="G854" i="11" l="1"/>
  <c r="D855" i="11" l="1"/>
  <c r="E855" i="11" s="1"/>
  <c r="F855" i="11" s="1"/>
  <c r="G855" i="11" l="1"/>
  <c r="D856" i="11"/>
  <c r="E856" i="11" s="1"/>
  <c r="F856" i="11" s="1"/>
  <c r="G856" i="11" l="1"/>
  <c r="D857" i="11" l="1"/>
  <c r="E857" i="11" s="1"/>
  <c r="F857" i="11" s="1"/>
  <c r="G857" i="11" l="1"/>
  <c r="D858" i="11"/>
  <c r="E858" i="11" s="1"/>
  <c r="F858" i="11" s="1"/>
  <c r="G858" i="11" l="1"/>
  <c r="D859" i="11" l="1"/>
  <c r="E859" i="11" s="1"/>
  <c r="F859" i="11" s="1"/>
  <c r="G859" i="11" l="1"/>
  <c r="D860" i="11"/>
  <c r="E860" i="11" s="1"/>
  <c r="F860" i="11" s="1"/>
  <c r="G860" i="11" l="1"/>
  <c r="D861" i="11" l="1"/>
  <c r="E861" i="11" s="1"/>
  <c r="F861" i="11" s="1"/>
  <c r="G861" i="11" l="1"/>
  <c r="D862" i="11"/>
  <c r="E862" i="11" s="1"/>
  <c r="F862" i="11" s="1"/>
  <c r="G862" i="11" l="1"/>
  <c r="D863" i="11" l="1"/>
  <c r="E863" i="11" s="1"/>
  <c r="F863" i="11" s="1"/>
  <c r="G863" i="11" l="1"/>
  <c r="D864" i="11" l="1"/>
  <c r="E864" i="11" s="1"/>
  <c r="F864" i="11" s="1"/>
  <c r="G864" i="11" l="1"/>
  <c r="D865" i="11" l="1"/>
  <c r="E865" i="11" s="1"/>
  <c r="F865" i="11" s="1"/>
  <c r="G865" i="11" l="1"/>
  <c r="D866" i="11" l="1"/>
  <c r="E866" i="11" s="1"/>
  <c r="F866" i="11" s="1"/>
  <c r="G866" i="11" l="1"/>
  <c r="D867" i="11"/>
  <c r="E867" i="11" s="1"/>
  <c r="F867" i="11" s="1"/>
  <c r="G867" i="11" l="1"/>
  <c r="D868" i="11" l="1"/>
  <c r="E868" i="11" s="1"/>
  <c r="F868" i="11" s="1"/>
  <c r="G868" i="11" l="1"/>
  <c r="D869" i="11"/>
  <c r="E869" i="11" s="1"/>
  <c r="F869" i="11" s="1"/>
  <c r="G869" i="11" l="1"/>
  <c r="D870" i="11" l="1"/>
  <c r="E870" i="11" s="1"/>
  <c r="F870" i="11" s="1"/>
  <c r="G870" i="11" l="1"/>
  <c r="D871" i="11"/>
  <c r="E871" i="11" s="1"/>
  <c r="F871" i="11" s="1"/>
  <c r="G871" i="11" l="1"/>
  <c r="D872" i="11" l="1"/>
  <c r="E872" i="11" s="1"/>
  <c r="F872" i="11" s="1"/>
  <c r="G872" i="11" l="1"/>
  <c r="D873" i="11" l="1"/>
  <c r="E873" i="11" s="1"/>
  <c r="F873" i="11" s="1"/>
  <c r="G873" i="11" l="1"/>
  <c r="D874" i="11" l="1"/>
  <c r="E874" i="11" s="1"/>
  <c r="F874" i="11" s="1"/>
  <c r="G874" i="11" l="1"/>
  <c r="D875" i="11" l="1"/>
  <c r="E875" i="11" s="1"/>
  <c r="F875" i="11" s="1"/>
  <c r="G875" i="11" l="1"/>
  <c r="D876" i="11" l="1"/>
  <c r="E876" i="11" s="1"/>
  <c r="F876" i="11" s="1"/>
  <c r="G876" i="11" l="1"/>
  <c r="D877" i="11" l="1"/>
  <c r="E877" i="11" s="1"/>
  <c r="F877" i="11" s="1"/>
  <c r="G877" i="11" l="1"/>
  <c r="D878" i="11" l="1"/>
  <c r="E878" i="11" s="1"/>
  <c r="F878" i="11" s="1"/>
  <c r="G878" i="11" l="1"/>
  <c r="D879" i="11" l="1"/>
  <c r="E879" i="11" s="1"/>
  <c r="F879" i="11" s="1"/>
  <c r="G879" i="11" l="1"/>
  <c r="D880" i="11" l="1"/>
  <c r="E880" i="11" s="1"/>
  <c r="F880" i="11" s="1"/>
  <c r="G880" i="11" l="1"/>
  <c r="D881" i="11" l="1"/>
  <c r="E881" i="11" s="1"/>
  <c r="F881" i="11" s="1"/>
  <c r="G881" i="11" l="1"/>
  <c r="D882" i="11" l="1"/>
  <c r="E882" i="11" s="1"/>
  <c r="F882" i="11" s="1"/>
  <c r="G882" i="11" l="1"/>
  <c r="D883" i="11" l="1"/>
  <c r="E883" i="11" s="1"/>
  <c r="F883" i="11" s="1"/>
  <c r="G883" i="11" l="1"/>
  <c r="D884" i="11" l="1"/>
  <c r="E884" i="11" s="1"/>
  <c r="F884" i="11" s="1"/>
  <c r="G884" i="11" l="1"/>
  <c r="D885" i="11" l="1"/>
  <c r="E885" i="11" s="1"/>
  <c r="F885" i="11" s="1"/>
  <c r="G885" i="11" l="1"/>
  <c r="D886" i="11" l="1"/>
  <c r="E886" i="11" s="1"/>
  <c r="F886" i="11" s="1"/>
  <c r="G886" i="11" l="1"/>
  <c r="D887" i="11" l="1"/>
  <c r="E887" i="11" s="1"/>
  <c r="F887" i="11" s="1"/>
  <c r="G887" i="11" l="1"/>
  <c r="D888" i="11" l="1"/>
  <c r="E888" i="11" s="1"/>
  <c r="F888" i="11" s="1"/>
  <c r="G888" i="11" l="1"/>
  <c r="D889" i="11" l="1"/>
  <c r="E889" i="11" s="1"/>
  <c r="F889" i="11" s="1"/>
  <c r="G889" i="11" l="1"/>
  <c r="D890" i="11" l="1"/>
  <c r="E890" i="11" s="1"/>
  <c r="F890" i="11" s="1"/>
  <c r="G890" i="11" l="1"/>
  <c r="D891" i="11" l="1"/>
  <c r="E891" i="11" s="1"/>
  <c r="F891" i="11" s="1"/>
  <c r="G891" i="11" l="1"/>
  <c r="D892" i="11" l="1"/>
  <c r="E892" i="11" s="1"/>
  <c r="F892" i="11" s="1"/>
  <c r="G892" i="11" l="1"/>
  <c r="D893" i="11" l="1"/>
  <c r="E893" i="11" s="1"/>
  <c r="F893" i="11" s="1"/>
  <c r="G893" i="11" l="1"/>
  <c r="D894" i="11" l="1"/>
  <c r="E894" i="11" s="1"/>
  <c r="F894" i="11" s="1"/>
  <c r="G894" i="11" l="1"/>
  <c r="D895" i="11" l="1"/>
  <c r="E895" i="11" s="1"/>
  <c r="F895" i="11" s="1"/>
  <c r="G895" i="11" l="1"/>
  <c r="D896" i="11" l="1"/>
  <c r="E896" i="11" s="1"/>
  <c r="F896" i="11" s="1"/>
  <c r="G896" i="11" l="1"/>
  <c r="D897" i="11" l="1"/>
  <c r="E897" i="11" s="1"/>
  <c r="F897" i="11" s="1"/>
  <c r="G897" i="11" l="1"/>
  <c r="D898" i="11" l="1"/>
  <c r="E898" i="11" s="1"/>
  <c r="F898" i="11" s="1"/>
  <c r="G898" i="11" l="1"/>
  <c r="D899" i="11" l="1"/>
  <c r="E899" i="11" s="1"/>
  <c r="F899" i="11" s="1"/>
  <c r="G899" i="11" l="1"/>
  <c r="D900" i="11" l="1"/>
  <c r="E900" i="11" s="1"/>
  <c r="F900" i="11" s="1"/>
  <c r="G900" i="11" l="1"/>
  <c r="D901" i="11" l="1"/>
  <c r="E901" i="11" s="1"/>
  <c r="F901" i="11" s="1"/>
  <c r="G901" i="11" l="1"/>
  <c r="D902" i="11" l="1"/>
  <c r="E902" i="11" s="1"/>
  <c r="F902" i="11" s="1"/>
  <c r="G902" i="11" l="1"/>
  <c r="D903" i="11" l="1"/>
  <c r="E903" i="11" s="1"/>
  <c r="F903" i="11" s="1"/>
  <c r="G903" i="11" l="1"/>
  <c r="D904" i="11" l="1"/>
  <c r="E904" i="11" s="1"/>
  <c r="F904" i="11" s="1"/>
  <c r="G904" i="11" l="1"/>
  <c r="D905" i="11" l="1"/>
  <c r="E905" i="11" s="1"/>
  <c r="F905" i="11" s="1"/>
  <c r="G905" i="11" l="1"/>
  <c r="D906" i="11" l="1"/>
  <c r="E906" i="11" s="1"/>
  <c r="F906" i="11" s="1"/>
  <c r="G906" i="11" l="1"/>
  <c r="D907" i="11" l="1"/>
  <c r="E907" i="11" s="1"/>
  <c r="F907" i="11" s="1"/>
  <c r="G907" i="11" l="1"/>
  <c r="D908" i="11" l="1"/>
  <c r="E908" i="11" s="1"/>
  <c r="F908" i="11" s="1"/>
  <c r="G908" i="11" l="1"/>
  <c r="D909" i="11" l="1"/>
  <c r="E909" i="11" s="1"/>
  <c r="F909" i="11" s="1"/>
  <c r="G909" i="11" l="1"/>
  <c r="D910" i="11" l="1"/>
  <c r="E910" i="11" s="1"/>
  <c r="F910" i="11" s="1"/>
  <c r="G910" i="11" l="1"/>
  <c r="D911" i="11" l="1"/>
  <c r="E911" i="11" s="1"/>
  <c r="F911" i="11" s="1"/>
  <c r="G911" i="11" l="1"/>
  <c r="D912" i="11" l="1"/>
  <c r="E912" i="11" s="1"/>
  <c r="F912" i="11" s="1"/>
  <c r="G912" i="11" l="1"/>
  <c r="D913" i="11" l="1"/>
  <c r="E913" i="11" s="1"/>
  <c r="F913" i="11" s="1"/>
  <c r="G913" i="11" l="1"/>
  <c r="D914" i="11" l="1"/>
  <c r="E914" i="11" s="1"/>
  <c r="F914" i="11" s="1"/>
  <c r="G914" i="11" l="1"/>
  <c r="D915" i="11" l="1"/>
  <c r="E915" i="11" s="1"/>
  <c r="F915" i="11" s="1"/>
  <c r="G915" i="11" l="1"/>
  <c r="D916" i="11" l="1"/>
  <c r="E916" i="11" s="1"/>
  <c r="F916" i="11" s="1"/>
  <c r="G916" i="11" l="1"/>
  <c r="D917" i="11" l="1"/>
  <c r="E917" i="11" s="1"/>
  <c r="F917" i="11" s="1"/>
  <c r="G917" i="11" l="1"/>
  <c r="D918" i="11" l="1"/>
  <c r="E918" i="11" s="1"/>
  <c r="F918" i="11" s="1"/>
  <c r="G918" i="11" l="1"/>
  <c r="D919" i="11" l="1"/>
  <c r="E919" i="11" s="1"/>
  <c r="F919" i="11" s="1"/>
  <c r="G919" i="11" l="1"/>
  <c r="D920" i="11" l="1"/>
  <c r="E920" i="11" s="1"/>
  <c r="F920" i="11" s="1"/>
  <c r="G920" i="11" l="1"/>
  <c r="D921" i="11" l="1"/>
  <c r="E921" i="11" s="1"/>
  <c r="F921" i="11" s="1"/>
  <c r="G921" i="11" l="1"/>
  <c r="D922" i="11" l="1"/>
  <c r="E922" i="11" s="1"/>
  <c r="F922" i="11" s="1"/>
  <c r="G922" i="11" l="1"/>
  <c r="D923" i="11" l="1"/>
  <c r="E923" i="11" s="1"/>
  <c r="F923" i="11" s="1"/>
  <c r="G923" i="11" l="1"/>
  <c r="D924" i="11" l="1"/>
  <c r="E924" i="11" s="1"/>
  <c r="F924" i="11" s="1"/>
  <c r="G924" i="11" l="1"/>
  <c r="D925" i="11" l="1"/>
  <c r="E925" i="11" s="1"/>
  <c r="F925" i="11" s="1"/>
  <c r="G925" i="11" l="1"/>
  <c r="D926" i="11" l="1"/>
  <c r="E926" i="11" s="1"/>
  <c r="F926" i="11" s="1"/>
  <c r="G926" i="11" l="1"/>
  <c r="D927" i="11" l="1"/>
  <c r="E927" i="11" s="1"/>
  <c r="F927" i="11" s="1"/>
  <c r="G927" i="11" l="1"/>
  <c r="D928" i="11" l="1"/>
  <c r="E928" i="11" s="1"/>
  <c r="F928" i="11" s="1"/>
  <c r="G928" i="11" l="1"/>
  <c r="D929" i="11" l="1"/>
  <c r="E929" i="11" s="1"/>
  <c r="F929" i="11" s="1"/>
  <c r="G929" i="11" l="1"/>
  <c r="D930" i="11" l="1"/>
  <c r="E930" i="11" s="1"/>
  <c r="F930" i="11" s="1"/>
  <c r="G930" i="11" l="1"/>
  <c r="D931" i="11" l="1"/>
  <c r="E931" i="11" s="1"/>
  <c r="F931" i="11" s="1"/>
  <c r="G931" i="11" l="1"/>
  <c r="D932" i="11" l="1"/>
  <c r="E932" i="11" s="1"/>
  <c r="F932" i="11" s="1"/>
  <c r="G932" i="11" l="1"/>
  <c r="D933" i="11" l="1"/>
  <c r="E933" i="11" s="1"/>
  <c r="F933" i="11" s="1"/>
  <c r="G933" i="11" l="1"/>
  <c r="D934" i="11" l="1"/>
  <c r="E934" i="11" s="1"/>
  <c r="F934" i="11" s="1"/>
  <c r="G934" i="11" l="1"/>
  <c r="D935" i="11" l="1"/>
  <c r="E935" i="11" s="1"/>
  <c r="F935" i="11" s="1"/>
  <c r="G935" i="11" l="1"/>
  <c r="D936" i="11" l="1"/>
  <c r="E936" i="11" s="1"/>
  <c r="F936" i="11" s="1"/>
  <c r="G936" i="11" l="1"/>
  <c r="D937" i="11" l="1"/>
  <c r="E937" i="11" s="1"/>
  <c r="F937" i="11" s="1"/>
  <c r="G937" i="11" l="1"/>
  <c r="D938" i="11" l="1"/>
  <c r="E938" i="11" s="1"/>
  <c r="F938" i="11" s="1"/>
  <c r="G938" i="11" l="1"/>
  <c r="D939" i="11" l="1"/>
  <c r="E939" i="11" s="1"/>
  <c r="F939" i="11" s="1"/>
  <c r="G939" i="11" l="1"/>
  <c r="D940" i="11" l="1"/>
  <c r="E940" i="11" s="1"/>
  <c r="F940" i="11" s="1"/>
  <c r="G940" i="11" l="1"/>
  <c r="D941" i="11" l="1"/>
  <c r="E941" i="11" s="1"/>
  <c r="F941" i="11" s="1"/>
  <c r="G941" i="11" l="1"/>
  <c r="D942" i="11" l="1"/>
  <c r="E942" i="11" s="1"/>
  <c r="F942" i="11" s="1"/>
  <c r="G942" i="11" l="1"/>
  <c r="D943" i="11" l="1"/>
  <c r="E943" i="11" s="1"/>
  <c r="F943" i="11" s="1"/>
  <c r="G943" i="11" l="1"/>
  <c r="D944" i="11" l="1"/>
  <c r="E944" i="11" s="1"/>
  <c r="F944" i="11" s="1"/>
  <c r="G944" i="11" l="1"/>
  <c r="D945" i="11" l="1"/>
  <c r="E945" i="11" s="1"/>
  <c r="F945" i="11" s="1"/>
  <c r="G945" i="11" l="1"/>
  <c r="D946" i="11" l="1"/>
  <c r="E946" i="11" s="1"/>
  <c r="F946" i="11" s="1"/>
  <c r="G946" i="11" l="1"/>
  <c r="D947" i="11" l="1"/>
  <c r="E947" i="11" s="1"/>
  <c r="F947" i="11" s="1"/>
  <c r="G947" i="11" l="1"/>
  <c r="D948" i="11" l="1"/>
  <c r="E948" i="11" s="1"/>
  <c r="F948" i="11" s="1"/>
  <c r="G948" i="11" l="1"/>
  <c r="D949" i="11" l="1"/>
  <c r="E949" i="11" s="1"/>
  <c r="F949" i="11" s="1"/>
  <c r="G949" i="11" l="1"/>
  <c r="D950" i="11" l="1"/>
  <c r="E950" i="11" s="1"/>
  <c r="F950" i="11" s="1"/>
  <c r="G950" i="11" l="1"/>
  <c r="D951" i="11" l="1"/>
  <c r="E951" i="11" s="1"/>
  <c r="F951" i="11" s="1"/>
  <c r="G951" i="11" l="1"/>
  <c r="D952" i="11" l="1"/>
  <c r="E952" i="11" s="1"/>
  <c r="F952" i="11" s="1"/>
  <c r="G952" i="11" l="1"/>
  <c r="D953" i="11" l="1"/>
  <c r="E953" i="11" s="1"/>
  <c r="F953" i="11" s="1"/>
  <c r="G953" i="11" l="1"/>
  <c r="D954" i="11" l="1"/>
  <c r="E954" i="11" s="1"/>
  <c r="F954" i="11" s="1"/>
  <c r="G954" i="11" l="1"/>
  <c r="D955" i="11" l="1"/>
  <c r="E955" i="11" s="1"/>
  <c r="F955" i="11" s="1"/>
  <c r="G955" i="11" l="1"/>
  <c r="D956" i="11" l="1"/>
  <c r="E956" i="11" s="1"/>
  <c r="F956" i="11" s="1"/>
  <c r="G956" i="11" l="1"/>
  <c r="D957" i="11" l="1"/>
  <c r="E957" i="11" s="1"/>
  <c r="F957" i="11" s="1"/>
  <c r="G957" i="11" l="1"/>
  <c r="D958" i="11" l="1"/>
  <c r="E958" i="11" s="1"/>
  <c r="F958" i="11" s="1"/>
  <c r="G958" i="11" l="1"/>
  <c r="D959" i="11" l="1"/>
  <c r="E959" i="11" s="1"/>
  <c r="F959" i="11" s="1"/>
  <c r="G959" i="11" l="1"/>
  <c r="D960" i="11" l="1"/>
  <c r="E960" i="11" s="1"/>
  <c r="F960" i="11" s="1"/>
  <c r="G960" i="11" l="1"/>
  <c r="D961" i="11" l="1"/>
  <c r="E961" i="11" s="1"/>
  <c r="F961" i="11" s="1"/>
  <c r="G961" i="11" l="1"/>
  <c r="D962" i="11" l="1"/>
  <c r="E962" i="11" s="1"/>
  <c r="F962" i="11" s="1"/>
  <c r="G962" i="11" l="1"/>
  <c r="D963" i="11" l="1"/>
  <c r="E963" i="11" s="1"/>
  <c r="F963" i="11" s="1"/>
  <c r="G963" i="11" l="1"/>
  <c r="D964" i="11" l="1"/>
  <c r="E964" i="11" s="1"/>
  <c r="F964" i="11" s="1"/>
  <c r="G964" i="11" l="1"/>
  <c r="D965" i="11" l="1"/>
  <c r="E965" i="11" s="1"/>
  <c r="F965" i="11" s="1"/>
  <c r="G965" i="11" l="1"/>
  <c r="D966" i="11" l="1"/>
  <c r="E966" i="11" s="1"/>
  <c r="F966" i="11" s="1"/>
  <c r="G966" i="11" l="1"/>
  <c r="D967" i="11" l="1"/>
  <c r="E967" i="11" s="1"/>
  <c r="F967" i="11" s="1"/>
  <c r="G967" i="11" l="1"/>
  <c r="D968" i="11" l="1"/>
  <c r="E968" i="11" s="1"/>
  <c r="F968" i="11" s="1"/>
  <c r="G968" i="11" l="1"/>
  <c r="D969" i="11" l="1"/>
  <c r="E969" i="11" s="1"/>
  <c r="F969" i="11" s="1"/>
  <c r="G969" i="11" l="1"/>
  <c r="D970" i="11" l="1"/>
  <c r="E970" i="11" s="1"/>
  <c r="F970" i="11" s="1"/>
  <c r="G970" i="11" l="1"/>
  <c r="D971" i="11" l="1"/>
  <c r="E971" i="11" s="1"/>
  <c r="F971" i="11" s="1"/>
  <c r="G971" i="11" l="1"/>
  <c r="D972" i="11" l="1"/>
  <c r="E972" i="11" s="1"/>
  <c r="F972" i="11" s="1"/>
  <c r="G972" i="11" l="1"/>
  <c r="D973" i="11" l="1"/>
  <c r="E973" i="11" s="1"/>
  <c r="F973" i="11" s="1"/>
  <c r="G973" i="11" l="1"/>
  <c r="D974" i="11" l="1"/>
  <c r="E974" i="11" s="1"/>
  <c r="F974" i="11" s="1"/>
  <c r="G974" i="11" l="1"/>
  <c r="D975" i="11" l="1"/>
  <c r="E975" i="11" s="1"/>
  <c r="F975" i="11" s="1"/>
  <c r="G975" i="11" l="1"/>
  <c r="D976" i="11" l="1"/>
  <c r="E976" i="11" s="1"/>
  <c r="F976" i="11" s="1"/>
  <c r="G976" i="11" l="1"/>
  <c r="D977" i="11" l="1"/>
  <c r="E977" i="11" s="1"/>
  <c r="F977" i="11" s="1"/>
  <c r="G977" i="11" l="1"/>
  <c r="D978" i="11" l="1"/>
  <c r="E978" i="11" s="1"/>
  <c r="F978" i="11" s="1"/>
  <c r="G978" i="11" l="1"/>
  <c r="D979" i="11" l="1"/>
  <c r="E979" i="11" s="1"/>
  <c r="F979" i="11" s="1"/>
  <c r="G979" i="11" l="1"/>
  <c r="D980" i="11" l="1"/>
  <c r="E980" i="11" s="1"/>
  <c r="F980" i="11" s="1"/>
  <c r="G980" i="11" l="1"/>
  <c r="D981" i="11" l="1"/>
  <c r="E981" i="11" s="1"/>
  <c r="F981" i="11" s="1"/>
  <c r="G981" i="11" l="1"/>
  <c r="D982" i="11" l="1"/>
  <c r="E982" i="11" s="1"/>
  <c r="F982" i="11" s="1"/>
  <c r="G982" i="11" l="1"/>
  <c r="D983" i="11" l="1"/>
  <c r="E983" i="11" s="1"/>
  <c r="F983" i="11" s="1"/>
  <c r="G983" i="11" l="1"/>
  <c r="D984" i="11" l="1"/>
  <c r="E984" i="11" s="1"/>
  <c r="F984" i="11" s="1"/>
  <c r="G984" i="11" l="1"/>
  <c r="D985" i="11" l="1"/>
  <c r="E985" i="11" s="1"/>
  <c r="F985" i="11" s="1"/>
  <c r="G985" i="11" l="1"/>
  <c r="D986" i="11" l="1"/>
  <c r="E986" i="11" s="1"/>
  <c r="F986" i="11" s="1"/>
  <c r="G986" i="11" l="1"/>
  <c r="D987" i="11" l="1"/>
  <c r="E987" i="11" s="1"/>
  <c r="F987" i="11" s="1"/>
  <c r="G987" i="11" l="1"/>
  <c r="D988" i="11" l="1"/>
  <c r="E988" i="11" s="1"/>
  <c r="F988" i="11" s="1"/>
  <c r="G988" i="11" l="1"/>
  <c r="D989" i="11" l="1"/>
  <c r="E989" i="11" s="1"/>
  <c r="F989" i="11" s="1"/>
  <c r="G989" i="11" l="1"/>
  <c r="D990" i="11" l="1"/>
  <c r="E990" i="11" s="1"/>
  <c r="F990" i="11" s="1"/>
  <c r="G990" i="11" l="1"/>
  <c r="D991" i="11" l="1"/>
  <c r="E991" i="11" s="1"/>
  <c r="F991" i="11" s="1"/>
  <c r="G991" i="11" l="1"/>
  <c r="D992" i="11" l="1"/>
  <c r="E992" i="11" s="1"/>
  <c r="F992" i="11" s="1"/>
  <c r="G992" i="11" l="1"/>
  <c r="D993" i="11" l="1"/>
  <c r="E993" i="11" s="1"/>
  <c r="F993" i="11" s="1"/>
  <c r="G993" i="11" l="1"/>
  <c r="D994" i="11" l="1"/>
  <c r="E994" i="11" s="1"/>
  <c r="F994" i="11" s="1"/>
  <c r="G994" i="11" l="1"/>
  <c r="D995" i="11" l="1"/>
  <c r="E995" i="11" s="1"/>
  <c r="F995" i="11" s="1"/>
  <c r="G995" i="11" l="1"/>
  <c r="D996" i="11" l="1"/>
  <c r="E996" i="11" s="1"/>
  <c r="F996" i="11" s="1"/>
  <c r="G996" i="11" l="1"/>
  <c r="D997" i="11" l="1"/>
  <c r="E997" i="11" s="1"/>
  <c r="F997" i="11" s="1"/>
  <c r="G997" i="11" l="1"/>
  <c r="D998" i="11" l="1"/>
  <c r="E998" i="11" s="1"/>
  <c r="F998" i="11" s="1"/>
  <c r="G998" i="11" l="1"/>
  <c r="D999" i="11" l="1"/>
  <c r="E999" i="11" s="1"/>
  <c r="F999" i="11" s="1"/>
  <c r="G999" i="11" l="1"/>
  <c r="D1000" i="11" l="1"/>
  <c r="E1000" i="11" s="1"/>
  <c r="F1000" i="11" s="1"/>
  <c r="G1000" i="11" l="1"/>
  <c r="B15" i="3"/>
  <c r="B25" i="3" s="1"/>
  <c r="B16" i="3" l="1"/>
  <c r="B15" i="9" s="1"/>
  <c r="B29" i="9" l="1"/>
  <c r="B30" i="9" s="1"/>
  <c r="B31" i="9" l="1"/>
  <c r="D15" i="3"/>
  <c r="F15" i="3"/>
  <c r="E15" i="3"/>
  <c r="E25" i="3" s="1"/>
  <c r="H15" i="3"/>
  <c r="H25" i="3" s="1"/>
  <c r="J15" i="3"/>
  <c r="J25" i="3" s="1"/>
  <c r="L15" i="3"/>
  <c r="L25" i="3" s="1"/>
  <c r="I15" i="3"/>
  <c r="I25" i="3" s="1"/>
  <c r="K15" i="3"/>
  <c r="M15" i="3"/>
  <c r="M25" i="3" s="1"/>
  <c r="G15" i="3"/>
  <c r="G25" i="3" s="1"/>
  <c r="C15" i="3"/>
  <c r="C25" i="3" s="1"/>
  <c r="C16" i="3"/>
  <c r="C15" i="9" s="1"/>
  <c r="N5" i="3"/>
  <c r="O5" i="3"/>
  <c r="O14" i="3" s="1"/>
  <c r="P14" i="3" s="1"/>
  <c r="Q14" i="3" s="1"/>
  <c r="R14" i="3" s="1"/>
  <c r="M16" i="3" l="1"/>
  <c r="L16" i="3"/>
  <c r="G16" i="3"/>
  <c r="N15" i="3"/>
  <c r="H16" i="3"/>
  <c r="O15" i="3"/>
  <c r="P5" i="3"/>
  <c r="C29" i="9"/>
  <c r="C30" i="9" s="1"/>
  <c r="K25" i="3"/>
  <c r="K16" i="3"/>
  <c r="G15" i="9"/>
  <c r="G29" i="9" s="1"/>
  <c r="G30" i="9" s="1"/>
  <c r="L15" i="9"/>
  <c r="L29" i="9" s="1"/>
  <c r="L30" i="9" s="1"/>
  <c r="M15" i="9"/>
  <c r="M29" i="9" s="1"/>
  <c r="M30" i="9" s="1"/>
  <c r="I16" i="3"/>
  <c r="I15" i="9" s="1"/>
  <c r="I29" i="9" s="1"/>
  <c r="I30" i="9" s="1"/>
  <c r="J16" i="3"/>
  <c r="J15" i="9" s="1"/>
  <c r="J29" i="9" s="1"/>
  <c r="J30" i="9" s="1"/>
  <c r="E16" i="3"/>
  <c r="E15" i="9" s="1"/>
  <c r="H15" i="9"/>
  <c r="D16" i="3"/>
  <c r="D15" i="9" s="1"/>
  <c r="D29" i="9" s="1"/>
  <c r="D30" i="9" s="1"/>
  <c r="F25" i="3"/>
  <c r="D25" i="3"/>
  <c r="F16" i="3"/>
  <c r="F15" i="9" s="1"/>
  <c r="F29" i="9" s="1"/>
  <c r="F30" i="9" s="1"/>
  <c r="N33" i="9" l="1"/>
  <c r="K34" i="9"/>
  <c r="N25" i="3"/>
  <c r="F12" i="8"/>
  <c r="D31" i="9"/>
  <c r="C31" i="9"/>
  <c r="N16" i="3"/>
  <c r="N37" i="9" s="1"/>
  <c r="P37" i="9" s="1"/>
  <c r="N34" i="9"/>
  <c r="I5" i="16"/>
  <c r="I4" i="16"/>
  <c r="I3" i="16"/>
  <c r="I6" i="16"/>
  <c r="H33" i="9"/>
  <c r="H22" i="9" s="1"/>
  <c r="H29" i="9" s="1"/>
  <c r="H30" i="9" s="1"/>
  <c r="K33" i="9"/>
  <c r="K22" i="9" s="1"/>
  <c r="K15" i="9"/>
  <c r="Q5" i="3"/>
  <c r="P15" i="3"/>
  <c r="H34" i="9"/>
  <c r="O25" i="3"/>
  <c r="G12" i="8"/>
  <c r="O16" i="3"/>
  <c r="N38" i="9" s="1"/>
  <c r="P38" i="9" s="1"/>
  <c r="E33" i="9"/>
  <c r="E22" i="9" s="1"/>
  <c r="N22" i="9" l="1"/>
  <c r="N21" i="9" s="1"/>
  <c r="F19" i="8"/>
  <c r="B8" i="10"/>
  <c r="B6" i="10" s="1"/>
  <c r="B107" i="16"/>
  <c r="B105" i="16" s="1"/>
  <c r="B110" i="16" s="1"/>
  <c r="K29" i="9"/>
  <c r="K30" i="9" s="1"/>
  <c r="Q38" i="9"/>
  <c r="R38" i="9" s="1"/>
  <c r="O15" i="9"/>
  <c r="P25" i="3"/>
  <c r="H12" i="8"/>
  <c r="P16" i="3"/>
  <c r="N39" i="9" s="1"/>
  <c r="P39" i="9" s="1"/>
  <c r="N15" i="9"/>
  <c r="N29" i="9" s="1"/>
  <c r="N30" i="9" s="1"/>
  <c r="G27" i="6" s="1"/>
  <c r="B225" i="16"/>
  <c r="B223" i="16" s="1"/>
  <c r="B228" i="16" s="1"/>
  <c r="G19" i="8"/>
  <c r="R5" i="3"/>
  <c r="R15" i="3" s="1"/>
  <c r="Q15" i="3"/>
  <c r="E29" i="9"/>
  <c r="E30" i="9" s="1"/>
  <c r="N35" i="9" l="1"/>
  <c r="Q37" i="9"/>
  <c r="D9" i="17"/>
  <c r="B111" i="16"/>
  <c r="J49" i="10"/>
  <c r="K49" i="10" s="1"/>
  <c r="M49" i="10" s="1"/>
  <c r="J40" i="10"/>
  <c r="K40" i="10" s="1"/>
  <c r="M40" i="10" s="1"/>
  <c r="J9" i="10"/>
  <c r="K9" i="10" s="1"/>
  <c r="M9" i="10" s="1"/>
  <c r="J44" i="10"/>
  <c r="K44" i="10" s="1"/>
  <c r="M44" i="10" s="1"/>
  <c r="J11" i="10"/>
  <c r="K11" i="10" s="1"/>
  <c r="M11" i="10" s="1"/>
  <c r="J57" i="10"/>
  <c r="K57" i="10" s="1"/>
  <c r="M57" i="10" s="1"/>
  <c r="J63" i="10"/>
  <c r="K63" i="10" s="1"/>
  <c r="M63" i="10" s="1"/>
  <c r="J12" i="10"/>
  <c r="K12" i="10" s="1"/>
  <c r="M12" i="10" s="1"/>
  <c r="J70" i="10"/>
  <c r="K70" i="10" s="1"/>
  <c r="M70" i="10" s="1"/>
  <c r="J31" i="10"/>
  <c r="K31" i="10" s="1"/>
  <c r="M31" i="10" s="1"/>
  <c r="J102" i="10"/>
  <c r="K102" i="10" s="1"/>
  <c r="M102" i="10" s="1"/>
  <c r="J99" i="10"/>
  <c r="K99" i="10" s="1"/>
  <c r="M99" i="10" s="1"/>
  <c r="J26" i="10"/>
  <c r="K26" i="10" s="1"/>
  <c r="M26" i="10" s="1"/>
  <c r="J60" i="10"/>
  <c r="K60" i="10" s="1"/>
  <c r="M60" i="10" s="1"/>
  <c r="J190" i="10"/>
  <c r="K190" i="10" s="1"/>
  <c r="M190" i="10" s="1"/>
  <c r="J35" i="10"/>
  <c r="K35" i="10" s="1"/>
  <c r="M35" i="10" s="1"/>
  <c r="J81" i="10"/>
  <c r="K81" i="10" s="1"/>
  <c r="M81" i="10" s="1"/>
  <c r="J135" i="10"/>
  <c r="K135" i="10" s="1"/>
  <c r="M135" i="10" s="1"/>
  <c r="J37" i="10"/>
  <c r="K37" i="10" s="1"/>
  <c r="M37" i="10" s="1"/>
  <c r="J47" i="10"/>
  <c r="K47" i="10" s="1"/>
  <c r="M47" i="10" s="1"/>
  <c r="J77" i="10"/>
  <c r="K77" i="10" s="1"/>
  <c r="M77" i="10" s="1"/>
  <c r="J106" i="10"/>
  <c r="K106" i="10" s="1"/>
  <c r="M106" i="10" s="1"/>
  <c r="J79" i="10"/>
  <c r="K79" i="10" s="1"/>
  <c r="M79" i="10" s="1"/>
  <c r="J166" i="10"/>
  <c r="K166" i="10" s="1"/>
  <c r="M166" i="10" s="1"/>
  <c r="J177" i="10"/>
  <c r="K177" i="10" s="1"/>
  <c r="M177" i="10" s="1"/>
  <c r="J123" i="10"/>
  <c r="K123" i="10" s="1"/>
  <c r="M123" i="10" s="1"/>
  <c r="J146" i="10"/>
  <c r="K146" i="10" s="1"/>
  <c r="M146" i="10" s="1"/>
  <c r="J126" i="10"/>
  <c r="K126" i="10" s="1"/>
  <c r="M126" i="10" s="1"/>
  <c r="J95" i="10"/>
  <c r="K95" i="10" s="1"/>
  <c r="M95" i="10" s="1"/>
  <c r="J53" i="10"/>
  <c r="K53" i="10" s="1"/>
  <c r="M53" i="10" s="1"/>
  <c r="J202" i="10"/>
  <c r="K202" i="10" s="1"/>
  <c r="M202" i="10" s="1"/>
  <c r="J133" i="10"/>
  <c r="K133" i="10" s="1"/>
  <c r="M133" i="10" s="1"/>
  <c r="J163" i="10"/>
  <c r="K163" i="10" s="1"/>
  <c r="M163" i="10" s="1"/>
  <c r="J101" i="10"/>
  <c r="K101" i="10" s="1"/>
  <c r="M101" i="10" s="1"/>
  <c r="J130" i="10"/>
  <c r="K130" i="10" s="1"/>
  <c r="M130" i="10" s="1"/>
  <c r="J179" i="10"/>
  <c r="K179" i="10" s="1"/>
  <c r="M179" i="10" s="1"/>
  <c r="J188" i="10"/>
  <c r="K188" i="10" s="1"/>
  <c r="M188" i="10" s="1"/>
  <c r="J174" i="10"/>
  <c r="K174" i="10" s="1"/>
  <c r="M174" i="10" s="1"/>
  <c r="J167" i="10"/>
  <c r="K167" i="10" s="1"/>
  <c r="M167" i="10" s="1"/>
  <c r="J173" i="10"/>
  <c r="K173" i="10" s="1"/>
  <c r="M173" i="10" s="1"/>
  <c r="J180" i="10"/>
  <c r="K180" i="10" s="1"/>
  <c r="M180" i="10" s="1"/>
  <c r="J128" i="10"/>
  <c r="K128" i="10" s="1"/>
  <c r="M128" i="10" s="1"/>
  <c r="J149" i="10"/>
  <c r="K149" i="10" s="1"/>
  <c r="M149" i="10" s="1"/>
  <c r="J178" i="10"/>
  <c r="K178" i="10" s="1"/>
  <c r="M178" i="10" s="1"/>
  <c r="J158" i="10"/>
  <c r="K158" i="10" s="1"/>
  <c r="M158" i="10" s="1"/>
  <c r="J103" i="10"/>
  <c r="K103" i="10" s="1"/>
  <c r="M103" i="10" s="1"/>
  <c r="J151" i="10"/>
  <c r="K151" i="10" s="1"/>
  <c r="M151" i="10" s="1"/>
  <c r="J92" i="10"/>
  <c r="K92" i="10" s="1"/>
  <c r="M92" i="10" s="1"/>
  <c r="J111" i="10"/>
  <c r="K111" i="10" s="1"/>
  <c r="M111" i="10" s="1"/>
  <c r="J138" i="10"/>
  <c r="K138" i="10" s="1"/>
  <c r="M138" i="10" s="1"/>
  <c r="J119" i="10"/>
  <c r="K119" i="10" s="1"/>
  <c r="M119" i="10" s="1"/>
  <c r="J65" i="10"/>
  <c r="K65" i="10" s="1"/>
  <c r="M65" i="10" s="1"/>
  <c r="J24" i="10"/>
  <c r="K24" i="10" s="1"/>
  <c r="M24" i="10" s="1"/>
  <c r="J6" i="10"/>
  <c r="K6" i="10" s="1"/>
  <c r="M6" i="10" s="1"/>
  <c r="J38" i="10"/>
  <c r="K38" i="10" s="1"/>
  <c r="M38" i="10" s="1"/>
  <c r="J21" i="10"/>
  <c r="K21" i="10" s="1"/>
  <c r="M21" i="10" s="1"/>
  <c r="J55" i="10"/>
  <c r="K55" i="10" s="1"/>
  <c r="M55" i="10" s="1"/>
  <c r="J32" i="10"/>
  <c r="K32" i="10" s="1"/>
  <c r="M32" i="10" s="1"/>
  <c r="J15" i="10"/>
  <c r="K15" i="10" s="1"/>
  <c r="M15" i="10" s="1"/>
  <c r="J20" i="10"/>
  <c r="K20" i="10" s="1"/>
  <c r="M20" i="10" s="1"/>
  <c r="J141" i="10"/>
  <c r="K141" i="10" s="1"/>
  <c r="M141" i="10" s="1"/>
  <c r="J76" i="10"/>
  <c r="K76" i="10" s="1"/>
  <c r="M76" i="10" s="1"/>
  <c r="J46" i="10"/>
  <c r="K46" i="10" s="1"/>
  <c r="M46" i="10" s="1"/>
  <c r="J93" i="10"/>
  <c r="K93" i="10" s="1"/>
  <c r="M93" i="10" s="1"/>
  <c r="J139" i="10"/>
  <c r="K139" i="10" s="1"/>
  <c r="M139" i="10" s="1"/>
  <c r="J5" i="10"/>
  <c r="K5" i="10" s="1"/>
  <c r="M5" i="10" s="1"/>
  <c r="J85" i="10"/>
  <c r="K85" i="10" s="1"/>
  <c r="M85" i="10" s="1"/>
  <c r="J25" i="10"/>
  <c r="K25" i="10" s="1"/>
  <c r="M25" i="10" s="1"/>
  <c r="J62" i="10"/>
  <c r="K62" i="10" s="1"/>
  <c r="M62" i="10" s="1"/>
  <c r="J67" i="10"/>
  <c r="K67" i="10" s="1"/>
  <c r="M67" i="10" s="1"/>
  <c r="J42" i="10"/>
  <c r="K42" i="10" s="1"/>
  <c r="M42" i="10" s="1"/>
  <c r="J23" i="10"/>
  <c r="K23" i="10" s="1"/>
  <c r="M23" i="10" s="1"/>
  <c r="J198" i="10"/>
  <c r="K198" i="10" s="1"/>
  <c r="M198" i="10" s="1"/>
  <c r="J91" i="10"/>
  <c r="K91" i="10" s="1"/>
  <c r="M91" i="10" s="1"/>
  <c r="J134" i="10"/>
  <c r="K134" i="10" s="1"/>
  <c r="M134" i="10" s="1"/>
  <c r="J114" i="10"/>
  <c r="K114" i="10" s="1"/>
  <c r="M114" i="10" s="1"/>
  <c r="J113" i="10"/>
  <c r="K113" i="10" s="1"/>
  <c r="M113" i="10" s="1"/>
  <c r="J117" i="10"/>
  <c r="K117" i="10" s="1"/>
  <c r="M117" i="10" s="1"/>
  <c r="J100" i="10"/>
  <c r="K100" i="10" s="1"/>
  <c r="M100" i="10" s="1"/>
  <c r="J142" i="10"/>
  <c r="K142" i="10" s="1"/>
  <c r="M142" i="10" s="1"/>
  <c r="J148" i="10"/>
  <c r="K148" i="10" s="1"/>
  <c r="M148" i="10" s="1"/>
  <c r="J120" i="10"/>
  <c r="K120" i="10" s="1"/>
  <c r="M120" i="10" s="1"/>
  <c r="J66" i="10"/>
  <c r="K66" i="10" s="1"/>
  <c r="M66" i="10" s="1"/>
  <c r="J176" i="10"/>
  <c r="K176" i="10" s="1"/>
  <c r="M176" i="10" s="1"/>
  <c r="J168" i="10"/>
  <c r="K168" i="10" s="1"/>
  <c r="M168" i="10" s="1"/>
  <c r="J150" i="10"/>
  <c r="K150" i="10" s="1"/>
  <c r="M150" i="10" s="1"/>
  <c r="J144" i="10"/>
  <c r="K144" i="10" s="1"/>
  <c r="M144" i="10" s="1"/>
  <c r="J191" i="10"/>
  <c r="K191" i="10" s="1"/>
  <c r="M191" i="10" s="1"/>
  <c r="J58" i="10"/>
  <c r="K58" i="10" s="1"/>
  <c r="M58" i="10" s="1"/>
  <c r="J196" i="10"/>
  <c r="K196" i="10" s="1"/>
  <c r="M196" i="10" s="1"/>
  <c r="J107" i="10"/>
  <c r="K107" i="10" s="1"/>
  <c r="M107" i="10" s="1"/>
  <c r="J121" i="10"/>
  <c r="K121" i="10" s="1"/>
  <c r="M121" i="10" s="1"/>
  <c r="J64" i="10"/>
  <c r="K64" i="10" s="1"/>
  <c r="M64" i="10" s="1"/>
  <c r="J193" i="10"/>
  <c r="K193" i="10" s="1"/>
  <c r="M193" i="10" s="1"/>
  <c r="J161" i="10"/>
  <c r="K161" i="10" s="1"/>
  <c r="M161" i="10" s="1"/>
  <c r="J187" i="10"/>
  <c r="K187" i="10" s="1"/>
  <c r="M187" i="10" s="1"/>
  <c r="J156" i="10"/>
  <c r="K156" i="10" s="1"/>
  <c r="M156" i="10" s="1"/>
  <c r="J88" i="10"/>
  <c r="K88" i="10" s="1"/>
  <c r="M88" i="10" s="1"/>
  <c r="J22" i="10"/>
  <c r="K22" i="10" s="1"/>
  <c r="M22" i="10" s="1"/>
  <c r="B5" i="10"/>
  <c r="B2" i="10" s="1"/>
  <c r="J29" i="10"/>
  <c r="K29" i="10" s="1"/>
  <c r="M29" i="10" s="1"/>
  <c r="J45" i="10"/>
  <c r="K45" i="10" s="1"/>
  <c r="M45" i="10" s="1"/>
  <c r="J8" i="10"/>
  <c r="K8" i="10" s="1"/>
  <c r="M8" i="10" s="1"/>
  <c r="J17" i="10"/>
  <c r="K17" i="10" s="1"/>
  <c r="M17" i="10" s="1"/>
  <c r="J54" i="10"/>
  <c r="K54" i="10" s="1"/>
  <c r="M54" i="10" s="1"/>
  <c r="J14" i="10"/>
  <c r="K14" i="10" s="1"/>
  <c r="M14" i="10" s="1"/>
  <c r="J75" i="10"/>
  <c r="K75" i="10" s="1"/>
  <c r="M75" i="10" s="1"/>
  <c r="J16" i="10"/>
  <c r="K16" i="10" s="1"/>
  <c r="M16" i="10" s="1"/>
  <c r="J104" i="10"/>
  <c r="K104" i="10" s="1"/>
  <c r="M104" i="10" s="1"/>
  <c r="J13" i="10"/>
  <c r="K13" i="10" s="1"/>
  <c r="M13" i="10" s="1"/>
  <c r="J68" i="10"/>
  <c r="K68" i="10" s="1"/>
  <c r="M68" i="10" s="1"/>
  <c r="J164" i="10"/>
  <c r="K164" i="10" s="1"/>
  <c r="M164" i="10" s="1"/>
  <c r="J56" i="10"/>
  <c r="K56" i="10" s="1"/>
  <c r="M56" i="10" s="1"/>
  <c r="J10" i="10"/>
  <c r="K10" i="10" s="1"/>
  <c r="M10" i="10" s="1"/>
  <c r="J78" i="10"/>
  <c r="K78" i="10" s="1"/>
  <c r="M78" i="10" s="1"/>
  <c r="J127" i="10"/>
  <c r="K127" i="10" s="1"/>
  <c r="M127" i="10" s="1"/>
  <c r="J71" i="10"/>
  <c r="K71" i="10" s="1"/>
  <c r="M71" i="10" s="1"/>
  <c r="J72" i="10"/>
  <c r="K72" i="10" s="1"/>
  <c r="M72" i="10" s="1"/>
  <c r="J73" i="10"/>
  <c r="K73" i="10" s="1"/>
  <c r="M73" i="10" s="1"/>
  <c r="J30" i="10"/>
  <c r="K30" i="10" s="1"/>
  <c r="M30" i="10" s="1"/>
  <c r="J152" i="10"/>
  <c r="K152" i="10" s="1"/>
  <c r="M152" i="10" s="1"/>
  <c r="J145" i="10"/>
  <c r="K145" i="10" s="1"/>
  <c r="M145" i="10" s="1"/>
  <c r="J153" i="10"/>
  <c r="K153" i="10" s="1"/>
  <c r="M153" i="10" s="1"/>
  <c r="J3" i="10"/>
  <c r="K3" i="10" s="1"/>
  <c r="M3" i="10" s="1"/>
  <c r="J80" i="10"/>
  <c r="K80" i="10" s="1"/>
  <c r="M80" i="10" s="1"/>
  <c r="J110" i="10"/>
  <c r="K110" i="10" s="1"/>
  <c r="M110" i="10" s="1"/>
  <c r="J131" i="10"/>
  <c r="K131" i="10" s="1"/>
  <c r="M131" i="10" s="1"/>
  <c r="J155" i="10"/>
  <c r="K155" i="10" s="1"/>
  <c r="M155" i="10" s="1"/>
  <c r="J84" i="10"/>
  <c r="K84" i="10" s="1"/>
  <c r="M84" i="10" s="1"/>
  <c r="J162" i="10"/>
  <c r="K162" i="10" s="1"/>
  <c r="M162" i="10" s="1"/>
  <c r="J129" i="10"/>
  <c r="K129" i="10" s="1"/>
  <c r="M129" i="10" s="1"/>
  <c r="J108" i="10"/>
  <c r="K108" i="10" s="1"/>
  <c r="M108" i="10" s="1"/>
  <c r="J192" i="10"/>
  <c r="K192" i="10" s="1"/>
  <c r="M192" i="10" s="1"/>
  <c r="J181" i="10"/>
  <c r="K181" i="10" s="1"/>
  <c r="M181" i="10" s="1"/>
  <c r="J39" i="10"/>
  <c r="K39" i="10" s="1"/>
  <c r="M39" i="10" s="1"/>
  <c r="J197" i="10"/>
  <c r="K197" i="10" s="1"/>
  <c r="M197" i="10" s="1"/>
  <c r="J50" i="10"/>
  <c r="K50" i="10" s="1"/>
  <c r="M50" i="10" s="1"/>
  <c r="J195" i="10"/>
  <c r="K195" i="10" s="1"/>
  <c r="M195" i="10" s="1"/>
  <c r="J170" i="10"/>
  <c r="K170" i="10" s="1"/>
  <c r="M170" i="10" s="1"/>
  <c r="J41" i="10"/>
  <c r="K41" i="10" s="1"/>
  <c r="M41" i="10" s="1"/>
  <c r="J97" i="10"/>
  <c r="K97" i="10" s="1"/>
  <c r="M97" i="10" s="1"/>
  <c r="J175" i="10"/>
  <c r="K175" i="10" s="1"/>
  <c r="M175" i="10" s="1"/>
  <c r="J132" i="10"/>
  <c r="K132" i="10" s="1"/>
  <c r="M132" i="10" s="1"/>
  <c r="J98" i="10"/>
  <c r="K98" i="10" s="1"/>
  <c r="M98" i="10" s="1"/>
  <c r="J199" i="10"/>
  <c r="K199" i="10" s="1"/>
  <c r="M199" i="10" s="1"/>
  <c r="J105" i="10"/>
  <c r="K105" i="10" s="1"/>
  <c r="M105" i="10" s="1"/>
  <c r="J115" i="10"/>
  <c r="K115" i="10" s="1"/>
  <c r="M115" i="10" s="1"/>
  <c r="J143" i="10"/>
  <c r="K143" i="10" s="1"/>
  <c r="M143" i="10" s="1"/>
  <c r="J200" i="10"/>
  <c r="K200" i="10" s="1"/>
  <c r="M200" i="10" s="1"/>
  <c r="J201" i="10"/>
  <c r="K201" i="10" s="1"/>
  <c r="M201" i="10" s="1"/>
  <c r="J82" i="10"/>
  <c r="K82" i="10" s="1"/>
  <c r="M82" i="10" s="1"/>
  <c r="J36" i="10"/>
  <c r="K36" i="10" s="1"/>
  <c r="M36" i="10" s="1"/>
  <c r="J4" i="10"/>
  <c r="K4" i="10" s="1"/>
  <c r="M4" i="10" s="1"/>
  <c r="J18" i="10"/>
  <c r="K18" i="10" s="1"/>
  <c r="M18" i="10" s="1"/>
  <c r="J27" i="10"/>
  <c r="K27" i="10" s="1"/>
  <c r="M27" i="10" s="1"/>
  <c r="J28" i="10"/>
  <c r="K28" i="10" s="1"/>
  <c r="M28" i="10" s="1"/>
  <c r="J33" i="10"/>
  <c r="K33" i="10" s="1"/>
  <c r="M33" i="10" s="1"/>
  <c r="J43" i="10"/>
  <c r="K43" i="10" s="1"/>
  <c r="M43" i="10" s="1"/>
  <c r="J34" i="10"/>
  <c r="K34" i="10" s="1"/>
  <c r="M34" i="10" s="1"/>
  <c r="J86" i="10"/>
  <c r="K86" i="10" s="1"/>
  <c r="M86" i="10" s="1"/>
  <c r="J59" i="10"/>
  <c r="K59" i="10" s="1"/>
  <c r="M59" i="10" s="1"/>
  <c r="J52" i="10"/>
  <c r="K52" i="10" s="1"/>
  <c r="M52" i="10" s="1"/>
  <c r="J90" i="10"/>
  <c r="K90" i="10" s="1"/>
  <c r="M90" i="10" s="1"/>
  <c r="J51" i="10"/>
  <c r="K51" i="10" s="1"/>
  <c r="M51" i="10" s="1"/>
  <c r="J61" i="10"/>
  <c r="K61" i="10" s="1"/>
  <c r="M61" i="10" s="1"/>
  <c r="J74" i="10"/>
  <c r="K74" i="10" s="1"/>
  <c r="M74" i="10" s="1"/>
  <c r="J7" i="10"/>
  <c r="K7" i="10" s="1"/>
  <c r="M7" i="10" s="1"/>
  <c r="J87" i="10"/>
  <c r="K87" i="10" s="1"/>
  <c r="M87" i="10" s="1"/>
  <c r="J89" i="10"/>
  <c r="K89" i="10" s="1"/>
  <c r="M89" i="10" s="1"/>
  <c r="J48" i="10"/>
  <c r="K48" i="10" s="1"/>
  <c r="M48" i="10" s="1"/>
  <c r="J137" i="10"/>
  <c r="K137" i="10" s="1"/>
  <c r="M137" i="10" s="1"/>
  <c r="J19" i="10"/>
  <c r="K19" i="10" s="1"/>
  <c r="M19" i="10" s="1"/>
  <c r="J118" i="10"/>
  <c r="K118" i="10" s="1"/>
  <c r="M118" i="10" s="1"/>
  <c r="J171" i="10"/>
  <c r="K171" i="10" s="1"/>
  <c r="M171" i="10" s="1"/>
  <c r="J94" i="10"/>
  <c r="K94" i="10" s="1"/>
  <c r="M94" i="10" s="1"/>
  <c r="J109" i="10"/>
  <c r="K109" i="10" s="1"/>
  <c r="M109" i="10" s="1"/>
  <c r="J160" i="10"/>
  <c r="K160" i="10" s="1"/>
  <c r="M160" i="10" s="1"/>
  <c r="J165" i="10"/>
  <c r="K165" i="10" s="1"/>
  <c r="M165" i="10" s="1"/>
  <c r="J69" i="10"/>
  <c r="K69" i="10" s="1"/>
  <c r="M69" i="10" s="1"/>
  <c r="J182" i="10"/>
  <c r="K182" i="10" s="1"/>
  <c r="M182" i="10" s="1"/>
  <c r="J185" i="10"/>
  <c r="K185" i="10" s="1"/>
  <c r="M185" i="10" s="1"/>
  <c r="J96" i="10"/>
  <c r="K96" i="10" s="1"/>
  <c r="M96" i="10" s="1"/>
  <c r="J154" i="10"/>
  <c r="K154" i="10" s="1"/>
  <c r="M154" i="10" s="1"/>
  <c r="J140" i="10"/>
  <c r="K140" i="10" s="1"/>
  <c r="M140" i="10" s="1"/>
  <c r="J184" i="10"/>
  <c r="K184" i="10" s="1"/>
  <c r="M184" i="10" s="1"/>
  <c r="J136" i="10"/>
  <c r="K136" i="10" s="1"/>
  <c r="M136" i="10" s="1"/>
  <c r="J116" i="10"/>
  <c r="K116" i="10" s="1"/>
  <c r="M116" i="10" s="1"/>
  <c r="J186" i="10"/>
  <c r="K186" i="10" s="1"/>
  <c r="M186" i="10" s="1"/>
  <c r="J169" i="10"/>
  <c r="K169" i="10" s="1"/>
  <c r="M169" i="10" s="1"/>
  <c r="J125" i="10"/>
  <c r="K125" i="10" s="1"/>
  <c r="M125" i="10" s="1"/>
  <c r="J124" i="10"/>
  <c r="K124" i="10" s="1"/>
  <c r="M124" i="10" s="1"/>
  <c r="J159" i="10"/>
  <c r="K159" i="10" s="1"/>
  <c r="M159" i="10" s="1"/>
  <c r="J147" i="10"/>
  <c r="K147" i="10" s="1"/>
  <c r="M147" i="10" s="1"/>
  <c r="J122" i="10"/>
  <c r="K122" i="10" s="1"/>
  <c r="M122" i="10" s="1"/>
  <c r="J83" i="10"/>
  <c r="K83" i="10" s="1"/>
  <c r="M83" i="10" s="1"/>
  <c r="J189" i="10"/>
  <c r="K189" i="10" s="1"/>
  <c r="M189" i="10" s="1"/>
  <c r="J112" i="10"/>
  <c r="K112" i="10" s="1"/>
  <c r="M112" i="10" s="1"/>
  <c r="J183" i="10"/>
  <c r="K183" i="10" s="1"/>
  <c r="M183" i="10" s="1"/>
  <c r="J172" i="10"/>
  <c r="K172" i="10" s="1"/>
  <c r="M172" i="10" s="1"/>
  <c r="J157" i="10"/>
  <c r="K157" i="10" s="1"/>
  <c r="M157" i="10" s="1"/>
  <c r="J194" i="10"/>
  <c r="K194" i="10" s="1"/>
  <c r="M194" i="10" s="1"/>
  <c r="D4" i="17"/>
  <c r="F27" i="8"/>
  <c r="F28" i="8" s="1"/>
  <c r="F29" i="8" s="1"/>
  <c r="G41" i="8" s="1"/>
  <c r="E4" i="17"/>
  <c r="G27" i="8"/>
  <c r="Q39" i="9"/>
  <c r="R39" i="9" s="1"/>
  <c r="I124" i="16"/>
  <c r="I242" i="16"/>
  <c r="I358" i="16"/>
  <c r="I123" i="16"/>
  <c r="I478" i="16"/>
  <c r="E9" i="17"/>
  <c r="I476" i="16"/>
  <c r="I122" i="16"/>
  <c r="I477" i="16"/>
  <c r="I241" i="16"/>
  <c r="I475" i="16"/>
  <c r="I121" i="16"/>
  <c r="I240" i="16"/>
  <c r="I357" i="16"/>
  <c r="I239" i="16"/>
  <c r="I360" i="16"/>
  <c r="I359" i="16"/>
  <c r="B229" i="16"/>
  <c r="B343" i="16"/>
  <c r="B341" i="16" s="1"/>
  <c r="B346" i="16" s="1"/>
  <c r="H19" i="8"/>
  <c r="O22" i="9"/>
  <c r="S38" i="9"/>
  <c r="G35" i="6"/>
  <c r="G19" i="6"/>
  <c r="G16" i="6" s="1"/>
  <c r="G14" i="6" s="1"/>
  <c r="G47" i="7"/>
  <c r="R37" i="9"/>
  <c r="F31" i="9"/>
  <c r="E31" i="9"/>
  <c r="J31" i="9"/>
  <c r="H31" i="9"/>
  <c r="I31" i="9"/>
  <c r="G31" i="9"/>
  <c r="K31" i="9"/>
  <c r="M31" i="9"/>
  <c r="N31" i="9" s="1"/>
  <c r="L31" i="9"/>
  <c r="Q25" i="3"/>
  <c r="I12" i="8"/>
  <c r="Q16" i="3"/>
  <c r="N40" i="9" s="1"/>
  <c r="P40" i="9" s="1"/>
  <c r="R25" i="3"/>
  <c r="J12" i="8"/>
  <c r="R16" i="3"/>
  <c r="N41" i="9" s="1"/>
  <c r="P41" i="9" s="1"/>
  <c r="P15" i="9"/>
  <c r="H35" i="6"/>
  <c r="H19" i="6"/>
  <c r="H16" i="6" s="1"/>
  <c r="H47" i="7"/>
  <c r="D6" i="17" l="1"/>
  <c r="F35" i="8"/>
  <c r="F41" i="8"/>
  <c r="H41" i="8" s="1"/>
  <c r="H34" i="8"/>
  <c r="G14" i="7"/>
  <c r="G5" i="7" s="1"/>
  <c r="G35" i="8"/>
  <c r="S39" i="9"/>
  <c r="P22" i="9"/>
  <c r="Q41" i="9"/>
  <c r="R15" i="9"/>
  <c r="Q15" i="9"/>
  <c r="D3" i="17"/>
  <c r="F9" i="17"/>
  <c r="B347" i="16"/>
  <c r="I19" i="8"/>
  <c r="B461" i="16"/>
  <c r="B459" i="16" s="1"/>
  <c r="B464" i="16" s="1"/>
  <c r="B579" i="16"/>
  <c r="B577" i="16" s="1"/>
  <c r="B582" i="16" s="1"/>
  <c r="J19" i="8"/>
  <c r="G28" i="8"/>
  <c r="G29" i="8" s="1"/>
  <c r="Q40" i="9"/>
  <c r="F4" i="17"/>
  <c r="H27" i="8"/>
  <c r="I35" i="6"/>
  <c r="I47" i="7"/>
  <c r="I19" i="6"/>
  <c r="I16" i="6" s="1"/>
  <c r="H35" i="8" l="1"/>
  <c r="G13" i="6" s="1"/>
  <c r="G4" i="6" s="1"/>
  <c r="G30" i="6" s="1"/>
  <c r="O23" i="9"/>
  <c r="O21" i="9" s="1"/>
  <c r="O29" i="9" s="1"/>
  <c r="O30" i="9" s="1"/>
  <c r="O31" i="9" s="1"/>
  <c r="H27" i="6" s="1"/>
  <c r="H12" i="7"/>
  <c r="F42" i="8"/>
  <c r="E6" i="17"/>
  <c r="H14" i="7"/>
  <c r="G42" i="8"/>
  <c r="H28" i="8"/>
  <c r="H4" i="17"/>
  <c r="J27" i="8"/>
  <c r="G4" i="17"/>
  <c r="I27" i="8"/>
  <c r="K35" i="6"/>
  <c r="K47" i="7"/>
  <c r="K19" i="6"/>
  <c r="K16" i="6" s="1"/>
  <c r="H9" i="17"/>
  <c r="B583" i="16"/>
  <c r="R41" i="9"/>
  <c r="S41" i="9" s="1"/>
  <c r="J35" i="6"/>
  <c r="J19" i="6"/>
  <c r="J16" i="6" s="1"/>
  <c r="J47" i="7"/>
  <c r="I12" i="7"/>
  <c r="F36" i="8"/>
  <c r="G36" i="8"/>
  <c r="R40" i="9"/>
  <c r="G4" i="7"/>
  <c r="C25" i="15"/>
  <c r="D26" i="17" s="1"/>
  <c r="G9" i="17"/>
  <c r="B465" i="16"/>
  <c r="E3" i="17" l="1"/>
  <c r="D13" i="17"/>
  <c r="D14" i="17"/>
  <c r="C22" i="15"/>
  <c r="D25" i="17" s="1"/>
  <c r="D12" i="17"/>
  <c r="H5" i="7"/>
  <c r="D25" i="15" s="1"/>
  <c r="E26" i="17" s="1"/>
  <c r="G37" i="6"/>
  <c r="G49" i="7"/>
  <c r="G51" i="7" s="1"/>
  <c r="G39" i="7" s="1"/>
  <c r="G37" i="7" s="1"/>
  <c r="G27" i="7" s="1"/>
  <c r="G43" i="7" s="1"/>
  <c r="G33" i="6" s="1"/>
  <c r="H36" i="8"/>
  <c r="P23" i="9" s="1"/>
  <c r="P21" i="9" s="1"/>
  <c r="P29" i="9" s="1"/>
  <c r="P30" i="9" s="1"/>
  <c r="P31" i="9" s="1"/>
  <c r="R22" i="9"/>
  <c r="J28" i="8"/>
  <c r="J29" i="8" s="1"/>
  <c r="F37" i="8"/>
  <c r="G37" i="8"/>
  <c r="I28" i="8"/>
  <c r="H42" i="8"/>
  <c r="S40" i="9"/>
  <c r="Q22" i="9"/>
  <c r="H29" i="8"/>
  <c r="H14" i="6"/>
  <c r="H4" i="7" l="1"/>
  <c r="C19" i="15"/>
  <c r="D24" i="17" s="1"/>
  <c r="C13" i="15"/>
  <c r="D22" i="17" s="1"/>
  <c r="C10" i="15"/>
  <c r="D21" i="17" s="1"/>
  <c r="C16" i="15"/>
  <c r="D23" i="17" s="1"/>
  <c r="D15" i="17"/>
  <c r="D16" i="17" s="1"/>
  <c r="C4" i="15"/>
  <c r="D19" i="17" s="1"/>
  <c r="C2" i="15"/>
  <c r="D7" i="17" s="1"/>
  <c r="C7" i="15"/>
  <c r="D20" i="17" s="1"/>
  <c r="H49" i="7"/>
  <c r="H51" i="7" s="1"/>
  <c r="H39" i="7" s="1"/>
  <c r="H37" i="7" s="1"/>
  <c r="H27" i="7" s="1"/>
  <c r="D16" i="15" s="1"/>
  <c r="E23" i="17" s="1"/>
  <c r="H13" i="6"/>
  <c r="H4" i="6" s="1"/>
  <c r="H30" i="6" s="1"/>
  <c r="H37" i="6"/>
  <c r="H37" i="8"/>
  <c r="I49" i="7" s="1"/>
  <c r="I51" i="7" s="1"/>
  <c r="I39" i="7" s="1"/>
  <c r="I37" i="7" s="1"/>
  <c r="I27" i="7" s="1"/>
  <c r="H6" i="17"/>
  <c r="K14" i="7"/>
  <c r="G45" i="8"/>
  <c r="F45" i="8"/>
  <c r="F38" i="8"/>
  <c r="G38" i="8"/>
  <c r="F3" i="17"/>
  <c r="I27" i="6"/>
  <c r="G39" i="8"/>
  <c r="F39" i="8"/>
  <c r="G43" i="8"/>
  <c r="I14" i="7"/>
  <c r="F43" i="8"/>
  <c r="F6" i="17"/>
  <c r="H43" i="7"/>
  <c r="I29" i="8"/>
  <c r="D7" i="15" l="1"/>
  <c r="E20" i="17" s="1"/>
  <c r="E15" i="17"/>
  <c r="D13" i="15"/>
  <c r="E22" i="17" s="1"/>
  <c r="D19" i="15"/>
  <c r="E24" i="17" s="1"/>
  <c r="D10" i="15"/>
  <c r="E21" i="17" s="1"/>
  <c r="D2" i="15"/>
  <c r="E7" i="17" s="1"/>
  <c r="Q23" i="9"/>
  <c r="Q21" i="9" s="1"/>
  <c r="Q29" i="9" s="1"/>
  <c r="Q30" i="9" s="1"/>
  <c r="Q31" i="9" s="1"/>
  <c r="G3" i="17" s="1"/>
  <c r="I13" i="6"/>
  <c r="I4" i="6" s="1"/>
  <c r="I37" i="6"/>
  <c r="H38" i="8"/>
  <c r="J37" i="6" s="1"/>
  <c r="E13" i="17"/>
  <c r="E14" i="17"/>
  <c r="D4" i="15"/>
  <c r="E19" i="17" s="1"/>
  <c r="H33" i="6"/>
  <c r="E12" i="17"/>
  <c r="D22" i="15"/>
  <c r="E25" i="17" s="1"/>
  <c r="E19" i="15"/>
  <c r="F24" i="17" s="1"/>
  <c r="I14" i="6"/>
  <c r="H43" i="8"/>
  <c r="G6" i="17"/>
  <c r="F44" i="8"/>
  <c r="J14" i="7"/>
  <c r="G44" i="8"/>
  <c r="J12" i="7"/>
  <c r="I5" i="7"/>
  <c r="E7" i="15" s="1"/>
  <c r="F20" i="17" s="1"/>
  <c r="I30" i="6" l="1"/>
  <c r="J27" i="6"/>
  <c r="J13" i="6"/>
  <c r="J4" i="6" s="1"/>
  <c r="H39" i="8"/>
  <c r="R23" i="9"/>
  <c r="R21" i="9" s="1"/>
  <c r="R29" i="9" s="1"/>
  <c r="R30" i="9" s="1"/>
  <c r="R31" i="9" s="1"/>
  <c r="J49" i="7"/>
  <c r="J51" i="7" s="1"/>
  <c r="J39" i="7" s="1"/>
  <c r="J37" i="7" s="1"/>
  <c r="J27" i="7" s="1"/>
  <c r="F19" i="15" s="1"/>
  <c r="G24" i="17" s="1"/>
  <c r="H45" i="8"/>
  <c r="J14" i="6"/>
  <c r="I4" i="7"/>
  <c r="I43" i="7" s="1"/>
  <c r="I33" i="6" s="1"/>
  <c r="F15" i="17"/>
  <c r="E25" i="15"/>
  <c r="F26" i="17" s="1"/>
  <c r="E10" i="15"/>
  <c r="F21" i="17" s="1"/>
  <c r="H44" i="8"/>
  <c r="K49" i="7"/>
  <c r="K51" i="7" s="1"/>
  <c r="K39" i="7" s="1"/>
  <c r="K37" i="7" s="1"/>
  <c r="K27" i="7" s="1"/>
  <c r="K37" i="6"/>
  <c r="K13" i="6"/>
  <c r="K4" i="6" s="1"/>
  <c r="J5" i="7"/>
  <c r="F25" i="15" s="1"/>
  <c r="G26" i="17" s="1"/>
  <c r="K12" i="7"/>
  <c r="K5" i="7" s="1"/>
  <c r="F14" i="17"/>
  <c r="F13" i="17"/>
  <c r="E4" i="15"/>
  <c r="F19" i="17" s="1"/>
  <c r="E22" i="15"/>
  <c r="F25" i="17" s="1"/>
  <c r="E2" i="15"/>
  <c r="F7" i="17" s="1"/>
  <c r="F12" i="17" s="1"/>
  <c r="E13" i="15"/>
  <c r="F22" i="17" s="1"/>
  <c r="E16" i="15"/>
  <c r="F23" i="17" s="1"/>
  <c r="E16" i="17"/>
  <c r="J30" i="6" l="1"/>
  <c r="G14" i="17" s="1"/>
  <c r="H3" i="17"/>
  <c r="C10" i="17" s="1"/>
  <c r="K27" i="6"/>
  <c r="F10" i="15"/>
  <c r="G21" i="17" s="1"/>
  <c r="F7" i="15"/>
  <c r="G20" i="17" s="1"/>
  <c r="C11" i="17"/>
  <c r="F16" i="17"/>
  <c r="K4" i="7"/>
  <c r="K43" i="7" s="1"/>
  <c r="H15" i="17"/>
  <c r="G7" i="15"/>
  <c r="H20" i="17" s="1"/>
  <c r="G10" i="15"/>
  <c r="H21" i="17" s="1"/>
  <c r="G15" i="17"/>
  <c r="J4" i="7"/>
  <c r="J43" i="7" s="1"/>
  <c r="G25" i="15"/>
  <c r="H26" i="17" s="1"/>
  <c r="G19" i="15"/>
  <c r="H24" i="17" s="1"/>
  <c r="K14" i="6"/>
  <c r="K30" i="6" s="1"/>
  <c r="F16" i="15"/>
  <c r="G23" i="17" s="1"/>
  <c r="F13" i="15"/>
  <c r="G22" i="17" s="1"/>
  <c r="F2" i="15"/>
  <c r="G7" i="17" s="1"/>
  <c r="G12" i="17" s="1"/>
  <c r="F22" i="15" l="1"/>
  <c r="G25" i="17" s="1"/>
  <c r="J33" i="6"/>
  <c r="F4" i="15"/>
  <c r="G19" i="17" s="1"/>
  <c r="G13" i="17"/>
  <c r="G16" i="17" s="1"/>
  <c r="H13" i="17"/>
  <c r="K33" i="6"/>
  <c r="H14" i="17"/>
  <c r="G4" i="15"/>
  <c r="H19" i="17" s="1"/>
  <c r="G22" i="15"/>
  <c r="H25" i="17" s="1"/>
  <c r="G16" i="15"/>
  <c r="H23" i="17" s="1"/>
  <c r="G2" i="15"/>
  <c r="H7" i="17" s="1"/>
  <c r="H12" i="17" s="1"/>
  <c r="G13" i="15"/>
  <c r="H22" i="17" s="1"/>
  <c r="H16" i="17" l="1"/>
</calcChain>
</file>

<file path=xl/sharedStrings.xml><?xml version="1.0" encoding="utf-8"?>
<sst xmlns="http://schemas.openxmlformats.org/spreadsheetml/2006/main" count="6365" uniqueCount="533">
  <si>
    <t>Nº CONTA</t>
  </si>
  <si>
    <t>DESCRICIÓN CONTA</t>
  </si>
  <si>
    <t>VALOR DE ADQUISICIÓN</t>
  </si>
  <si>
    <t>% IVA</t>
  </si>
  <si>
    <t>COTA IVA</t>
  </si>
  <si>
    <t>IMPORTE TOTAL</t>
  </si>
  <si>
    <t>AMORTIZACIÓN FISCAL</t>
  </si>
  <si>
    <t>% AMORT.</t>
  </si>
  <si>
    <t>AMORTIZACIÓN ANUAL</t>
  </si>
  <si>
    <t>APLICACIÓNS INFORMÁTICAS</t>
  </si>
  <si>
    <t>TERRENOS</t>
  </si>
  <si>
    <t>CONSTRUCIÓNS</t>
  </si>
  <si>
    <t>MAQUINARIA</t>
  </si>
  <si>
    <t>FERRAMENTAS</t>
  </si>
  <si>
    <t>MOBLAXE</t>
  </si>
  <si>
    <t>EQUIPAS PROCESOS INFORMACIÓN</t>
  </si>
  <si>
    <t>ELEMENTOS TRANSPORTE</t>
  </si>
  <si>
    <t>Xaneiro</t>
  </si>
  <si>
    <t>Febreiro</t>
  </si>
  <si>
    <t>Marzo</t>
  </si>
  <si>
    <t>Abril</t>
  </si>
  <si>
    <t>Maio</t>
  </si>
  <si>
    <t>Xuño</t>
  </si>
  <si>
    <t>Xullo</t>
  </si>
  <si>
    <t>Agosto</t>
  </si>
  <si>
    <t>Setembro</t>
  </si>
  <si>
    <t>Outubro</t>
  </si>
  <si>
    <t>Novembro</t>
  </si>
  <si>
    <t>Decembro</t>
  </si>
  <si>
    <t>Cantidade</t>
  </si>
  <si>
    <t>Prezo</t>
  </si>
  <si>
    <t>Tipo de IVA</t>
  </si>
  <si>
    <t>IVA repercutido</t>
  </si>
  <si>
    <t>% Cobro contado</t>
  </si>
  <si>
    <t>% Cobro crédito</t>
  </si>
  <si>
    <t>PRODUTO 5</t>
  </si>
  <si>
    <t>PRODUTO 6</t>
  </si>
  <si>
    <t>PRODUTO 7</t>
  </si>
  <si>
    <t>PRODUTO 8</t>
  </si>
  <si>
    <t>PRODUTO 9</t>
  </si>
  <si>
    <t>PRODUTO 10</t>
  </si>
  <si>
    <t>GASTOS</t>
  </si>
  <si>
    <t>Enerxía eléctrica</t>
  </si>
  <si>
    <t>Gas</t>
  </si>
  <si>
    <t>Teléfono</t>
  </si>
  <si>
    <t>Material de escritorio</t>
  </si>
  <si>
    <t>Publicidade</t>
  </si>
  <si>
    <t>Outros gastos</t>
  </si>
  <si>
    <t>TOTAL</t>
  </si>
  <si>
    <t>IVA 21%</t>
  </si>
  <si>
    <t>IAE</t>
  </si>
  <si>
    <t>IBI</t>
  </si>
  <si>
    <t>TOTAIS</t>
  </si>
  <si>
    <t>Complementos</t>
  </si>
  <si>
    <t>Pagas extras</t>
  </si>
  <si>
    <t>IT</t>
  </si>
  <si>
    <t>NÚMERO CONTAS</t>
  </si>
  <si>
    <t>ACTIVO</t>
  </si>
  <si>
    <t>NOTAS DA MEMORIA</t>
  </si>
  <si>
    <t>A)</t>
  </si>
  <si>
    <t>ACTIVO NON CORRENTE</t>
  </si>
  <si>
    <t>20, (280), (290)</t>
  </si>
  <si>
    <t>I.</t>
  </si>
  <si>
    <t>Inmobilizacións intanxíbeis.</t>
  </si>
  <si>
    <t>21, (281), (291), 23</t>
  </si>
  <si>
    <t>II.</t>
  </si>
  <si>
    <t>Inmobilizacións materiais.</t>
  </si>
  <si>
    <t>22, (282), (292)</t>
  </si>
  <si>
    <t>III.</t>
  </si>
  <si>
    <t>Investimentos inmobiliarios.</t>
  </si>
  <si>
    <t>2403, 2404, 2413, 2414, 2433, 2424, (2493), (2494),</t>
  </si>
  <si>
    <t>IV.</t>
  </si>
  <si>
    <t>Investimentos en empresas do grupo e asociadas a longo prazo.</t>
  </si>
  <si>
    <t>(2933), (2934), (2943), (2944), (2953), (2954)</t>
  </si>
  <si>
    <t>2405, 2415, 2425, (2495), 250, 251, 252, 253, 254,</t>
  </si>
  <si>
    <t>V.</t>
  </si>
  <si>
    <t>Investimentos financeiros a longo prazo.</t>
  </si>
  <si>
    <t>255, 258, (259), 26, (2935), (2945),</t>
  </si>
  <si>
    <t>(2955), (296), (297), (298)</t>
  </si>
  <si>
    <t>474</t>
  </si>
  <si>
    <t>VI.</t>
  </si>
  <si>
    <t>Activos por Imposto diferido.</t>
  </si>
  <si>
    <t>B)</t>
  </si>
  <si>
    <t>ACTIVO CORRENTE</t>
  </si>
  <si>
    <t>30, 31, 32, 33, 34, 35, 36, (39), 407</t>
  </si>
  <si>
    <t>Existencias.</t>
  </si>
  <si>
    <t>Debedores comerciais e outras contas a cobrar.</t>
  </si>
  <si>
    <t>430, 431, 432, 433, 434, 435, 436, (437), (490), (493)</t>
  </si>
  <si>
    <t>1.</t>
  </si>
  <si>
    <t>Clientes por vendas e prestacións de servizos.</t>
  </si>
  <si>
    <t>2.</t>
  </si>
  <si>
    <t>Accionistas (socios) por desembolsos exixidos.</t>
  </si>
  <si>
    <t>44, 460, 470, 471, 472, 544</t>
  </si>
  <si>
    <t>3.</t>
  </si>
  <si>
    <t>Outros debedores.</t>
  </si>
  <si>
    <t xml:space="preserve">5303, 5304, 5313, 5314, 5323, 5324, 5333, 5334, 5343, </t>
  </si>
  <si>
    <t>Investimentos en empresas do grupo e asociadas a curto prazo.</t>
  </si>
  <si>
    <t>5344, 5353, 5354, (5393), (5394), 5523, 5524, (5933),</t>
  </si>
  <si>
    <t>(5934), (5943), (5944), (5953), (5954)</t>
  </si>
  <si>
    <t xml:space="preserve">5305, 5315, 5325, 5335, 5345, 5355, (5395), 540, 541, </t>
  </si>
  <si>
    <t>Investimentos financeiros a curto prazo.</t>
  </si>
  <si>
    <t xml:space="preserve">542, 543, 545, 546, 547, 548, (549), 551, 5525, 5590, </t>
  </si>
  <si>
    <t xml:space="preserve">565, 566, (5935), (5945), (5955), (596), (597), (598) </t>
  </si>
  <si>
    <t>480, 567</t>
  </si>
  <si>
    <t>Periodificacións a curto prazo.</t>
  </si>
  <si>
    <t>Efectivo e outros activos líquidos equivalentes.</t>
  </si>
  <si>
    <t>TOTAL ACTIVO (A+B)</t>
  </si>
  <si>
    <t>PATRIMONIO LÍQUIDO E PASIVO</t>
  </si>
  <si>
    <t>PATRIMONIO LÍQUIDO</t>
  </si>
  <si>
    <t>A-1)</t>
  </si>
  <si>
    <t>Fondos propios.</t>
  </si>
  <si>
    <t>Capital.</t>
  </si>
  <si>
    <t>100, 101, 102</t>
  </si>
  <si>
    <t>Capital escriturado.</t>
  </si>
  <si>
    <t>(1030), (1040)</t>
  </si>
  <si>
    <t>(Capital non exixido).</t>
  </si>
  <si>
    <t>Prima de emisión.</t>
  </si>
  <si>
    <t>112, 113, 114, 119</t>
  </si>
  <si>
    <t>Reservas.</t>
  </si>
  <si>
    <t>(108), (109)</t>
  </si>
  <si>
    <t>(Accións e participacións en patrimonio propias).</t>
  </si>
  <si>
    <t>120, (121)</t>
  </si>
  <si>
    <t>Resultados de exercicios anteriores.</t>
  </si>
  <si>
    <t>Outras contribucións de socios.</t>
  </si>
  <si>
    <t>VII.</t>
  </si>
  <si>
    <t>Resultado do exercicio.</t>
  </si>
  <si>
    <t>(557)</t>
  </si>
  <si>
    <t>VIII.</t>
  </si>
  <si>
    <t>(Dividendo a conta).</t>
  </si>
  <si>
    <t>130, 131, 132</t>
  </si>
  <si>
    <t>A-2)</t>
  </si>
  <si>
    <t>Subsidios, doazóns e legados recibidos.</t>
  </si>
  <si>
    <t>PASIVO NON CORRENTE</t>
  </si>
  <si>
    <t>Provisións a longo prazo.</t>
  </si>
  <si>
    <t>Débedas a longo prazo.</t>
  </si>
  <si>
    <t>1605, 170</t>
  </si>
  <si>
    <t>Débedas con entidades de crédito.</t>
  </si>
  <si>
    <t>1625, 174</t>
  </si>
  <si>
    <t>Acredores por aluguer financeiro.</t>
  </si>
  <si>
    <t>1615, 1635, 171, 172, 173, 175, 176, 177, 179,</t>
  </si>
  <si>
    <t>Outras débedas a longo prazo.</t>
  </si>
  <si>
    <t>180, 184</t>
  </si>
  <si>
    <t>1603, 1604, 1613, 1614, 1623, 1624, 1633, 1634</t>
  </si>
  <si>
    <t>Débedas con empresas do grupo e asociadas a longo prazo.</t>
  </si>
  <si>
    <t>Pasivos por impostos diferidos.</t>
  </si>
  <si>
    <t>Periodificacións a longo prazo.</t>
  </si>
  <si>
    <t>C)</t>
  </si>
  <si>
    <t>PASIVO CORRENTE</t>
  </si>
  <si>
    <t>499, 529</t>
  </si>
  <si>
    <t>Provisións a curto prazo.</t>
  </si>
  <si>
    <t>Débedas a curto prazo.</t>
  </si>
  <si>
    <t>5105, 520, 527</t>
  </si>
  <si>
    <t>5125, 524</t>
  </si>
  <si>
    <t>(1034), (1044), (190), (192), 194, 500, 505, 506, 509,</t>
  </si>
  <si>
    <t>Outras débedas a curto prazo.</t>
  </si>
  <si>
    <t>5115, 5135, 5145, 521, 523, 525, 526, 528, 551,</t>
  </si>
  <si>
    <t>5525, 555, 5565, 5566, 5595, 560, 561</t>
  </si>
  <si>
    <t>5103, 5104, 5113, 5114, 5123, 5124, 5133, 5134,</t>
  </si>
  <si>
    <t>Débedas con empresas do grupo e asociadas a curto prazo.</t>
  </si>
  <si>
    <t>5143, 5144, 5523, 5524, 5563, 5564</t>
  </si>
  <si>
    <t>Acredores comerciais e outras contas a pagar.</t>
  </si>
  <si>
    <t>400, 401, 403, 404, 405, (406)</t>
  </si>
  <si>
    <t>Fornecedores.</t>
  </si>
  <si>
    <t>41, 438, 465, 475, 476, 477</t>
  </si>
  <si>
    <t>Outros acredores.</t>
  </si>
  <si>
    <t>485, 568</t>
  </si>
  <si>
    <t>TOTAL PATRIMONIO LÍQUIDO E PASIVO (A+B+C)</t>
  </si>
  <si>
    <t>CONTA DE PERDAS E LUCROS</t>
  </si>
  <si>
    <t>(Debe) Haber</t>
  </si>
  <si>
    <t>700, 701, 702, 703, 704, 705, (706), (708), (709)</t>
  </si>
  <si>
    <t>Importe líquido da cifra de negocios.</t>
  </si>
  <si>
    <t>(6930), 71*, 7930</t>
  </si>
  <si>
    <t>Variación de existencias de produtos terminados e en curso de fabricación.</t>
  </si>
  <si>
    <t>Traballos realizados pola empresa para o seu activo.</t>
  </si>
  <si>
    <t>(600), (601), (602), 606, (607), 608, 609, 61*,</t>
  </si>
  <si>
    <t>4.</t>
  </si>
  <si>
    <t>Aprovisionamentos.</t>
  </si>
  <si>
    <t xml:space="preserve">(6931), (6932), (6933), 7931, 7932, 7933 </t>
  </si>
  <si>
    <t>740, 747, 75</t>
  </si>
  <si>
    <t>5.</t>
  </si>
  <si>
    <t>Outros ingresos de explotación.</t>
  </si>
  <si>
    <t>(64)</t>
  </si>
  <si>
    <t>6.</t>
  </si>
  <si>
    <t>Gastos de persoal.</t>
  </si>
  <si>
    <t>(62), (631), (634), 636, 639, (65), (694), (695),</t>
  </si>
  <si>
    <t>7.</t>
  </si>
  <si>
    <t>Outros gastos de explotación.</t>
  </si>
  <si>
    <t>794, 7954</t>
  </si>
  <si>
    <t>(68)</t>
  </si>
  <si>
    <t>8.</t>
  </si>
  <si>
    <t>Amortización das inmobilizacións.</t>
  </si>
  <si>
    <t>9.</t>
  </si>
  <si>
    <t>Imputación de subvencións de inmobilizacións non financeiras e outras.</t>
  </si>
  <si>
    <t>7951, 7952, 7955</t>
  </si>
  <si>
    <t>10.</t>
  </si>
  <si>
    <t>Excesos de provisións.</t>
  </si>
  <si>
    <t xml:space="preserve">(670), (671), (672), (690), (691), (692), 770, 771, </t>
  </si>
  <si>
    <t>11.</t>
  </si>
  <si>
    <t>Deterioracións e resultado por alleamento das inmobilizacións.</t>
  </si>
  <si>
    <t>772, 790, 791, 792</t>
  </si>
  <si>
    <t>RESULTADO DE EXPLOTACIÓN (1+2+3+4+5+6+7+8+9+10+11)</t>
  </si>
  <si>
    <t>760, 761, 762, 769</t>
  </si>
  <si>
    <t>12.</t>
  </si>
  <si>
    <t>Ingresos financeiros.</t>
  </si>
  <si>
    <t>(660), (661), (662), (664), (665), (669)</t>
  </si>
  <si>
    <t>13.</t>
  </si>
  <si>
    <t>Gastos financeiros.</t>
  </si>
  <si>
    <t>(663), 763</t>
  </si>
  <si>
    <t>14.</t>
  </si>
  <si>
    <t>Variación de valor razoábel en instrumentos financeiros.</t>
  </si>
  <si>
    <t>(668), 768</t>
  </si>
  <si>
    <t>15.</t>
  </si>
  <si>
    <t>Diferenzas de troco.</t>
  </si>
  <si>
    <t xml:space="preserve">(666), (667), (673), (675), (696), (697), (698), (699),  </t>
  </si>
  <si>
    <t>16.</t>
  </si>
  <si>
    <t>Deterioracións e resultado por alleamento dos instrumentos financeiros.</t>
  </si>
  <si>
    <t>766, 773, 775, 796, 797, 798, 799</t>
  </si>
  <si>
    <t>RESULTADO FINANCEIRO (12+13+14+15+16)</t>
  </si>
  <si>
    <t>RESULTADO ANTES DE IMPOSTOS (A+B)</t>
  </si>
  <si>
    <t>(6300)*, 6301*, (633), 638</t>
  </si>
  <si>
    <t>17.</t>
  </si>
  <si>
    <t>Impostos sobre lucros.</t>
  </si>
  <si>
    <t>D)</t>
  </si>
  <si>
    <t>RESULTADO DO EXERCICIO (C+17)</t>
  </si>
  <si>
    <t>Tesouraría</t>
  </si>
  <si>
    <t>COBRANZAS</t>
  </si>
  <si>
    <t>ENTRADA EN CAIXA POR VENDAS/PREST. SERV.</t>
  </si>
  <si>
    <t>CAPITAL</t>
  </si>
  <si>
    <t>PRÉSTAMO</t>
  </si>
  <si>
    <t>SUBSIDIOS</t>
  </si>
  <si>
    <t>TOTAL COBRANZAS</t>
  </si>
  <si>
    <t>PAGAMENTOS</t>
  </si>
  <si>
    <t>INMOBILIZACIÓNS</t>
  </si>
  <si>
    <t>1. Inmobilizacións intanxíbeis</t>
  </si>
  <si>
    <t>2. Inmobilizacións materiais</t>
  </si>
  <si>
    <t>3. Inmobilizacións financeiras</t>
  </si>
  <si>
    <t>SAÍDA DE CAIXA POR APROVISION. / COMPRAS</t>
  </si>
  <si>
    <t>GASTOS PERSOAL</t>
  </si>
  <si>
    <t>1. Soldos líquidos dos traballadores</t>
  </si>
  <si>
    <t>2. Modelo 111 (retencións IRPF traballadores)</t>
  </si>
  <si>
    <t>TRIBUTOS</t>
  </si>
  <si>
    <t>1. Modelo 303 (autoliquidación IVA)</t>
  </si>
  <si>
    <t>3. Outros tributos</t>
  </si>
  <si>
    <t>GASTOS FINANCEIROS</t>
  </si>
  <si>
    <t>DEVOLUCIÓN DO PRÉSTAMO</t>
  </si>
  <si>
    <t>TOTAL PAGAMENTOS</t>
  </si>
  <si>
    <t>SALDO TESOURARÍA MENSUAL</t>
  </si>
  <si>
    <t>SALDO TESOURARÍA ACUMULADO</t>
  </si>
  <si>
    <t>Activo total</t>
  </si>
  <si>
    <t>Garantía</t>
  </si>
  <si>
    <t>Pasivo exixíbel total</t>
  </si>
  <si>
    <t>Endebedamento total</t>
  </si>
  <si>
    <t>Fondos propios</t>
  </si>
  <si>
    <t>Pasivo exixíbel a C/P</t>
  </si>
  <si>
    <t>Endebedamento a C/P</t>
  </si>
  <si>
    <t>Activo corrente</t>
  </si>
  <si>
    <t>Rendibilidade económica</t>
  </si>
  <si>
    <t>Activo Total Medio</t>
  </si>
  <si>
    <t>Rendibilidade financeira</t>
  </si>
  <si>
    <t>Fondos Propios Medios</t>
  </si>
  <si>
    <t>INGRESOS TOTAIS</t>
  </si>
  <si>
    <t>Uds.</t>
  </si>
  <si>
    <t>CF</t>
  </si>
  <si>
    <t>CT</t>
  </si>
  <si>
    <t>DIFERENZA</t>
  </si>
  <si>
    <t>CUSTOS FIXOS</t>
  </si>
  <si>
    <t>Persoal</t>
  </si>
  <si>
    <t>CUSTOS VARIÁBEIS</t>
  </si>
  <si>
    <t>LIMIAR DE RENDIBILIDADE</t>
  </si>
  <si>
    <t>Xuros</t>
  </si>
  <si>
    <t>Amortización</t>
  </si>
  <si>
    <t>Total amortizado</t>
  </si>
  <si>
    <t>Resto por amortizar</t>
  </si>
  <si>
    <t>Contía</t>
  </si>
  <si>
    <t>Anos</t>
  </si>
  <si>
    <t>Meses</t>
  </si>
  <si>
    <t>Mensualidade</t>
  </si>
  <si>
    <t>Compras</t>
  </si>
  <si>
    <t>Pagamento ao contado</t>
  </si>
  <si>
    <t>Pagamento no mes seguinte</t>
  </si>
  <si>
    <t>IVA soportado</t>
  </si>
  <si>
    <t>TOTAL FACTURA</t>
  </si>
  <si>
    <t>Importe compras produto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</si>
  <si>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</si>
  <si>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</si>
  <si>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</si>
  <si>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</si>
  <si>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</si>
  <si>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</si>
  <si>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</si>
  <si>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</si>
  <si>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</si>
  <si>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</si>
  <si>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VENDAS</t>
  </si>
  <si>
    <t>Vendas</t>
  </si>
  <si>
    <t>IVA REPERCUTIDO</t>
  </si>
  <si>
    <t>IVA SOPORTADO</t>
  </si>
  <si>
    <t>PRESTACIÓN DE SERVIZOS</t>
  </si>
  <si>
    <t>Horas facturadas</t>
  </si>
  <si>
    <t>Prezo da hora de traballo</t>
  </si>
  <si>
    <t>Servizos facturados</t>
  </si>
  <si>
    <t>Retribucións líquidas</t>
  </si>
  <si>
    <t>Retencións IRPF</t>
  </si>
  <si>
    <t>SS a cargo da empresa</t>
  </si>
  <si>
    <t>PERSOAL</t>
  </si>
  <si>
    <t>Deducións SS traballadores/as</t>
  </si>
  <si>
    <t>Retribución básica</t>
  </si>
  <si>
    <t>% Retención para o IRPF</t>
  </si>
  <si>
    <t>% Dedución CC traballador/a</t>
  </si>
  <si>
    <t>% Dedución DES traballador/a</t>
  </si>
  <si>
    <t>% Dedución FP traballador/a</t>
  </si>
  <si>
    <t>% SS empresa CC</t>
  </si>
  <si>
    <t>% SS empresa DESEMPREGO</t>
  </si>
  <si>
    <t>% SS empresa FP</t>
  </si>
  <si>
    <t>% SS empresa FOGASA</t>
  </si>
  <si>
    <t>% SS empresa IT</t>
  </si>
  <si>
    <t>% SS empresa IMS</t>
  </si>
  <si>
    <t>TRABALLADOR/A 3</t>
  </si>
  <si>
    <t>TRABALLADOR/A 4</t>
  </si>
  <si>
    <t>TRABALLADOR/A 5</t>
  </si>
  <si>
    <t>TRABALLADOR/A 6</t>
  </si>
  <si>
    <t>TRABALLADOR/A 7</t>
  </si>
  <si>
    <t>TRABALLADOR/A 8</t>
  </si>
  <si>
    <t>TRABALLADOR/A 9</t>
  </si>
  <si>
    <t>TRABALLADOR/A 10</t>
  </si>
  <si>
    <t>TC1</t>
  </si>
  <si>
    <t>Cobranzas ao contado</t>
  </si>
  <si>
    <t>Cobranzas no mes seguinte</t>
  </si>
  <si>
    <t xml:space="preserve">3. TC-1 </t>
  </si>
  <si>
    <t>LIQUIDACIÓN IVA</t>
  </si>
  <si>
    <t>IVA ACUMULADO</t>
  </si>
  <si>
    <t>SERVIZOS EXTERIORES</t>
  </si>
  <si>
    <t>PREZO</t>
  </si>
  <si>
    <t>FORNECEDOR</t>
  </si>
  <si>
    <t>EQUIPAS PARA PROCESOS DE INFORMACIÓN</t>
  </si>
  <si>
    <t>Liquidez xeral ou solvencia</t>
  </si>
  <si>
    <t>Liquidez inmediata ou teste ácido</t>
  </si>
  <si>
    <t>Realizábel + Dispoñíbel</t>
  </si>
  <si>
    <t>Dispoñíbel</t>
  </si>
  <si>
    <t>Amortizacións</t>
  </si>
  <si>
    <t>Gastos xerais</t>
  </si>
  <si>
    <t>Aluguer do local</t>
  </si>
  <si>
    <t>Prezo hora traballo</t>
  </si>
  <si>
    <t>Vendas mercadorías</t>
  </si>
  <si>
    <t>≈  0,3</t>
  </si>
  <si>
    <t>≥  1,0</t>
  </si>
  <si>
    <t>≈  2</t>
  </si>
  <si>
    <t>≥  1,5</t>
  </si>
  <si>
    <t>CUSTOS TOTAIS</t>
  </si>
  <si>
    <t>RESULTADO</t>
  </si>
  <si>
    <t>CV</t>
  </si>
  <si>
    <t>&gt;  0,6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</si>
  <si>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</si>
  <si>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</si>
  <si>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</si>
  <si>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</si>
  <si>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</si>
  <si>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</si>
  <si>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</si>
  <si>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</si>
  <si>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</si>
  <si>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</si>
  <si>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</si>
  <si>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</si>
  <si>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</si>
  <si>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</si>
  <si>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</si>
  <si>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</si>
  <si>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</si>
  <si>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</si>
  <si>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</si>
  <si>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</si>
  <si>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</si>
  <si>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</si>
  <si>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</si>
  <si>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</si>
  <si>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</si>
  <si>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</si>
  <si>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</si>
  <si>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</si>
  <si>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</si>
  <si>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</si>
  <si>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</si>
  <si>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</si>
  <si>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</si>
  <si>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</si>
  <si>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</si>
  <si>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</si>
  <si>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</si>
  <si>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</si>
  <si>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</si>
  <si>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</si>
  <si>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</si>
  <si>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</si>
  <si>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</si>
  <si>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</si>
  <si>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</si>
  <si>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</si>
  <si>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</si>
  <si>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</si>
  <si>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</si>
  <si>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</si>
  <si>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</si>
  <si>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</si>
  <si>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</si>
  <si>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</si>
  <si>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</si>
  <si>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</si>
  <si>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</si>
  <si>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</si>
  <si>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</si>
  <si>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</si>
  <si>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</si>
  <si>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</si>
  <si>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</si>
  <si>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</si>
  <si>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</si>
  <si>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</si>
  <si>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</si>
  <si>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</si>
  <si>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</si>
  <si>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</si>
  <si>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</si>
  <si>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</si>
  <si>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</si>
  <si>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</si>
  <si>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</si>
  <si>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</si>
  <si>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</si>
  <si>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</si>
  <si>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</si>
  <si>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</si>
  <si>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% DE VENDAS</t>
  </si>
  <si>
    <t>CONTRIBUCIÓN PONDERADA (Col. 5 x Col. 7)</t>
  </si>
  <si>
    <t>VENDAS ANUAIS PREVISTAS</t>
  </si>
  <si>
    <t>Primas de seguros</t>
  </si>
  <si>
    <t>PONTO MORTO PARA EMPRESAS QUE FACTUREN MAN DE OBRA</t>
  </si>
  <si>
    <t>TIN</t>
  </si>
  <si>
    <t>1º Ano</t>
  </si>
  <si>
    <t>CONTA DE PERDAS E LUCROS CORRESPONDENTE AO EXERCICIO TERMINADO A 31 DE DECEMBRO DO 1º ANO</t>
  </si>
  <si>
    <r>
      <t>ARTIGO (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</si>
  <si>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PREZO DE VENDA (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</si>
  <si>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CUSTO VARIÁBEL (</t>
    </r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</si>
  <si>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V/P</t>
    </r>
    <r>
      <rPr>
        <sz val="11"/>
        <color theme="1"/>
        <rFont val="Calibri"/>
        <family val="2"/>
        <scheme val="minor"/>
      </rPr>
      <t>)</t>
    </r>
  </si>
  <si>
    <r>
      <t>1 - (</t>
    </r>
    <r>
      <rPr>
        <i/>
        <sz val="11"/>
        <color theme="1"/>
        <rFont val="Calibri"/>
        <family val="2"/>
        <scheme val="minor"/>
      </rPr>
      <t>V/P</t>
    </r>
    <r>
      <rPr>
        <sz val="11"/>
        <color theme="1"/>
        <rFont val="Calibri"/>
        <family val="2"/>
        <scheme val="minor"/>
      </rPr>
      <t>)</t>
    </r>
  </si>
  <si>
    <t>LIMIAR DE RENDIBILIDADE EN UDS. FÍSICAS</t>
  </si>
  <si>
    <t>CUSTO VARIÁBEL TOTAL</t>
  </si>
  <si>
    <t>2º Ano</t>
  </si>
  <si>
    <t>3º Ano</t>
  </si>
  <si>
    <t>4º Ano</t>
  </si>
  <si>
    <t>5º Ano</t>
  </si>
  <si>
    <t>ESTADO DE FLUXOS DE EFECTIVO</t>
  </si>
  <si>
    <t>VIDA ÚTIL</t>
  </si>
  <si>
    <t>VALOR CONTÁBEL</t>
  </si>
  <si>
    <t>INCREMENTO ANUAL DAS VENDAS</t>
  </si>
  <si>
    <t>INCREMENTO ANUAL DOS PREZOS</t>
  </si>
  <si>
    <t>CONSUMO</t>
  </si>
  <si>
    <t>2º ANO</t>
  </si>
  <si>
    <t>3º ANO</t>
  </si>
  <si>
    <t>4º ANO</t>
  </si>
  <si>
    <t>5º ANO</t>
  </si>
  <si>
    <t>INCREMENTO ANUAL DOS SALARIOS</t>
  </si>
  <si>
    <t>PROMOTOR/A 1</t>
  </si>
  <si>
    <t xml:space="preserve">Retribucións </t>
  </si>
  <si>
    <t>Cota RETA societarios/as</t>
  </si>
  <si>
    <t>Ingreso a conta s/cota RETA societarios/as</t>
  </si>
  <si>
    <t>INCREMENTO ANUAL DAS COTIZACIÓNS</t>
  </si>
  <si>
    <t>PROMOTOR/A 5</t>
  </si>
  <si>
    <t>PROMOTOR/A 4</t>
  </si>
  <si>
    <t>PROMOTOR/A 3</t>
  </si>
  <si>
    <t>PROMOTOR/A 2</t>
  </si>
  <si>
    <t>Cotas RETA societarios/as</t>
  </si>
  <si>
    <t>INCREMENTO ANUAL DAS COTAS RETA</t>
  </si>
  <si>
    <t>4. Cotas RETA societarios/as</t>
  </si>
  <si>
    <t>COTAS AMORTIZACIÓN</t>
  </si>
  <si>
    <t>2. Imposto sobre sociedades</t>
  </si>
  <si>
    <t>NOVAS ADQUSICIÓNS</t>
  </si>
  <si>
    <t>RESUMO DOS PRINCIPAIS INDICADORES:</t>
  </si>
  <si>
    <t>TESOURARÍA</t>
  </si>
  <si>
    <t>RESULTADO EXPLOTACIÓN</t>
  </si>
  <si>
    <t>RESULTADO FINANCEIRO</t>
  </si>
  <si>
    <t>RAIT</t>
  </si>
  <si>
    <t>RESULTADO DESPOIS IMPOSTOS</t>
  </si>
  <si>
    <t>Fondo de Manobra = Activo corrente - Pasivo exixíbel corrente</t>
  </si>
  <si>
    <t>&gt;  0</t>
  </si>
  <si>
    <t>&lt;  2</t>
  </si>
  <si>
    <t>RDT</t>
  </si>
  <si>
    <t>RESUMO DOS PRINCIPAIS RATIOS:</t>
  </si>
  <si>
    <t>FONDO DE MANOBRA</t>
  </si>
  <si>
    <t>LIMIAR RENDIBILIDADE MULTI PRODUTO</t>
  </si>
  <si>
    <t>LIMIAR RENDIBILIDADE MAN OBRA (horas)</t>
  </si>
  <si>
    <t>1º ano</t>
  </si>
  <si>
    <t>2º ano</t>
  </si>
  <si>
    <t>3º ano</t>
  </si>
  <si>
    <t>4º ano</t>
  </si>
  <si>
    <t>5º ano</t>
  </si>
  <si>
    <t>IS</t>
  </si>
  <si>
    <t>IVA</t>
  </si>
  <si>
    <t>IRPF</t>
  </si>
  <si>
    <t>VALOR ACTUALIZADO LÍQUIDO</t>
  </si>
  <si>
    <t>TAXA INTERNA DE RENDIBILIDADE</t>
  </si>
  <si>
    <r>
      <t>X</t>
    </r>
    <r>
      <rPr>
        <b/>
        <vertAlign val="subscript"/>
        <sz val="11"/>
        <color rgb="FF00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= FONDO DE MANOBRA / ACTIVO</t>
    </r>
  </si>
  <si>
    <t>SCORING SYSTEM</t>
  </si>
  <si>
    <r>
      <t>X</t>
    </r>
    <r>
      <rPr>
        <b/>
        <vertAlign val="sub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 xml:space="preserve"> = LUCROS NON DISTRIBUÍDOS / ACTIVO</t>
    </r>
  </si>
  <si>
    <r>
      <t>X</t>
    </r>
    <r>
      <rPr>
        <b/>
        <vertAlign val="subscript"/>
        <sz val="11"/>
        <color rgb="FF000000"/>
        <rFont val="Calibri"/>
        <family val="2"/>
      </rPr>
      <t>3</t>
    </r>
    <r>
      <rPr>
        <b/>
        <sz val="11"/>
        <color rgb="FF000000"/>
        <rFont val="Calibri"/>
        <family val="2"/>
      </rPr>
      <t xml:space="preserve"> = RAIT / ACTIVO</t>
    </r>
  </si>
  <si>
    <r>
      <t>X</t>
    </r>
    <r>
      <rPr>
        <b/>
        <vertAlign val="subscript"/>
        <sz val="11"/>
        <color rgb="FF000000"/>
        <rFont val="Calibri"/>
        <family val="2"/>
      </rPr>
      <t>4</t>
    </r>
    <r>
      <rPr>
        <b/>
        <sz val="11"/>
        <color rgb="FF000000"/>
        <rFont val="Calibri"/>
        <family val="2"/>
      </rPr>
      <t xml:space="preserve"> = FONDOS PROPIOS / PASIVO EXIXÍBEL</t>
    </r>
  </si>
  <si>
    <t>0º Ano</t>
  </si>
  <si>
    <t>Conta</t>
  </si>
  <si>
    <t>PAGAMENTO LEASING</t>
  </si>
  <si>
    <t>TIN 1º ano</t>
  </si>
  <si>
    <t>TIN resto</t>
  </si>
  <si>
    <t>TAE</t>
  </si>
  <si>
    <t>Comisións bancarias</t>
  </si>
  <si>
    <t>Taxas</t>
  </si>
  <si>
    <t>Reparacións e manutención</t>
  </si>
  <si>
    <t>IVTM</t>
  </si>
  <si>
    <t>Dto s/prezo venda</t>
  </si>
  <si>
    <t>Roupa de traballo</t>
  </si>
  <si>
    <t>Produtos de limpeza</t>
  </si>
  <si>
    <t>Gasóleo</t>
  </si>
  <si>
    <t>Gastos de constitución</t>
  </si>
  <si>
    <t>COMISIÓNS BANCARIAS</t>
  </si>
  <si>
    <t>Importe vendas produto</t>
  </si>
  <si>
    <t>Días traballo/mes</t>
  </si>
  <si>
    <t>PRODUTO 1</t>
  </si>
  <si>
    <t>PRODUTO 2</t>
  </si>
  <si>
    <t>PRODUTO 3</t>
  </si>
  <si>
    <t>PRODUTO 4</t>
  </si>
  <si>
    <t>TRABALLADOR/A 1</t>
  </si>
  <si>
    <t>TRABALLADOR/A 2</t>
  </si>
  <si>
    <t>IVA 5%</t>
  </si>
  <si>
    <t>Servizos profesionais independentes</t>
  </si>
  <si>
    <t>BALANZO DE PMES AO FECHE DO EXERCICIO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</si>
</sst>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(###\)"/>
    <numFmt numFmtId="165" formatCode="_-* #,##0.00&quot; €&quot;_-;\-* #,##0.00&quot; €&quot;_-;_-* \-??&quot; €&quot;_-;_-@_-"/>
    <numFmt numFmtId="166" formatCode="0.0%"/>
    <numFmt numFmtId="167" formatCode="#,##0.00_ ;\-#,##0.00\ "/>
    <numFmt numFmtId="168" formatCode="0.0"/>
    <numFmt numFmtId="169" formatCode="#,##0.000000"/>
    <numFmt numFmtId="170" formatCode="#,##0.0000000"/>
    <numFmt numFmtId="171" formatCode="#,##0.00_ ;[Red]\-#,##0.00\ "/>
  </numFmts>
  <fonts count="2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charset val="1"/>
    </font>
    <font>
      <b/>
      <sz val="9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theme="8" tint="0.59999389629810485"/>
        <bgColor rgb="FFFFFF00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165" fontId="14" fillId="0" borderId="0" applyBorder="0" applyProtection="0"/>
    <xf numFmtId="9" fontId="14" fillId="0" borderId="0" applyBorder="0" applyProtection="0"/>
    <xf numFmtId="9" fontId="14" fillId="0" borderId="0" applyBorder="0" applyProtection="0"/>
    <xf numFmtId="0" fontId="7" fillId="0" borderId="0"/>
    <xf numFmtId="0" fontId="6" fillId="0" borderId="0"/>
  </cellStyleXfs>
  <cellXfs count="215">
    <xf numFmtId="0" fontId="0" fillId="0" borderId="0" xfId="0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4" fontId="8" fillId="2" borderId="1" xfId="1" applyNumberFormat="1" applyFont="1" applyFill="1" applyBorder="1" applyAlignment="1" applyProtection="1">
      <alignment horizontal="right" vertical="center" indent="1"/>
      <protection locked="0"/>
    </xf>
    <xf numFmtId="10" fontId="8" fillId="0" borderId="1" xfId="2" applyNumberFormat="1" applyFont="1" applyBorder="1" applyAlignment="1" applyProtection="1">
      <alignment horizontal="right" vertical="center" indent="3"/>
    </xf>
    <xf numFmtId="4" fontId="8" fillId="0" borderId="1" xfId="1" applyNumberFormat="1" applyFont="1" applyBorder="1" applyAlignment="1" applyProtection="1">
      <alignment horizontal="right" vertical="center" indent="1"/>
    </xf>
    <xf numFmtId="4" fontId="8" fillId="0" borderId="1" xfId="0" applyNumberFormat="1" applyFont="1" applyBorder="1" applyAlignment="1">
      <alignment horizontal="right" vertical="center" wrapText="1" indent="1"/>
    </xf>
    <xf numFmtId="4" fontId="8" fillId="2" borderId="1" xfId="0" applyNumberFormat="1" applyFont="1" applyFill="1" applyBorder="1" applyAlignment="1" applyProtection="1">
      <alignment horizontal="right" vertical="center" wrapText="1" indent="1"/>
      <protection locked="0"/>
    </xf>
    <xf numFmtId="0" fontId="8" fillId="0" borderId="1" xfId="0" applyFont="1" applyBorder="1" applyAlignment="1">
      <alignment horizontal="justify" vertical="center" wrapText="1"/>
    </xf>
    <xf numFmtId="166" fontId="8" fillId="0" borderId="1" xfId="0" applyNumberFormat="1" applyFont="1" applyBorder="1" applyAlignment="1">
      <alignment horizontal="right" vertical="center" wrapText="1" indent="1"/>
    </xf>
    <xf numFmtId="0" fontId="8" fillId="0" borderId="0" xfId="0" applyFont="1" applyAlignment="1">
      <alignment wrapText="1"/>
    </xf>
    <xf numFmtId="4" fontId="8" fillId="0" borderId="1" xfId="0" applyNumberFormat="1" applyFont="1" applyBorder="1" applyAlignment="1">
      <alignment horizontal="right" wrapText="1" indent="1"/>
    </xf>
    <xf numFmtId="10" fontId="8" fillId="0" borderId="0" xfId="2" applyNumberFormat="1" applyFont="1" applyBorder="1" applyAlignment="1" applyProtection="1">
      <alignment horizontal="right" wrapText="1" indent="3"/>
    </xf>
    <xf numFmtId="0" fontId="14" fillId="0" borderId="0" xfId="3" applyNumberFormat="1" applyAlignment="1">
      <alignment vertical="center"/>
    </xf>
    <xf numFmtId="0" fontId="10" fillId="0" borderId="0" xfId="3" applyNumberFormat="1" applyFont="1" applyAlignment="1">
      <alignment horizontal="center" vertical="center"/>
    </xf>
    <xf numFmtId="0" fontId="14" fillId="0" borderId="0" xfId="3" applyNumberFormat="1" applyAlignment="1">
      <alignment horizontal="center" vertical="center"/>
    </xf>
    <xf numFmtId="0" fontId="10" fillId="2" borderId="2" xfId="3" applyNumberFormat="1" applyFont="1" applyFill="1" applyBorder="1" applyAlignment="1">
      <alignment horizontal="center" vertical="center"/>
    </xf>
    <xf numFmtId="0" fontId="10" fillId="2" borderId="1" xfId="3" applyNumberFormat="1" applyFont="1" applyFill="1" applyBorder="1" applyAlignment="1">
      <alignment horizontal="center" vertical="center"/>
    </xf>
    <xf numFmtId="0" fontId="10" fillId="2" borderId="1" xfId="3" applyNumberFormat="1" applyFont="1" applyFill="1" applyBorder="1" applyAlignment="1">
      <alignment horizontal="center" vertical="center" wrapText="1"/>
    </xf>
    <xf numFmtId="0" fontId="8" fillId="0" borderId="2" xfId="3" applyNumberFormat="1" applyFont="1" applyBorder="1" applyAlignment="1">
      <alignment horizontal="center"/>
    </xf>
    <xf numFmtId="0" fontId="11" fillId="0" borderId="3" xfId="3" applyNumberFormat="1" applyFont="1" applyBorder="1" applyAlignment="1">
      <alignment horizontal="right"/>
    </xf>
    <xf numFmtId="0" fontId="11" fillId="0" borderId="0" xfId="3" applyNumberFormat="1" applyFont="1" applyBorder="1" applyAlignment="1">
      <alignment horizontal="left"/>
    </xf>
    <xf numFmtId="0" fontId="8" fillId="0" borderId="4" xfId="3" applyNumberFormat="1" applyFont="1" applyBorder="1"/>
    <xf numFmtId="4" fontId="10" fillId="0" borderId="2" xfId="3" applyNumberFormat="1" applyFont="1" applyBorder="1" applyProtection="1"/>
    <xf numFmtId="0" fontId="8" fillId="0" borderId="5" xfId="3" applyNumberFormat="1" applyFont="1" applyBorder="1" applyAlignment="1">
      <alignment horizontal="center" vertical="center"/>
    </xf>
    <xf numFmtId="0" fontId="8" fillId="0" borderId="3" xfId="3" applyNumberFormat="1" applyFont="1" applyBorder="1" applyAlignment="1">
      <alignment vertical="center"/>
    </xf>
    <xf numFmtId="0" fontId="8" fillId="0" borderId="0" xfId="3" applyNumberFormat="1" applyFont="1" applyBorder="1" applyAlignment="1">
      <alignment horizontal="right" vertical="center"/>
    </xf>
    <xf numFmtId="0" fontId="8" fillId="0" borderId="4" xfId="3" applyNumberFormat="1" applyFont="1" applyBorder="1" applyAlignment="1">
      <alignment vertical="center"/>
    </xf>
    <xf numFmtId="4" fontId="14" fillId="0" borderId="5" xfId="3" applyNumberFormat="1" applyBorder="1" applyAlignment="1" applyProtection="1">
      <alignment vertical="center"/>
      <protection locked="0"/>
    </xf>
    <xf numFmtId="0" fontId="8" fillId="0" borderId="0" xfId="3" applyNumberFormat="1" applyFont="1" applyBorder="1" applyAlignment="1">
      <alignment vertical="center"/>
    </xf>
    <xf numFmtId="49" fontId="8" fillId="0" borderId="5" xfId="3" applyNumberFormat="1" applyFont="1" applyBorder="1" applyAlignment="1">
      <alignment horizontal="center" vertical="center"/>
    </xf>
    <xf numFmtId="0" fontId="11" fillId="0" borderId="3" xfId="3" applyNumberFormat="1" applyFont="1" applyBorder="1" applyAlignment="1">
      <alignment horizontal="right" vertical="center"/>
    </xf>
    <xf numFmtId="0" fontId="11" fillId="0" borderId="0" xfId="3" applyNumberFormat="1" applyFont="1" applyBorder="1" applyAlignment="1">
      <alignment horizontal="left" vertical="center"/>
    </xf>
    <xf numFmtId="4" fontId="10" fillId="0" borderId="5" xfId="3" applyNumberFormat="1" applyFont="1" applyBorder="1" applyAlignment="1">
      <alignment vertical="center"/>
    </xf>
    <xf numFmtId="4" fontId="14" fillId="0" borderId="5" xfId="3" applyNumberFormat="1" applyBorder="1" applyAlignment="1">
      <alignment vertical="center"/>
    </xf>
    <xf numFmtId="0" fontId="14" fillId="0" borderId="6" xfId="3" applyNumberFormat="1" applyBorder="1" applyAlignment="1">
      <alignment vertical="top"/>
    </xf>
    <xf numFmtId="0" fontId="11" fillId="0" borderId="7" xfId="3" applyNumberFormat="1" applyFont="1" applyBorder="1" applyAlignment="1">
      <alignment horizontal="right" vertical="top"/>
    </xf>
    <xf numFmtId="0" fontId="11" fillId="0" borderId="8" xfId="3" applyNumberFormat="1" applyFont="1" applyBorder="1" applyAlignment="1">
      <alignment horizontal="left" vertical="top"/>
    </xf>
    <xf numFmtId="0" fontId="11" fillId="0" borderId="9" xfId="3" applyNumberFormat="1" applyFont="1" applyBorder="1" applyAlignment="1">
      <alignment vertical="top"/>
    </xf>
    <xf numFmtId="4" fontId="10" fillId="0" borderId="6" xfId="3" applyNumberFormat="1" applyFont="1" applyBorder="1" applyAlignment="1">
      <alignment vertical="top"/>
    </xf>
    <xf numFmtId="0" fontId="8" fillId="0" borderId="5" xfId="3" applyNumberFormat="1" applyFont="1" applyBorder="1" applyAlignment="1">
      <alignment horizontal="center"/>
    </xf>
    <xf numFmtId="4" fontId="14" fillId="0" borderId="5" xfId="3" applyNumberFormat="1" applyBorder="1"/>
    <xf numFmtId="4" fontId="10" fillId="0" borderId="5" xfId="3" applyNumberFormat="1" applyFont="1" applyBorder="1"/>
    <xf numFmtId="0" fontId="11" fillId="0" borderId="4" xfId="3" applyNumberFormat="1" applyFont="1" applyBorder="1" applyAlignment="1">
      <alignment vertical="center"/>
    </xf>
    <xf numFmtId="4" fontId="0" fillId="0" borderId="5" xfId="3" applyNumberFormat="1" applyFont="1" applyBorder="1" applyAlignment="1" applyProtection="1">
      <alignment vertical="center"/>
    </xf>
    <xf numFmtId="4" fontId="10" fillId="0" borderId="5" xfId="3" applyNumberFormat="1" applyFont="1" applyBorder="1" applyAlignment="1" applyProtection="1">
      <alignment vertical="center"/>
    </xf>
    <xf numFmtId="4" fontId="0" fillId="0" borderId="6" xfId="3" applyNumberFormat="1" applyFont="1" applyBorder="1" applyAlignment="1" applyProtection="1">
      <alignment vertical="top"/>
    </xf>
    <xf numFmtId="4" fontId="10" fillId="0" borderId="6" xfId="3" applyNumberFormat="1" applyFont="1" applyBorder="1" applyAlignment="1" applyProtection="1">
      <alignment vertical="top"/>
    </xf>
    <xf numFmtId="0" fontId="8" fillId="0" borderId="10" xfId="3" applyNumberFormat="1" applyFont="1" applyBorder="1"/>
    <xf numFmtId="0" fontId="8" fillId="0" borderId="11" xfId="3" applyNumberFormat="1" applyFont="1" applyBorder="1" applyAlignment="1">
      <alignment horizontal="right"/>
    </xf>
    <xf numFmtId="0" fontId="8" fillId="0" borderId="12" xfId="3" applyNumberFormat="1" applyFont="1" applyBorder="1"/>
    <xf numFmtId="167" fontId="0" fillId="0" borderId="2" xfId="3" applyNumberFormat="1" applyFont="1" applyBorder="1" applyProtection="1">
      <protection locked="0"/>
    </xf>
    <xf numFmtId="167" fontId="0" fillId="0" borderId="5" xfId="3" applyNumberFormat="1" applyFont="1" applyBorder="1" applyAlignment="1" applyProtection="1">
      <alignment vertical="center"/>
      <protection locked="0"/>
    </xf>
    <xf numFmtId="167" fontId="0" fillId="0" borderId="5" xfId="3" applyNumberFormat="1" applyFont="1" applyBorder="1" applyAlignment="1" applyProtection="1">
      <alignment vertical="center"/>
    </xf>
    <xf numFmtId="167" fontId="10" fillId="0" borderId="5" xfId="3" applyNumberFormat="1" applyFont="1" applyBorder="1" applyAlignment="1" applyProtection="1">
      <alignment vertical="center"/>
    </xf>
    <xf numFmtId="0" fontId="8" fillId="0" borderId="9" xfId="3" applyNumberFormat="1" applyFont="1" applyBorder="1" applyAlignment="1">
      <alignment vertical="top"/>
    </xf>
    <xf numFmtId="167" fontId="10" fillId="0" borderId="6" xfId="3" applyNumberFormat="1" applyFont="1" applyBorder="1" applyAlignment="1" applyProtection="1">
      <alignment vertical="top"/>
    </xf>
    <xf numFmtId="0" fontId="12" fillId="0" borderId="0" xfId="0" applyFont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4" fontId="12" fillId="0" borderId="5" xfId="0" applyNumberFormat="1" applyFont="1" applyBorder="1" applyAlignment="1">
      <alignment vertical="center"/>
    </xf>
    <xf numFmtId="4" fontId="12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4" fontId="12" fillId="0" borderId="1" xfId="0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12" fillId="0" borderId="6" xfId="0" applyNumberFormat="1" applyFont="1" applyBorder="1" applyAlignment="1">
      <alignment vertical="center"/>
    </xf>
    <xf numFmtId="0" fontId="0" fillId="0" borderId="11" xfId="0" applyBorder="1"/>
    <xf numFmtId="167" fontId="0" fillId="0" borderId="11" xfId="1" applyNumberFormat="1" applyFont="1" applyBorder="1" applyProtection="1"/>
    <xf numFmtId="0" fontId="0" fillId="0" borderId="8" xfId="0" applyBorder="1"/>
    <xf numFmtId="167" fontId="0" fillId="0" borderId="8" xfId="1" applyNumberFormat="1" applyFont="1" applyBorder="1" applyProtection="1"/>
    <xf numFmtId="167" fontId="0" fillId="0" borderId="0" xfId="1" applyNumberFormat="1" applyFont="1" applyBorder="1" applyProtection="1"/>
    <xf numFmtId="0" fontId="13" fillId="0" borderId="13" xfId="0" applyFont="1" applyBorder="1" applyAlignment="1">
      <alignment horizontal="center" vertical="center" shrinkToFit="1"/>
    </xf>
    <xf numFmtId="0" fontId="13" fillId="0" borderId="14" xfId="0" applyFont="1" applyBorder="1" applyAlignment="1">
      <alignment horizontal="center" vertical="center" shrinkToFit="1"/>
    </xf>
    <xf numFmtId="0" fontId="13" fillId="0" borderId="15" xfId="0" applyFont="1" applyBorder="1" applyAlignment="1">
      <alignment horizontal="center" vertical="center" shrinkToFit="1"/>
    </xf>
    <xf numFmtId="0" fontId="7" fillId="0" borderId="0" xfId="4" applyAlignment="1">
      <alignment horizontal="center" vertical="center" wrapText="1"/>
    </xf>
    <xf numFmtId="0" fontId="7" fillId="0" borderId="0" xfId="4"/>
    <xf numFmtId="0" fontId="7" fillId="0" borderId="0" xfId="4" applyAlignment="1">
      <alignment horizontal="right" vertical="center" indent="2"/>
    </xf>
    <xf numFmtId="4" fontId="7" fillId="0" borderId="0" xfId="4" applyNumberFormat="1" applyAlignment="1">
      <alignment horizontal="right" vertical="center" indent="1"/>
    </xf>
    <xf numFmtId="3" fontId="8" fillId="0" borderId="1" xfId="0" applyNumberFormat="1" applyFont="1" applyBorder="1" applyAlignment="1">
      <alignment horizontal="right" vertical="center" wrapText="1" indent="3"/>
    </xf>
    <xf numFmtId="3" fontId="8" fillId="0" borderId="1" xfId="0" applyNumberFormat="1" applyFont="1" applyBorder="1" applyAlignment="1">
      <alignment horizontal="right" vertical="center" wrapText="1" indent="2"/>
    </xf>
    <xf numFmtId="166" fontId="8" fillId="2" borderId="1" xfId="0" applyNumberFormat="1" applyFont="1" applyFill="1" applyBorder="1" applyAlignment="1" applyProtection="1">
      <alignment horizontal="right" vertical="center" wrapText="1" indent="1"/>
      <protection locked="0"/>
    </xf>
    <xf numFmtId="3" fontId="8" fillId="2" borderId="1" xfId="0" applyNumberFormat="1" applyFont="1" applyFill="1" applyBorder="1" applyAlignment="1" applyProtection="1">
      <alignment horizontal="right" vertical="center" wrapText="1" indent="2"/>
      <protection locked="0"/>
    </xf>
    <xf numFmtId="4" fontId="0" fillId="0" borderId="0" xfId="0" applyNumberFormat="1" applyAlignment="1">
      <alignment horizontal="right" vertical="center" indent="1"/>
    </xf>
    <xf numFmtId="0" fontId="10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vertical="center"/>
    </xf>
    <xf numFmtId="4" fontId="12" fillId="0" borderId="5" xfId="0" applyNumberFormat="1" applyFont="1" applyBorder="1" applyAlignment="1">
      <alignment horizontal="right" vertical="center"/>
    </xf>
    <xf numFmtId="4" fontId="14" fillId="0" borderId="0" xfId="3" applyNumberFormat="1" applyAlignment="1">
      <alignment vertical="center"/>
    </xf>
    <xf numFmtId="3" fontId="8" fillId="2" borderId="1" xfId="0" applyNumberFormat="1" applyFont="1" applyFill="1" applyBorder="1" applyAlignment="1" applyProtection="1">
      <alignment horizontal="right" vertical="center" wrapText="1" indent="1"/>
      <protection locked="0"/>
    </xf>
    <xf numFmtId="3" fontId="8" fillId="0" borderId="1" xfId="0" applyNumberFormat="1" applyFont="1" applyBorder="1" applyAlignment="1">
      <alignment horizontal="right" vertical="center" wrapText="1" indent="1"/>
    </xf>
    <xf numFmtId="4" fontId="8" fillId="2" borderId="1" xfId="0" applyNumberFormat="1" applyFont="1" applyFill="1" applyBorder="1" applyAlignment="1" applyProtection="1">
      <alignment horizontal="right" vertical="center" wrapText="1"/>
      <protection locked="0"/>
    </xf>
    <xf numFmtId="4" fontId="8" fillId="0" borderId="1" xfId="0" applyNumberFormat="1" applyFont="1" applyBorder="1" applyAlignment="1">
      <alignment horizontal="right" vertical="center" wrapText="1"/>
    </xf>
    <xf numFmtId="2" fontId="12" fillId="0" borderId="0" xfId="0" applyNumberFormat="1" applyFont="1" applyAlignment="1">
      <alignment vertical="center"/>
    </xf>
    <xf numFmtId="4" fontId="7" fillId="3" borderId="0" xfId="4" applyNumberFormat="1" applyFill="1" applyAlignment="1" applyProtection="1">
      <alignment horizontal="right" vertical="center"/>
      <protection locked="0"/>
    </xf>
    <xf numFmtId="0" fontId="7" fillId="3" borderId="0" xfId="4" applyFill="1" applyAlignment="1" applyProtection="1">
      <alignment horizontal="center" vertical="center"/>
      <protection locked="0"/>
    </xf>
    <xf numFmtId="10" fontId="14" fillId="3" borderId="0" xfId="2" applyNumberFormat="1" applyFill="1" applyProtection="1">
      <protection locked="0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shrinkToFit="1"/>
    </xf>
    <xf numFmtId="4" fontId="8" fillId="0" borderId="1" xfId="1" applyNumberFormat="1" applyFont="1" applyBorder="1" applyAlignment="1" applyProtection="1">
      <alignment horizontal="center" vertical="center"/>
    </xf>
    <xf numFmtId="4" fontId="8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4" fontId="0" fillId="0" borderId="0" xfId="0" applyNumberFormat="1" applyAlignment="1">
      <alignment horizontal="right" vertical="center" indent="2"/>
    </xf>
    <xf numFmtId="3" fontId="0" fillId="0" borderId="0" xfId="0" applyNumberFormat="1" applyAlignment="1">
      <alignment horizontal="right" vertical="center" indent="4"/>
    </xf>
    <xf numFmtId="0" fontId="0" fillId="6" borderId="19" xfId="0" applyFill="1" applyBorder="1"/>
    <xf numFmtId="167" fontId="0" fillId="7" borderId="20" xfId="1" applyNumberFormat="1" applyFont="1" applyFill="1" applyBorder="1" applyProtection="1"/>
    <xf numFmtId="167" fontId="0" fillId="7" borderId="21" xfId="1" applyNumberFormat="1" applyFont="1" applyFill="1" applyBorder="1" applyProtection="1"/>
    <xf numFmtId="0" fontId="0" fillId="6" borderId="0" xfId="0" applyFill="1"/>
    <xf numFmtId="167" fontId="0" fillId="6" borderId="0" xfId="1" applyNumberFormat="1" applyFont="1" applyFill="1" applyBorder="1" applyProtection="1"/>
    <xf numFmtId="3" fontId="0" fillId="0" borderId="16" xfId="0" applyNumberFormat="1" applyBorder="1" applyAlignment="1">
      <alignment horizontal="right" vertical="center" indent="2" shrinkToFit="1"/>
    </xf>
    <xf numFmtId="4" fontId="0" fillId="0" borderId="1" xfId="0" applyNumberFormat="1" applyBorder="1" applyAlignment="1">
      <alignment horizontal="right" vertical="center" shrinkToFit="1"/>
    </xf>
    <xf numFmtId="4" fontId="12" fillId="3" borderId="5" xfId="0" applyNumberFormat="1" applyFont="1" applyFill="1" applyBorder="1" applyAlignment="1" applyProtection="1">
      <alignment horizontal="right" vertical="center"/>
      <protection locked="0"/>
    </xf>
    <xf numFmtId="0" fontId="8" fillId="0" borderId="0" xfId="0" applyFont="1" applyAlignment="1">
      <alignment horizontal="centerContinuous" vertical="center"/>
    </xf>
    <xf numFmtId="4" fontId="8" fillId="0" borderId="0" xfId="0" applyNumberFormat="1" applyFont="1" applyAlignment="1">
      <alignment horizontal="right" vertical="center" indent="1"/>
    </xf>
    <xf numFmtId="4" fontId="8" fillId="3" borderId="0" xfId="0" applyNumberFormat="1" applyFont="1" applyFill="1" applyAlignment="1" applyProtection="1">
      <alignment horizontal="right" vertical="center" indent="1"/>
      <protection locked="0"/>
    </xf>
    <xf numFmtId="10" fontId="8" fillId="3" borderId="0" xfId="2" applyNumberFormat="1" applyFont="1" applyFill="1" applyAlignment="1" applyProtection="1">
      <alignment horizontal="right" vertical="center" indent="2"/>
      <protection locked="0"/>
    </xf>
    <xf numFmtId="10" fontId="8" fillId="0" borderId="0" xfId="2" applyNumberFormat="1" applyFont="1" applyAlignment="1">
      <alignment horizontal="right" vertical="center" indent="2"/>
    </xf>
    <xf numFmtId="9" fontId="8" fillId="3" borderId="0" xfId="0" applyNumberFormat="1" applyFont="1" applyFill="1" applyAlignment="1" applyProtection="1">
      <alignment horizontal="right" vertical="center" indent="1"/>
      <protection locked="0"/>
    </xf>
    <xf numFmtId="0" fontId="8" fillId="0" borderId="0" xfId="0" applyFont="1"/>
    <xf numFmtId="0" fontId="8" fillId="0" borderId="1" xfId="0" applyFont="1" applyBorder="1" applyAlignment="1">
      <alignment horizontal="centerContinuous" vertical="center"/>
    </xf>
    <xf numFmtId="0" fontId="8" fillId="3" borderId="1" xfId="0" applyFont="1" applyFill="1" applyBorder="1" applyAlignment="1" applyProtection="1">
      <alignment horizontal="left" vertical="center" shrinkToFit="1"/>
      <protection locked="0"/>
    </xf>
    <xf numFmtId="0" fontId="8" fillId="0" borderId="1" xfId="0" applyFont="1" applyBorder="1" applyAlignment="1">
      <alignment horizontal="left" vertical="center" shrinkToFit="1"/>
    </xf>
    <xf numFmtId="0" fontId="8" fillId="0" borderId="0" xfId="0" applyFont="1" applyAlignment="1">
      <alignment horizontal="left" vertical="center"/>
    </xf>
    <xf numFmtId="4" fontId="12" fillId="0" borderId="5" xfId="0" applyNumberFormat="1" applyFont="1" applyBorder="1" applyAlignment="1" applyProtection="1">
      <alignment vertical="center"/>
      <protection locked="0"/>
    </xf>
    <xf numFmtId="0" fontId="15" fillId="0" borderId="0" xfId="0" applyFont="1"/>
    <xf numFmtId="0" fontId="16" fillId="0" borderId="0" xfId="0" applyFont="1" applyAlignment="1">
      <alignment horizontal="centerContinuous" vertical="center"/>
    </xf>
    <xf numFmtId="167" fontId="16" fillId="0" borderId="0" xfId="1" applyNumberFormat="1" applyFont="1" applyBorder="1" applyAlignment="1" applyProtection="1">
      <alignment horizontal="centerContinuous" vertical="center"/>
    </xf>
    <xf numFmtId="10" fontId="8" fillId="3" borderId="1" xfId="2" applyNumberFormat="1" applyFont="1" applyFill="1" applyBorder="1" applyAlignment="1" applyProtection="1">
      <alignment horizontal="right" vertical="center" wrapText="1" indent="1"/>
      <protection locked="0"/>
    </xf>
    <xf numFmtId="10" fontId="8" fillId="0" borderId="1" xfId="2" applyNumberFormat="1" applyFont="1" applyBorder="1" applyAlignment="1" applyProtection="1">
      <alignment horizontal="right" vertical="center" wrapText="1" indent="1"/>
    </xf>
    <xf numFmtId="0" fontId="8" fillId="0" borderId="1" xfId="0" applyFont="1" applyBorder="1" applyAlignment="1" applyProtection="1">
      <alignment horizontal="justify" vertical="center" wrapText="1"/>
      <protection locked="0"/>
    </xf>
    <xf numFmtId="4" fontId="8" fillId="3" borderId="1" xfId="0" applyNumberFormat="1" applyFont="1" applyFill="1" applyBorder="1" applyAlignment="1" applyProtection="1">
      <alignment horizontal="right" vertical="center" wrapText="1" indent="1"/>
      <protection locked="0"/>
    </xf>
    <xf numFmtId="0" fontId="5" fillId="0" borderId="0" xfId="4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4" fontId="5" fillId="0" borderId="0" xfId="0" applyNumberFormat="1" applyFont="1" applyAlignment="1">
      <alignment horizontal="right" vertical="center" indent="1"/>
    </xf>
    <xf numFmtId="169" fontId="5" fillId="0" borderId="0" xfId="0" applyNumberFormat="1" applyFont="1" applyAlignment="1">
      <alignment horizontal="right" vertical="center" indent="1"/>
    </xf>
    <xf numFmtId="170" fontId="5" fillId="0" borderId="0" xfId="0" applyNumberFormat="1" applyFont="1" applyAlignment="1">
      <alignment horizontal="right" vertical="center" indent="1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 indent="1"/>
    </xf>
    <xf numFmtId="4" fontId="18" fillId="0" borderId="0" xfId="0" applyNumberFormat="1" applyFont="1" applyAlignment="1">
      <alignment horizontal="right" vertical="center" inden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indent="1"/>
    </xf>
    <xf numFmtId="3" fontId="0" fillId="0" borderId="0" xfId="0" applyNumberFormat="1" applyAlignment="1">
      <alignment horizontal="right" vertical="center" indent="1"/>
    </xf>
    <xf numFmtId="3" fontId="0" fillId="6" borderId="20" xfId="0" applyNumberFormat="1" applyFill="1" applyBorder="1" applyAlignment="1">
      <alignment horizontal="right" vertical="center" indent="2"/>
    </xf>
    <xf numFmtId="10" fontId="8" fillId="0" borderId="1" xfId="2" applyNumberFormat="1" applyFont="1" applyBorder="1" applyAlignment="1">
      <alignment horizontal="right" vertical="center" indent="2"/>
    </xf>
    <xf numFmtId="4" fontId="8" fillId="0" borderId="1" xfId="0" applyNumberFormat="1" applyFont="1" applyBorder="1" applyAlignment="1" applyProtection="1">
      <alignment horizontal="right" vertical="center" wrapText="1" indent="1"/>
      <protection locked="0"/>
    </xf>
    <xf numFmtId="10" fontId="8" fillId="3" borderId="1" xfId="2" applyNumberFormat="1" applyFont="1" applyFill="1" applyBorder="1" applyAlignment="1" applyProtection="1">
      <alignment horizontal="right" vertical="center" indent="2"/>
      <protection locked="0"/>
    </xf>
    <xf numFmtId="0" fontId="21" fillId="0" borderId="1" xfId="0" applyFont="1" applyBorder="1" applyAlignment="1">
      <alignment horizontal="center" vertical="center" wrapText="1"/>
    </xf>
    <xf numFmtId="4" fontId="14" fillId="0" borderId="0" xfId="3" applyNumberFormat="1" applyAlignment="1">
      <alignment horizontal="right" vertical="center" indent="1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0" fillId="6" borderId="11" xfId="0" applyFill="1" applyBorder="1" applyAlignment="1">
      <alignment horizontal="left" vertical="center"/>
    </xf>
    <xf numFmtId="0" fontId="0" fillId="6" borderId="11" xfId="0" applyFill="1" applyBorder="1"/>
    <xf numFmtId="167" fontId="0" fillId="6" borderId="11" xfId="1" applyNumberFormat="1" applyFont="1" applyFill="1" applyBorder="1" applyProtection="1"/>
    <xf numFmtId="168" fontId="0" fillId="5" borderId="11" xfId="0" applyNumberFormat="1" applyFill="1" applyBorder="1" applyAlignment="1">
      <alignment horizontal="center" vertical="center"/>
    </xf>
    <xf numFmtId="168" fontId="0" fillId="5" borderId="0" xfId="0" applyNumberFormat="1" applyFill="1" applyAlignment="1">
      <alignment horizontal="center" vertical="center"/>
    </xf>
    <xf numFmtId="10" fontId="14" fillId="0" borderId="0" xfId="2" applyNumberFormat="1" applyBorder="1" applyProtection="1"/>
    <xf numFmtId="0" fontId="16" fillId="0" borderId="0" xfId="0" applyFont="1" applyAlignment="1">
      <alignment horizontal="left" vertical="center" indent="2"/>
    </xf>
    <xf numFmtId="10" fontId="14" fillId="0" borderId="0" xfId="2" applyNumberFormat="1" applyAlignment="1">
      <alignment horizontal="right" vertical="center" indent="1"/>
    </xf>
    <xf numFmtId="171" fontId="0" fillId="0" borderId="0" xfId="0" applyNumberFormat="1" applyAlignment="1">
      <alignment horizontal="center"/>
    </xf>
    <xf numFmtId="171" fontId="0" fillId="0" borderId="0" xfId="0" applyNumberFormat="1" applyAlignment="1">
      <alignment horizontal="right" vertical="center"/>
    </xf>
    <xf numFmtId="0" fontId="0" fillId="0" borderId="0" xfId="3" applyNumberFormat="1" applyFont="1" applyAlignment="1">
      <alignment horizontal="right" vertical="center"/>
    </xf>
    <xf numFmtId="4" fontId="14" fillId="0" borderId="0" xfId="3" applyNumberFormat="1" applyAlignment="1">
      <alignment horizontal="right" vertical="center"/>
    </xf>
    <xf numFmtId="4" fontId="12" fillId="0" borderId="0" xfId="0" applyNumberFormat="1" applyFont="1" applyAlignment="1">
      <alignment horizontal="right" vertical="center"/>
    </xf>
    <xf numFmtId="167" fontId="14" fillId="0" borderId="0" xfId="3" applyNumberFormat="1" applyAlignment="1">
      <alignment vertical="center"/>
    </xf>
    <xf numFmtId="10" fontId="23" fillId="0" borderId="0" xfId="0" applyNumberFormat="1" applyFont="1" applyAlignment="1">
      <alignment horizontal="right" vertical="center" indent="2"/>
    </xf>
    <xf numFmtId="0" fontId="16" fillId="0" borderId="0" xfId="0" applyFont="1" applyAlignment="1">
      <alignment horizontal="left" vertical="center" indent="4"/>
    </xf>
    <xf numFmtId="0" fontId="4" fillId="0" borderId="0" xfId="4" applyFont="1"/>
    <xf numFmtId="1" fontId="7" fillId="3" borderId="0" xfId="4" applyNumberFormat="1" applyFill="1" applyAlignment="1" applyProtection="1">
      <alignment horizontal="center" vertical="center"/>
      <protection locked="0"/>
    </xf>
    <xf numFmtId="0" fontId="3" fillId="0" borderId="0" xfId="4" applyFont="1"/>
    <xf numFmtId="0" fontId="8" fillId="0" borderId="1" xfId="0" applyFont="1" applyBorder="1" applyAlignment="1">
      <alignment horizontal="left" vertical="center" wrapText="1"/>
    </xf>
    <xf numFmtId="0" fontId="2" fillId="0" borderId="0" xfId="4" applyFont="1"/>
    <xf numFmtId="9" fontId="8" fillId="0" borderId="0" xfId="0" applyNumberFormat="1" applyFont="1" applyAlignment="1" applyProtection="1">
      <alignment horizontal="right" vertical="center" indent="1"/>
      <protection locked="0"/>
    </xf>
    <xf numFmtId="4" fontId="8" fillId="0" borderId="0" xfId="0" applyNumberFormat="1" applyFont="1" applyAlignment="1" applyProtection="1">
      <alignment horizontal="right" vertical="center" indent="1"/>
      <protection locked="0"/>
    </xf>
    <xf numFmtId="10" fontId="8" fillId="3" borderId="1" xfId="2" applyNumberFormat="1" applyFont="1" applyFill="1" applyBorder="1" applyAlignment="1" applyProtection="1">
      <alignment horizontal="right" vertical="center" indent="3"/>
      <protection locked="0"/>
    </xf>
    <xf numFmtId="10" fontId="8" fillId="0" borderId="0" xfId="0" applyNumberFormat="1" applyFont="1" applyAlignment="1">
      <alignment horizontal="right" vertical="center" indent="1"/>
    </xf>
    <xf numFmtId="3" fontId="8" fillId="0" borderId="0" xfId="0" applyNumberFormat="1" applyFont="1" applyAlignment="1">
      <alignment horizontal="right" vertical="center" indent="1"/>
    </xf>
    <xf numFmtId="171" fontId="0" fillId="0" borderId="0" xfId="0" applyNumberFormat="1" applyAlignment="1">
      <alignment horizontal="right" vertical="center" indent="1"/>
    </xf>
    <xf numFmtId="171" fontId="16" fillId="0" borderId="0" xfId="0" applyNumberFormat="1" applyFont="1" applyAlignment="1">
      <alignment horizontal="left" vertical="center" indent="2"/>
    </xf>
    <xf numFmtId="10" fontId="8" fillId="0" borderId="1" xfId="2" applyNumberFormat="1" applyFont="1" applyBorder="1" applyAlignment="1" applyProtection="1">
      <alignment horizontal="right" vertical="center" wrapText="1" indent="1"/>
      <protection locked="0"/>
    </xf>
    <xf numFmtId="0" fontId="8" fillId="0" borderId="0" xfId="0" applyFont="1" applyAlignment="1">
      <alignment horizontal="right" vertical="center" wrapText="1" indent="2"/>
    </xf>
    <xf numFmtId="10" fontId="14" fillId="0" borderId="0" xfId="2" applyNumberFormat="1" applyAlignment="1">
      <alignment horizontal="right" vertical="center"/>
    </xf>
    <xf numFmtId="10" fontId="14" fillId="0" borderId="0" xfId="2" applyNumberFormat="1" applyProtection="1"/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3" borderId="17" xfId="0" applyFont="1" applyFill="1" applyBorder="1" applyAlignment="1" applyProtection="1">
      <alignment horizontal="center" vertical="center"/>
      <protection locked="0"/>
    </xf>
    <xf numFmtId="0" fontId="8" fillId="3" borderId="18" xfId="0" applyFont="1" applyFill="1" applyBorder="1" applyAlignment="1" applyProtection="1">
      <alignment horizontal="center" vertical="center"/>
      <protection locked="0"/>
    </xf>
    <xf numFmtId="0" fontId="8" fillId="0" borderId="1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justify" vertical="center" wrapText="1"/>
    </xf>
    <xf numFmtId="0" fontId="8" fillId="0" borderId="18" xfId="0" applyFont="1" applyBorder="1" applyAlignment="1">
      <alignment horizontal="justify" vertical="center" wrapText="1"/>
    </xf>
    <xf numFmtId="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0" fontId="9" fillId="0" borderId="0" xfId="3" applyNumberFormat="1" applyFont="1" applyBorder="1" applyAlignment="1">
      <alignment horizontal="center" vertical="center"/>
    </xf>
    <xf numFmtId="0" fontId="10" fillId="2" borderId="1" xfId="3" applyNumberFormat="1" applyFont="1" applyFill="1" applyBorder="1" applyAlignment="1">
      <alignment horizontal="center" vertical="center"/>
    </xf>
    <xf numFmtId="0" fontId="11" fillId="0" borderId="3" xfId="3" applyNumberFormat="1" applyFont="1" applyBorder="1" applyAlignment="1">
      <alignment horizontal="center" vertical="center"/>
    </xf>
    <xf numFmtId="0" fontId="10" fillId="2" borderId="1" xfId="3" applyNumberFormat="1" applyFont="1" applyFill="1" applyBorder="1" applyAlignment="1">
      <alignment horizontal="center" vertical="center" wrapText="1"/>
    </xf>
  </cellXfs>
  <cellStyles count="6">
    <cellStyle name="Moneda" xfId="1" builtinId="4"/>
    <cellStyle name="Normal" xfId="0" builtinId="0"/>
    <cellStyle name="Normal 2" xfId="4" xr:uid="{00000000-0005-0000-0000-000002000000}"/>
    <cellStyle name="Normal 3" xfId="5" xr:uid="{00000000-0005-0000-0000-000003000000}"/>
    <cellStyle name="Porcentaje" xfId="2" builtinId="5"/>
    <cellStyle name="Texto explicativo" xfId="3" builtinId="5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'LR Man obra'!$I$2</c:f>
              <c:strCache>
                <c:ptCount val="1"/>
                <c:pt idx="0">
                  <c:v>CV</c:v>
                </c:pt>
              </c:strCache>
            </c:strRef>
          </c:tx>
          <c:spPr>
            <a:ln w="15875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'LR Man obra'!$H$3:$H$202</c:f>
              <c:numCache>
                <c:formatCode>#,##0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cat>
          <c:val>
            <c:numRef>
              <c:f>'LR Man obra'!$I$3:$I$202</c:f>
              <c:numCache>
                <c:formatCode>#,##0.00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0-4290-937A-D2FC528E451F}"/>
            </c:ext>
          </c:extLst>
        </c:ser>
        <c:ser>
          <c:idx val="2"/>
          <c:order val="1"/>
          <c:tx>
            <c:strRef>
              <c:f>'LR Man obra'!$J$2</c:f>
              <c:strCache>
                <c:ptCount val="1"/>
                <c:pt idx="0">
                  <c:v>CF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'LR Man obra'!$H$3:$H$202</c:f>
              <c:numCache>
                <c:formatCode>#,##0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cat>
          <c:val>
            <c:numRef>
              <c:f>'LR Man obra'!$J$3:$J$202</c:f>
              <c:numCache>
                <c:formatCode>#,##0.00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30-4290-937A-D2FC528E451F}"/>
            </c:ext>
          </c:extLst>
        </c:ser>
        <c:ser>
          <c:idx val="3"/>
          <c:order val="2"/>
          <c:tx>
            <c:strRef>
              <c:f>'LR Man obra'!$K$2</c:f>
              <c:strCache>
                <c:ptCount val="1"/>
                <c:pt idx="0">
                  <c:v>CT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'LR Man obra'!$H$3:$H$202</c:f>
              <c:numCache>
                <c:formatCode>#,##0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cat>
          <c:val>
            <c:numRef>
              <c:f>'LR Man obra'!$K$3:$K$202</c:f>
              <c:numCache>
                <c:formatCode>#,##0.00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30-4290-937A-D2FC528E451F}"/>
            </c:ext>
          </c:extLst>
        </c:ser>
        <c:ser>
          <c:idx val="4"/>
          <c:order val="3"/>
          <c:tx>
            <c:strRef>
              <c:f>'LR Man obra'!$L$2</c:f>
              <c:strCache>
                <c:ptCount val="1"/>
                <c:pt idx="0">
                  <c:v>IT</c:v>
                </c:pt>
              </c:strCache>
            </c:strRef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'LR Man obra'!$H$3:$H$202</c:f>
              <c:numCache>
                <c:formatCode>#,##0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cat>
          <c:val>
            <c:numRef>
              <c:f>'LR Man obra'!$L$3:$L$202</c:f>
              <c:numCache>
                <c:formatCode>#,##0.00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30-4290-937A-D2FC528E4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665024"/>
        <c:axId val="205666560"/>
      </c:lineChart>
      <c:catAx>
        <c:axId val="20566502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2700000"/>
          <a:lstStyle/>
          <a:p>
            <a:pPr>
              <a:defRPr sz="800"/>
            </a:pPr>
            <a:endParaRPr lang="es-ES"/>
          </a:p>
        </c:txPr>
        <c:crossAx val="205666560"/>
        <c:crosses val="autoZero"/>
        <c:auto val="1"/>
        <c:lblAlgn val="ctr"/>
        <c:lblOffset val="100"/>
        <c:noMultiLvlLbl val="0"/>
      </c:catAx>
      <c:valAx>
        <c:axId val="20566656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ES"/>
          </a:p>
        </c:txPr>
        <c:crossAx val="20566502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19FC-4A8E-B7AB-3542E0DCA846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19FC-4A8E-B7AB-3542E0DCA846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19FC-4A8E-B7AB-3542E0DCA846}"/>
              </c:ext>
            </c:extLst>
          </c:dPt>
          <c:cat>
            <c:strRef>
              <c:f>('LM Multiproduto'!$A$104:$A$105,'LM Multiproduto'!$A$110:$A$111)</c:f>
              <c:strCache>
                <c:ptCount val="4"/>
                <c:pt idx="0">
                  <c:v>VENDAS</c:v>
                </c:pt>
                <c:pt idx="1">
                  <c:v>CUSTOS FIXOS</c:v>
                </c:pt>
                <c:pt idx="2">
                  <c:v>LIMIAR DE RENDIBILIDADE</c:v>
                </c:pt>
                <c:pt idx="3">
                  <c:v>RESULTADO</c:v>
                </c:pt>
              </c:strCache>
            </c:strRef>
          </c:cat>
          <c:val>
            <c:numRef>
              <c:f>('LM Multiproduto'!$B$104:$B$105,'LM Multiproduto'!$B$110:$B$111)</c:f>
              <c:numCache>
                <c:formatCode>#,##0.00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FC-4A8E-B7AB-3542E0DCA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079296"/>
        <c:axId val="207080832"/>
        <c:axId val="0"/>
      </c:bar3DChart>
      <c:catAx>
        <c:axId val="20707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080832"/>
        <c:crosses val="autoZero"/>
        <c:auto val="1"/>
        <c:lblAlgn val="ctr"/>
        <c:lblOffset val="100"/>
        <c:noMultiLvlLbl val="0"/>
      </c:catAx>
      <c:valAx>
        <c:axId val="20708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07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1E98-40AD-93BD-67DA6B2A7286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1E98-40AD-93BD-67DA6B2A7286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1E98-40AD-93BD-67DA6B2A7286}"/>
              </c:ext>
            </c:extLst>
          </c:dPt>
          <c:cat>
            <c:strRef>
              <c:f>('LM Multiproduto'!$A$104:$A$105,'LM Multiproduto'!$A$110:$A$111)</c:f>
              <c:strCache>
                <c:ptCount val="4"/>
                <c:pt idx="0">
                  <c:v>VENDAS</c:v>
                </c:pt>
                <c:pt idx="1">
                  <c:v>CUSTOS FIXOS</c:v>
                </c:pt>
                <c:pt idx="2">
                  <c:v>LIMIAR DE RENDIBILIDADE</c:v>
                </c:pt>
                <c:pt idx="3">
                  <c:v>RESULTADO</c:v>
                </c:pt>
              </c:strCache>
            </c:strRef>
          </c:cat>
          <c:val>
            <c:numRef>
              <c:f>('LM Multiproduto'!$B$104:$B$105,'LM Multiproduto'!$B$110:$B$111)</c:f>
              <c:numCache>
                <c:formatCode>#,##0.00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98-40AD-93BD-67DA6B2A7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644928"/>
        <c:axId val="207646720"/>
        <c:axId val="0"/>
      </c:bar3DChart>
      <c:catAx>
        <c:axId val="20764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646720"/>
        <c:crosses val="autoZero"/>
        <c:auto val="1"/>
        <c:lblAlgn val="ctr"/>
        <c:lblOffset val="100"/>
        <c:noMultiLvlLbl val="0"/>
      </c:catAx>
      <c:valAx>
        <c:axId val="2076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64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F504-4FCC-BCC5-BA8BED319FB8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F504-4FCC-BCC5-BA8BED319FB8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F504-4FCC-BCC5-BA8BED319FB8}"/>
              </c:ext>
            </c:extLst>
          </c:dPt>
          <c:cat>
            <c:strRef>
              <c:f>('LM Multiproduto'!$A$104:$A$105,'LM Multiproduto'!$A$110:$A$111)</c:f>
              <c:strCache>
                <c:ptCount val="4"/>
                <c:pt idx="0">
                  <c:v>VENDAS</c:v>
                </c:pt>
                <c:pt idx="1">
                  <c:v>CUSTOS FIXOS</c:v>
                </c:pt>
                <c:pt idx="2">
                  <c:v>LIMIAR DE RENDIBILIDADE</c:v>
                </c:pt>
                <c:pt idx="3">
                  <c:v>RESULTADO</c:v>
                </c:pt>
              </c:strCache>
            </c:strRef>
          </c:cat>
          <c:val>
            <c:numRef>
              <c:f>('LM Multiproduto'!$B$104:$B$105,'LM Multiproduto'!$B$110:$B$111)</c:f>
              <c:numCache>
                <c:formatCode>#,##0.00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04-4FCC-BCC5-BA8BED319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665792"/>
        <c:axId val="207675776"/>
        <c:axId val="0"/>
      </c:bar3DChart>
      <c:catAx>
        <c:axId val="20766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675776"/>
        <c:crosses val="autoZero"/>
        <c:auto val="1"/>
        <c:lblAlgn val="ctr"/>
        <c:lblOffset val="100"/>
        <c:noMultiLvlLbl val="0"/>
      </c:catAx>
      <c:valAx>
        <c:axId val="2076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66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8FF4-499A-902F-B58757504D31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8FF4-499A-902F-B58757504D3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8FF4-499A-902F-B58757504D31}"/>
              </c:ext>
            </c:extLst>
          </c:dPt>
          <c:cat>
            <c:strRef>
              <c:f>('LM Multiproduto'!$A$104:$A$105,'LM Multiproduto'!$A$110:$A$111)</c:f>
              <c:strCache>
                <c:ptCount val="4"/>
                <c:pt idx="0">
                  <c:v>VENDAS</c:v>
                </c:pt>
                <c:pt idx="1">
                  <c:v>CUSTOS FIXOS</c:v>
                </c:pt>
                <c:pt idx="2">
                  <c:v>LIMIAR DE RENDIBILIDADE</c:v>
                </c:pt>
                <c:pt idx="3">
                  <c:v>RESULTADO</c:v>
                </c:pt>
              </c:strCache>
            </c:strRef>
          </c:cat>
          <c:val>
            <c:numRef>
              <c:f>('LM Multiproduto'!$B$104:$B$105,'LM Multiproduto'!$B$110:$B$111)</c:f>
              <c:numCache>
                <c:formatCode>#,##0.00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F4-499A-902F-B58757504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139584"/>
        <c:axId val="207141120"/>
        <c:axId val="0"/>
      </c:bar3DChart>
      <c:catAx>
        <c:axId val="20713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141120"/>
        <c:crosses val="autoZero"/>
        <c:auto val="1"/>
        <c:lblAlgn val="ctr"/>
        <c:lblOffset val="100"/>
        <c:noMultiLvlLbl val="0"/>
      </c:catAx>
      <c:valAx>
        <c:axId val="20714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13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8FE-4B07-A9EB-0C4986B32CA6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8FE-4B07-A9EB-0C4986B32CA6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38FE-4B07-A9EB-0C4986B32CA6}"/>
              </c:ext>
            </c:extLst>
          </c:dPt>
          <c:cat>
            <c:strRef>
              <c:f>('LM Multiproduto'!$A$104:$A$105,'LM Multiproduto'!$A$110:$A$111)</c:f>
              <c:strCache>
                <c:ptCount val="4"/>
                <c:pt idx="0">
                  <c:v>VENDAS</c:v>
                </c:pt>
                <c:pt idx="1">
                  <c:v>CUSTOS FIXOS</c:v>
                </c:pt>
                <c:pt idx="2">
                  <c:v>LIMIAR DE RENDIBILIDADE</c:v>
                </c:pt>
                <c:pt idx="3">
                  <c:v>RESULTADO</c:v>
                </c:pt>
              </c:strCache>
            </c:strRef>
          </c:cat>
          <c:val>
            <c:numRef>
              <c:f>('LM Multiproduto'!$B$104:$B$105,'LM Multiproduto'!$B$110:$B$111)</c:f>
              <c:numCache>
                <c:formatCode>#,##0.00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FE-4B07-A9EB-0C4986B32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760768"/>
        <c:axId val="207762560"/>
        <c:axId val="0"/>
      </c:bar3DChart>
      <c:catAx>
        <c:axId val="2077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762560"/>
        <c:crosses val="autoZero"/>
        <c:auto val="1"/>
        <c:lblAlgn val="ctr"/>
        <c:lblOffset val="100"/>
        <c:noMultiLvlLbl val="0"/>
      </c:catAx>
      <c:valAx>
        <c:axId val="2077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76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60157</xdr:colOff>
      <xdr:row>15</xdr:row>
      <xdr:rowOff>183983</xdr:rowOff>
    </xdr:from>
    <xdr:to>
      <xdr:col>6</xdr:col>
      <xdr:colOff>619125</xdr:colOff>
      <xdr:row>35</xdr:row>
      <xdr:rowOff>104775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981074</xdr:colOff>
      <xdr:row>103</xdr:row>
      <xdr:rowOff>9525</xdr:rowOff>
    </xdr:from>
    <xdr:to>
      <xdr:col>8</xdr:col>
      <xdr:colOff>828674</xdr:colOff>
      <xdr:row>117</xdr:row>
      <xdr:rowOff>61912</xdr:rowOff>
    </xdr:to>
    <xdr:graphicFrame macro="">
      <xdr:nvGraphicFramePr>
        <xdr:cNvPr id="3" name="Gráfic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981074</xdr:colOff>
      <xdr:row>221</xdr:row>
      <xdr:rowOff>9525</xdr:rowOff>
    </xdr:from>
    <xdr:to>
      <xdr:col>8</xdr:col>
      <xdr:colOff>828674</xdr:colOff>
      <xdr:row>235</xdr:row>
      <xdr:rowOff>61912</xdr:rowOff>
    </xdr:to>
    <xdr:graphicFrame macro="">
      <xdr:nvGraphicFramePr>
        <xdr:cNvPr id="4" name="Gráfica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981074</xdr:colOff>
      <xdr:row>339</xdr:row>
      <xdr:rowOff>9525</xdr:rowOff>
    </xdr:from>
    <xdr:to>
      <xdr:col>8</xdr:col>
      <xdr:colOff>828674</xdr:colOff>
      <xdr:row>353</xdr:row>
      <xdr:rowOff>61912</xdr:rowOff>
    </xdr:to>
    <xdr:graphicFrame macro="">
      <xdr:nvGraphicFramePr>
        <xdr:cNvPr id="5" name="Gráfica 3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981074</xdr:colOff>
      <xdr:row>457</xdr:row>
      <xdr:rowOff>9525</xdr:rowOff>
    </xdr:from>
    <xdr:to>
      <xdr:col>8</xdr:col>
      <xdr:colOff>828674</xdr:colOff>
      <xdr:row>471</xdr:row>
      <xdr:rowOff>61912</xdr:rowOff>
    </xdr:to>
    <xdr:graphicFrame macro="">
      <xdr:nvGraphicFramePr>
        <xdr:cNvPr id="6" name="Gráfica 3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981074</xdr:colOff>
      <xdr:row>575</xdr:row>
      <xdr:rowOff>9525</xdr:rowOff>
    </xdr:from>
    <xdr:to>
      <xdr:col>8</xdr:col>
      <xdr:colOff>828674</xdr:colOff>
      <xdr:row>589</xdr:row>
      <xdr:rowOff>61912</xdr:rowOff>
    </xdr:to>
    <xdr:graphicFrame macro="">
      <xdr:nvGraphicFramePr>
        <xdr:cNvPr id="7" name="Gráfica 3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188" zoomScaleNormal="188" workbookViewId="0">
      <pane ySplit="5" topLeftCell="A6" activePane="bottomLeft" state="frozenSplit"/>
      <selection pane="bottomLeft" activeCell="B3" sqref="B3"/>
    </sheetView>
  </sheetViews>
  <sheetFormatPr baseColWidth="10" defaultColWidth="11.44140625" defaultRowHeight="14.4" x14ac:dyDescent="0.3"/>
  <cols>
    <col min="1" max="1" width="10" style="75" customWidth="1"/>
    <col min="2" max="2" width="10.6640625" style="75" customWidth="1"/>
    <col min="3" max="3" width="13.6640625" style="75" customWidth="1"/>
    <col min="4" max="8" width="12.6640625" style="75" customWidth="1"/>
    <col min="9" max="16384" width="11.44140625" style="75"/>
  </cols>
  <sheetData>
    <row r="1" spans="1:8" x14ac:dyDescent="0.3">
      <c r="A1" s="75" t="s">
        <v>273</v>
      </c>
      <c r="B1" s="94">
        <v>0</v>
      </c>
    </row>
    <row r="2" spans="1:8" x14ac:dyDescent="0.3">
      <c r="A2" s="75" t="s">
        <v>274</v>
      </c>
      <c r="B2" s="95"/>
    </row>
    <row r="3" spans="1:8" x14ac:dyDescent="0.3">
      <c r="A3" s="174" t="s">
        <v>509</v>
      </c>
      <c r="B3" s="96"/>
    </row>
    <row r="4" spans="1:8" x14ac:dyDescent="0.3">
      <c r="A4" s="174" t="s">
        <v>510</v>
      </c>
      <c r="B4" s="96"/>
    </row>
    <row r="5" spans="1:8" ht="28.8" x14ac:dyDescent="0.3">
      <c r="B5" s="74" t="s">
        <v>275</v>
      </c>
      <c r="C5" s="74" t="s">
        <v>276</v>
      </c>
      <c r="D5" s="74" t="s">
        <v>269</v>
      </c>
      <c r="E5" s="74" t="s">
        <v>270</v>
      </c>
      <c r="F5" s="74" t="s">
        <v>271</v>
      </c>
      <c r="G5" s="74" t="s">
        <v>272</v>
      </c>
      <c r="H5" s="74"/>
    </row>
    <row r="6" spans="1:8" x14ac:dyDescent="0.3">
      <c r="B6" s="76">
        <v>0</v>
      </c>
      <c r="C6" s="77"/>
      <c r="D6" s="77"/>
      <c r="E6" s="77"/>
      <c r="F6" s="77"/>
      <c r="G6" s="77">
        <f>B1</f>
        <v>0</v>
      </c>
    </row>
    <row r="7" spans="1:8" x14ac:dyDescent="0.3">
      <c r="B7" s="76">
        <v>1</v>
      </c>
      <c r="C7" s="77">
        <f>IF(B$2*12&gt;=B7,-PMT(B$3/12,B$2*12,B$1),0)</f>
        <v>0</v>
      </c>
      <c r="D7" s="77">
        <f>IF(B$2*12&gt;=B7,G6*B$3/12,0)</f>
        <v>0</v>
      </c>
      <c r="E7" s="77">
        <f>C7-D7</f>
        <v>0</v>
      </c>
      <c r="F7" s="77">
        <f>SUM(E$7:E7)</f>
        <v>0</v>
      </c>
      <c r="G7" s="77">
        <f>G6-E7</f>
        <v>0</v>
      </c>
    </row>
    <row r="8" spans="1:8" x14ac:dyDescent="0.3">
      <c r="B8" s="76">
        <v>2</v>
      </c>
      <c r="C8" s="77">
        <f t="shared" ref="C8:C18" si="0">IF(B$2*12&gt;=B8,-PMT(B$3/12,B$2*12,B$1),0)</f>
        <v>0</v>
      </c>
      <c r="D8" s="77">
        <f t="shared" ref="D8:D18" si="1">IF(B$2*12&gt;=B8,G7*B$3/12,0)</f>
        <v>0</v>
      </c>
      <c r="E8" s="77">
        <f t="shared" ref="E8:E19" si="2">C8-D8</f>
        <v>0</v>
      </c>
      <c r="F8" s="77">
        <f>SUM(E$7:E8)</f>
        <v>0</v>
      </c>
      <c r="G8" s="77">
        <f t="shared" ref="G8:G19" si="3">G7-E8</f>
        <v>0</v>
      </c>
    </row>
    <row r="9" spans="1:8" x14ac:dyDescent="0.3">
      <c r="B9" s="76">
        <v>3</v>
      </c>
      <c r="C9" s="77">
        <f t="shared" si="0"/>
        <v>0</v>
      </c>
      <c r="D9" s="77">
        <f t="shared" si="1"/>
        <v>0</v>
      </c>
      <c r="E9" s="77">
        <f t="shared" si="2"/>
        <v>0</v>
      </c>
      <c r="F9" s="77">
        <f>SUM(E$7:E9)</f>
        <v>0</v>
      </c>
      <c r="G9" s="77">
        <f t="shared" si="3"/>
        <v>0</v>
      </c>
    </row>
    <row r="10" spans="1:8" x14ac:dyDescent="0.3">
      <c r="B10" s="76">
        <v>4</v>
      </c>
      <c r="C10" s="77">
        <f t="shared" si="0"/>
        <v>0</v>
      </c>
      <c r="D10" s="77">
        <f t="shared" si="1"/>
        <v>0</v>
      </c>
      <c r="E10" s="77">
        <f t="shared" si="2"/>
        <v>0</v>
      </c>
      <c r="F10" s="77">
        <f>SUM(E$7:E10)</f>
        <v>0</v>
      </c>
      <c r="G10" s="77">
        <f t="shared" si="3"/>
        <v>0</v>
      </c>
    </row>
    <row r="11" spans="1:8" x14ac:dyDescent="0.3">
      <c r="B11" s="76">
        <v>5</v>
      </c>
      <c r="C11" s="77">
        <f t="shared" si="0"/>
        <v>0</v>
      </c>
      <c r="D11" s="77">
        <f t="shared" si="1"/>
        <v>0</v>
      </c>
      <c r="E11" s="77">
        <f t="shared" si="2"/>
        <v>0</v>
      </c>
      <c r="F11" s="77">
        <f>SUM(E$7:E11)</f>
        <v>0</v>
      </c>
      <c r="G11" s="77">
        <f t="shared" si="3"/>
        <v>0</v>
      </c>
    </row>
    <row r="12" spans="1:8" x14ac:dyDescent="0.3">
      <c r="B12" s="76">
        <v>6</v>
      </c>
      <c r="C12" s="77">
        <f t="shared" si="0"/>
        <v>0</v>
      </c>
      <c r="D12" s="77">
        <f t="shared" si="1"/>
        <v>0</v>
      </c>
      <c r="E12" s="77">
        <f t="shared" si="2"/>
        <v>0</v>
      </c>
      <c r="F12" s="77">
        <f>SUM(E$7:E12)</f>
        <v>0</v>
      </c>
      <c r="G12" s="77">
        <f t="shared" si="3"/>
        <v>0</v>
      </c>
    </row>
    <row r="13" spans="1:8" x14ac:dyDescent="0.3">
      <c r="B13" s="76">
        <v>7</v>
      </c>
      <c r="C13" s="77">
        <f t="shared" si="0"/>
        <v>0</v>
      </c>
      <c r="D13" s="77">
        <f t="shared" si="1"/>
        <v>0</v>
      </c>
      <c r="E13" s="77">
        <f t="shared" si="2"/>
        <v>0</v>
      </c>
      <c r="F13" s="77">
        <f>SUM(E$7:E13)</f>
        <v>0</v>
      </c>
      <c r="G13" s="77">
        <f t="shared" si="3"/>
        <v>0</v>
      </c>
    </row>
    <row r="14" spans="1:8" x14ac:dyDescent="0.3">
      <c r="B14" s="76">
        <v>8</v>
      </c>
      <c r="C14" s="77">
        <f t="shared" si="0"/>
        <v>0</v>
      </c>
      <c r="D14" s="77">
        <f t="shared" si="1"/>
        <v>0</v>
      </c>
      <c r="E14" s="77">
        <f t="shared" si="2"/>
        <v>0</v>
      </c>
      <c r="F14" s="77">
        <f>SUM(E$7:E14)</f>
        <v>0</v>
      </c>
      <c r="G14" s="77">
        <f t="shared" si="3"/>
        <v>0</v>
      </c>
    </row>
    <row r="15" spans="1:8" x14ac:dyDescent="0.3">
      <c r="B15" s="76">
        <v>9</v>
      </c>
      <c r="C15" s="77">
        <f t="shared" si="0"/>
        <v>0</v>
      </c>
      <c r="D15" s="77">
        <f t="shared" si="1"/>
        <v>0</v>
      </c>
      <c r="E15" s="77">
        <f t="shared" si="2"/>
        <v>0</v>
      </c>
      <c r="F15" s="77">
        <f>SUM(E$7:E15)</f>
        <v>0</v>
      </c>
      <c r="G15" s="77">
        <f t="shared" si="3"/>
        <v>0</v>
      </c>
    </row>
    <row r="16" spans="1:8" x14ac:dyDescent="0.3">
      <c r="B16" s="76">
        <v>10</v>
      </c>
      <c r="C16" s="77">
        <f t="shared" si="0"/>
        <v>0</v>
      </c>
      <c r="D16" s="77">
        <f t="shared" si="1"/>
        <v>0</v>
      </c>
      <c r="E16" s="77">
        <f t="shared" si="2"/>
        <v>0</v>
      </c>
      <c r="F16" s="77">
        <f>SUM(E$7:E16)</f>
        <v>0</v>
      </c>
      <c r="G16" s="77">
        <f t="shared" si="3"/>
        <v>0</v>
      </c>
    </row>
    <row r="17" spans="2:7" x14ac:dyDescent="0.3">
      <c r="B17" s="76">
        <v>11</v>
      </c>
      <c r="C17" s="77">
        <f t="shared" si="0"/>
        <v>0</v>
      </c>
      <c r="D17" s="77">
        <f t="shared" si="1"/>
        <v>0</v>
      </c>
      <c r="E17" s="77">
        <f t="shared" si="2"/>
        <v>0</v>
      </c>
      <c r="F17" s="77">
        <f>SUM(E$7:E17)</f>
        <v>0</v>
      </c>
      <c r="G17" s="77">
        <f t="shared" si="3"/>
        <v>0</v>
      </c>
    </row>
    <row r="18" spans="2:7" x14ac:dyDescent="0.3">
      <c r="B18" s="76">
        <v>12</v>
      </c>
      <c r="C18" s="77">
        <f t="shared" si="0"/>
        <v>0</v>
      </c>
      <c r="D18" s="77">
        <f t="shared" si="1"/>
        <v>0</v>
      </c>
      <c r="E18" s="77">
        <f t="shared" si="2"/>
        <v>0</v>
      </c>
      <c r="F18" s="77">
        <f>SUM(E$7:E18)</f>
        <v>0</v>
      </c>
      <c r="G18" s="77">
        <f t="shared" si="3"/>
        <v>0</v>
      </c>
    </row>
    <row r="19" spans="2:7" x14ac:dyDescent="0.3">
      <c r="B19" s="76">
        <v>13</v>
      </c>
      <c r="C19" s="77">
        <f>IF(B$2*12&gt;=B19,-PMT(B$4/12,(B$2*12)-12,G$18),0)</f>
        <v>0</v>
      </c>
      <c r="D19" s="77">
        <f>IF(B$2*12&gt;=B19,G18*B$4/12,0)</f>
        <v>0</v>
      </c>
      <c r="E19" s="77">
        <f t="shared" si="2"/>
        <v>0</v>
      </c>
      <c r="F19" s="77">
        <f>SUM(E$7:E19)</f>
        <v>0</v>
      </c>
      <c r="G19" s="77">
        <f t="shared" si="3"/>
        <v>0</v>
      </c>
    </row>
    <row r="20" spans="2:7" x14ac:dyDescent="0.3">
      <c r="B20" s="76">
        <v>14</v>
      </c>
      <c r="C20" s="77">
        <f t="shared" ref="C20:C83" si="4">IF(B$2*12&gt;=B20,-PMT(B$4/12,(B$2*12)-12,G$18),0)</f>
        <v>0</v>
      </c>
      <c r="D20" s="77">
        <f t="shared" ref="D20:D83" si="5">IF(B$2*12&gt;=B20,G19*B$4/12,0)</f>
        <v>0</v>
      </c>
      <c r="E20" s="77">
        <f t="shared" ref="E20:E83" si="6">C20-D20</f>
        <v>0</v>
      </c>
      <c r="F20" s="77">
        <f>SUM(E$7:E20)</f>
        <v>0</v>
      </c>
      <c r="G20" s="77">
        <f t="shared" ref="G20:G83" si="7">G19-E20</f>
        <v>0</v>
      </c>
    </row>
    <row r="21" spans="2:7" x14ac:dyDescent="0.3">
      <c r="B21" s="76">
        <v>15</v>
      </c>
      <c r="C21" s="77">
        <f t="shared" si="4"/>
        <v>0</v>
      </c>
      <c r="D21" s="77">
        <f t="shared" si="5"/>
        <v>0</v>
      </c>
      <c r="E21" s="77">
        <f t="shared" si="6"/>
        <v>0</v>
      </c>
      <c r="F21" s="77">
        <f>SUM(E$7:E21)</f>
        <v>0</v>
      </c>
      <c r="G21" s="77">
        <f t="shared" si="7"/>
        <v>0</v>
      </c>
    </row>
    <row r="22" spans="2:7" x14ac:dyDescent="0.3">
      <c r="B22" s="76">
        <v>16</v>
      </c>
      <c r="C22" s="77">
        <f t="shared" si="4"/>
        <v>0</v>
      </c>
      <c r="D22" s="77">
        <f t="shared" si="5"/>
        <v>0</v>
      </c>
      <c r="E22" s="77">
        <f t="shared" si="6"/>
        <v>0</v>
      </c>
      <c r="F22" s="77">
        <f>SUM(E$7:E22)</f>
        <v>0</v>
      </c>
      <c r="G22" s="77">
        <f t="shared" si="7"/>
        <v>0</v>
      </c>
    </row>
    <row r="23" spans="2:7" x14ac:dyDescent="0.3">
      <c r="B23" s="76">
        <v>17</v>
      </c>
      <c r="C23" s="77">
        <f t="shared" si="4"/>
        <v>0</v>
      </c>
      <c r="D23" s="77">
        <f t="shared" si="5"/>
        <v>0</v>
      </c>
      <c r="E23" s="77">
        <f t="shared" si="6"/>
        <v>0</v>
      </c>
      <c r="F23" s="77">
        <f>SUM(E$7:E23)</f>
        <v>0</v>
      </c>
      <c r="G23" s="77">
        <f t="shared" si="7"/>
        <v>0</v>
      </c>
    </row>
    <row r="24" spans="2:7" x14ac:dyDescent="0.3">
      <c r="B24" s="76">
        <v>18</v>
      </c>
      <c r="C24" s="77">
        <f t="shared" si="4"/>
        <v>0</v>
      </c>
      <c r="D24" s="77">
        <f t="shared" si="5"/>
        <v>0</v>
      </c>
      <c r="E24" s="77">
        <f t="shared" si="6"/>
        <v>0</v>
      </c>
      <c r="F24" s="77">
        <f>SUM(E$7:E24)</f>
        <v>0</v>
      </c>
      <c r="G24" s="77">
        <f t="shared" si="7"/>
        <v>0</v>
      </c>
    </row>
    <row r="25" spans="2:7" x14ac:dyDescent="0.3">
      <c r="B25" s="76">
        <v>19</v>
      </c>
      <c r="C25" s="77">
        <f t="shared" si="4"/>
        <v>0</v>
      </c>
      <c r="D25" s="77">
        <f t="shared" si="5"/>
        <v>0</v>
      </c>
      <c r="E25" s="77">
        <f t="shared" si="6"/>
        <v>0</v>
      </c>
      <c r="F25" s="77">
        <f>SUM(E$7:E25)</f>
        <v>0</v>
      </c>
      <c r="G25" s="77">
        <f t="shared" si="7"/>
        <v>0</v>
      </c>
    </row>
    <row r="26" spans="2:7" x14ac:dyDescent="0.3">
      <c r="B26" s="76">
        <v>20</v>
      </c>
      <c r="C26" s="77">
        <f t="shared" si="4"/>
        <v>0</v>
      </c>
      <c r="D26" s="77">
        <f t="shared" si="5"/>
        <v>0</v>
      </c>
      <c r="E26" s="77">
        <f t="shared" si="6"/>
        <v>0</v>
      </c>
      <c r="F26" s="77">
        <f>SUM(E$7:E26)</f>
        <v>0</v>
      </c>
      <c r="G26" s="77">
        <f t="shared" si="7"/>
        <v>0</v>
      </c>
    </row>
    <row r="27" spans="2:7" x14ac:dyDescent="0.3">
      <c r="B27" s="76">
        <v>21</v>
      </c>
      <c r="C27" s="77">
        <f t="shared" si="4"/>
        <v>0</v>
      </c>
      <c r="D27" s="77">
        <f t="shared" si="5"/>
        <v>0</v>
      </c>
      <c r="E27" s="77">
        <f t="shared" si="6"/>
        <v>0</v>
      </c>
      <c r="F27" s="77">
        <f>SUM(E$7:E27)</f>
        <v>0</v>
      </c>
      <c r="G27" s="77">
        <f t="shared" si="7"/>
        <v>0</v>
      </c>
    </row>
    <row r="28" spans="2:7" x14ac:dyDescent="0.3">
      <c r="B28" s="76">
        <v>22</v>
      </c>
      <c r="C28" s="77">
        <f t="shared" si="4"/>
        <v>0</v>
      </c>
      <c r="D28" s="77">
        <f t="shared" si="5"/>
        <v>0</v>
      </c>
      <c r="E28" s="77">
        <f t="shared" si="6"/>
        <v>0</v>
      </c>
      <c r="F28" s="77">
        <f>SUM(E$7:E28)</f>
        <v>0</v>
      </c>
      <c r="G28" s="77">
        <f t="shared" si="7"/>
        <v>0</v>
      </c>
    </row>
    <row r="29" spans="2:7" x14ac:dyDescent="0.3">
      <c r="B29" s="76">
        <v>23</v>
      </c>
      <c r="C29" s="77">
        <f t="shared" si="4"/>
        <v>0</v>
      </c>
      <c r="D29" s="77">
        <f t="shared" si="5"/>
        <v>0</v>
      </c>
      <c r="E29" s="77">
        <f t="shared" si="6"/>
        <v>0</v>
      </c>
      <c r="F29" s="77">
        <f>SUM(E$7:E29)</f>
        <v>0</v>
      </c>
      <c r="G29" s="77">
        <f t="shared" si="7"/>
        <v>0</v>
      </c>
    </row>
    <row r="30" spans="2:7" x14ac:dyDescent="0.3">
      <c r="B30" s="76">
        <v>24</v>
      </c>
      <c r="C30" s="77">
        <f t="shared" si="4"/>
        <v>0</v>
      </c>
      <c r="D30" s="77">
        <f t="shared" si="5"/>
        <v>0</v>
      </c>
      <c r="E30" s="77">
        <f t="shared" si="6"/>
        <v>0</v>
      </c>
      <c r="F30" s="77">
        <f>SUM(E$7:E30)</f>
        <v>0</v>
      </c>
      <c r="G30" s="77">
        <f t="shared" si="7"/>
        <v>0</v>
      </c>
    </row>
    <row r="31" spans="2:7" x14ac:dyDescent="0.3">
      <c r="B31" s="76">
        <v>25</v>
      </c>
      <c r="C31" s="77">
        <f t="shared" si="4"/>
        <v>0</v>
      </c>
      <c r="D31" s="77">
        <f t="shared" si="5"/>
        <v>0</v>
      </c>
      <c r="E31" s="77">
        <f t="shared" si="6"/>
        <v>0</v>
      </c>
      <c r="F31" s="77">
        <f>SUM(E$7:E31)</f>
        <v>0</v>
      </c>
      <c r="G31" s="77">
        <f t="shared" si="7"/>
        <v>0</v>
      </c>
    </row>
    <row r="32" spans="2:7" x14ac:dyDescent="0.3">
      <c r="B32" s="76">
        <v>26</v>
      </c>
      <c r="C32" s="77">
        <f t="shared" si="4"/>
        <v>0</v>
      </c>
      <c r="D32" s="77">
        <f t="shared" si="5"/>
        <v>0</v>
      </c>
      <c r="E32" s="77">
        <f t="shared" si="6"/>
        <v>0</v>
      </c>
      <c r="F32" s="77">
        <f>SUM(E$7:E32)</f>
        <v>0</v>
      </c>
      <c r="G32" s="77">
        <f t="shared" si="7"/>
        <v>0</v>
      </c>
    </row>
    <row r="33" spans="2:7" x14ac:dyDescent="0.3">
      <c r="B33" s="76">
        <v>27</v>
      </c>
      <c r="C33" s="77">
        <f t="shared" si="4"/>
        <v>0</v>
      </c>
      <c r="D33" s="77">
        <f t="shared" si="5"/>
        <v>0</v>
      </c>
      <c r="E33" s="77">
        <f t="shared" si="6"/>
        <v>0</v>
      </c>
      <c r="F33" s="77">
        <f>SUM(E$7:E33)</f>
        <v>0</v>
      </c>
      <c r="G33" s="77">
        <f t="shared" si="7"/>
        <v>0</v>
      </c>
    </row>
    <row r="34" spans="2:7" x14ac:dyDescent="0.3">
      <c r="B34" s="76">
        <v>28</v>
      </c>
      <c r="C34" s="77">
        <f t="shared" si="4"/>
        <v>0</v>
      </c>
      <c r="D34" s="77">
        <f t="shared" si="5"/>
        <v>0</v>
      </c>
      <c r="E34" s="77">
        <f t="shared" si="6"/>
        <v>0</v>
      </c>
      <c r="F34" s="77">
        <f>SUM(E$7:E34)</f>
        <v>0</v>
      </c>
      <c r="G34" s="77">
        <f t="shared" si="7"/>
        <v>0</v>
      </c>
    </row>
    <row r="35" spans="2:7" x14ac:dyDescent="0.3">
      <c r="B35" s="76">
        <v>29</v>
      </c>
      <c r="C35" s="77">
        <f t="shared" si="4"/>
        <v>0</v>
      </c>
      <c r="D35" s="77">
        <f t="shared" si="5"/>
        <v>0</v>
      </c>
      <c r="E35" s="77">
        <f t="shared" si="6"/>
        <v>0</v>
      </c>
      <c r="F35" s="77">
        <f>SUM(E$7:E35)</f>
        <v>0</v>
      </c>
      <c r="G35" s="77">
        <f t="shared" si="7"/>
        <v>0</v>
      </c>
    </row>
    <row r="36" spans="2:7" x14ac:dyDescent="0.3">
      <c r="B36" s="76">
        <v>30</v>
      </c>
      <c r="C36" s="77">
        <f t="shared" si="4"/>
        <v>0</v>
      </c>
      <c r="D36" s="77">
        <f t="shared" si="5"/>
        <v>0</v>
      </c>
      <c r="E36" s="77">
        <f t="shared" si="6"/>
        <v>0</v>
      </c>
      <c r="F36" s="77">
        <f>SUM(E$7:E36)</f>
        <v>0</v>
      </c>
      <c r="G36" s="77">
        <f t="shared" si="7"/>
        <v>0</v>
      </c>
    </row>
    <row r="37" spans="2:7" x14ac:dyDescent="0.3">
      <c r="B37" s="76">
        <v>31</v>
      </c>
      <c r="C37" s="77">
        <f t="shared" si="4"/>
        <v>0</v>
      </c>
      <c r="D37" s="77">
        <f t="shared" si="5"/>
        <v>0</v>
      </c>
      <c r="E37" s="77">
        <f t="shared" si="6"/>
        <v>0</v>
      </c>
      <c r="F37" s="77">
        <f>SUM(E$7:E37)</f>
        <v>0</v>
      </c>
      <c r="G37" s="77">
        <f t="shared" si="7"/>
        <v>0</v>
      </c>
    </row>
    <row r="38" spans="2:7" x14ac:dyDescent="0.3">
      <c r="B38" s="76">
        <v>32</v>
      </c>
      <c r="C38" s="77">
        <f t="shared" si="4"/>
        <v>0</v>
      </c>
      <c r="D38" s="77">
        <f t="shared" si="5"/>
        <v>0</v>
      </c>
      <c r="E38" s="77">
        <f t="shared" si="6"/>
        <v>0</v>
      </c>
      <c r="F38" s="77">
        <f>SUM(E$7:E38)</f>
        <v>0</v>
      </c>
      <c r="G38" s="77">
        <f t="shared" si="7"/>
        <v>0</v>
      </c>
    </row>
    <row r="39" spans="2:7" x14ac:dyDescent="0.3">
      <c r="B39" s="76">
        <v>33</v>
      </c>
      <c r="C39" s="77">
        <f t="shared" si="4"/>
        <v>0</v>
      </c>
      <c r="D39" s="77">
        <f t="shared" si="5"/>
        <v>0</v>
      </c>
      <c r="E39" s="77">
        <f t="shared" si="6"/>
        <v>0</v>
      </c>
      <c r="F39" s="77">
        <f>SUM(E$7:E39)</f>
        <v>0</v>
      </c>
      <c r="G39" s="77">
        <f t="shared" si="7"/>
        <v>0</v>
      </c>
    </row>
    <row r="40" spans="2:7" x14ac:dyDescent="0.3">
      <c r="B40" s="76">
        <v>34</v>
      </c>
      <c r="C40" s="77">
        <f t="shared" si="4"/>
        <v>0</v>
      </c>
      <c r="D40" s="77">
        <f t="shared" si="5"/>
        <v>0</v>
      </c>
      <c r="E40" s="77">
        <f t="shared" si="6"/>
        <v>0</v>
      </c>
      <c r="F40" s="77">
        <f>SUM(E$7:E40)</f>
        <v>0</v>
      </c>
      <c r="G40" s="77">
        <f t="shared" si="7"/>
        <v>0</v>
      </c>
    </row>
    <row r="41" spans="2:7" x14ac:dyDescent="0.3">
      <c r="B41" s="76">
        <v>35</v>
      </c>
      <c r="C41" s="77">
        <f t="shared" si="4"/>
        <v>0</v>
      </c>
      <c r="D41" s="77">
        <f t="shared" si="5"/>
        <v>0</v>
      </c>
      <c r="E41" s="77">
        <f t="shared" si="6"/>
        <v>0</v>
      </c>
      <c r="F41" s="77">
        <f>SUM(E$7:E41)</f>
        <v>0</v>
      </c>
      <c r="G41" s="77">
        <f t="shared" si="7"/>
        <v>0</v>
      </c>
    </row>
    <row r="42" spans="2:7" x14ac:dyDescent="0.3">
      <c r="B42" s="76">
        <v>36</v>
      </c>
      <c r="C42" s="77">
        <f t="shared" si="4"/>
        <v>0</v>
      </c>
      <c r="D42" s="77">
        <f t="shared" si="5"/>
        <v>0</v>
      </c>
      <c r="E42" s="77">
        <f t="shared" si="6"/>
        <v>0</v>
      </c>
      <c r="F42" s="77">
        <f>SUM(E$7:E42)</f>
        <v>0</v>
      </c>
      <c r="G42" s="77">
        <f t="shared" si="7"/>
        <v>0</v>
      </c>
    </row>
    <row r="43" spans="2:7" x14ac:dyDescent="0.3">
      <c r="B43" s="76">
        <v>37</v>
      </c>
      <c r="C43" s="77">
        <f t="shared" si="4"/>
        <v>0</v>
      </c>
      <c r="D43" s="77">
        <f t="shared" si="5"/>
        <v>0</v>
      </c>
      <c r="E43" s="77">
        <f t="shared" si="6"/>
        <v>0</v>
      </c>
      <c r="F43" s="77">
        <f>SUM(E$7:E43)</f>
        <v>0</v>
      </c>
      <c r="G43" s="77">
        <f t="shared" si="7"/>
        <v>0</v>
      </c>
    </row>
    <row r="44" spans="2:7" x14ac:dyDescent="0.3">
      <c r="B44" s="76">
        <v>38</v>
      </c>
      <c r="C44" s="77">
        <f t="shared" si="4"/>
        <v>0</v>
      </c>
      <c r="D44" s="77">
        <f t="shared" si="5"/>
        <v>0</v>
      </c>
      <c r="E44" s="77">
        <f t="shared" si="6"/>
        <v>0</v>
      </c>
      <c r="F44" s="77">
        <f>SUM(E$7:E44)</f>
        <v>0</v>
      </c>
      <c r="G44" s="77">
        <f t="shared" si="7"/>
        <v>0</v>
      </c>
    </row>
    <row r="45" spans="2:7" x14ac:dyDescent="0.3">
      <c r="B45" s="76">
        <v>39</v>
      </c>
      <c r="C45" s="77">
        <f t="shared" si="4"/>
        <v>0</v>
      </c>
      <c r="D45" s="77">
        <f t="shared" si="5"/>
        <v>0</v>
      </c>
      <c r="E45" s="77">
        <f t="shared" si="6"/>
        <v>0</v>
      </c>
      <c r="F45" s="77">
        <f>SUM(E$7:E45)</f>
        <v>0</v>
      </c>
      <c r="G45" s="77">
        <f t="shared" si="7"/>
        <v>0</v>
      </c>
    </row>
    <row r="46" spans="2:7" x14ac:dyDescent="0.3">
      <c r="B46" s="76">
        <v>40</v>
      </c>
      <c r="C46" s="77">
        <f t="shared" si="4"/>
        <v>0</v>
      </c>
      <c r="D46" s="77">
        <f t="shared" si="5"/>
        <v>0</v>
      </c>
      <c r="E46" s="77">
        <f t="shared" si="6"/>
        <v>0</v>
      </c>
      <c r="F46" s="77">
        <f>SUM(E$7:E46)</f>
        <v>0</v>
      </c>
      <c r="G46" s="77">
        <f t="shared" si="7"/>
        <v>0</v>
      </c>
    </row>
    <row r="47" spans="2:7" x14ac:dyDescent="0.3">
      <c r="B47" s="76">
        <v>41</v>
      </c>
      <c r="C47" s="77">
        <f t="shared" si="4"/>
        <v>0</v>
      </c>
      <c r="D47" s="77">
        <f t="shared" si="5"/>
        <v>0</v>
      </c>
      <c r="E47" s="77">
        <f t="shared" si="6"/>
        <v>0</v>
      </c>
      <c r="F47" s="77">
        <f>SUM(E$7:E47)</f>
        <v>0</v>
      </c>
      <c r="G47" s="77">
        <f t="shared" si="7"/>
        <v>0</v>
      </c>
    </row>
    <row r="48" spans="2:7" x14ac:dyDescent="0.3">
      <c r="B48" s="76">
        <v>42</v>
      </c>
      <c r="C48" s="77">
        <f t="shared" si="4"/>
        <v>0</v>
      </c>
      <c r="D48" s="77">
        <f t="shared" si="5"/>
        <v>0</v>
      </c>
      <c r="E48" s="77">
        <f t="shared" si="6"/>
        <v>0</v>
      </c>
      <c r="F48" s="77">
        <f>SUM(E$7:E48)</f>
        <v>0</v>
      </c>
      <c r="G48" s="77">
        <f t="shared" si="7"/>
        <v>0</v>
      </c>
    </row>
    <row r="49" spans="2:7" x14ac:dyDescent="0.3">
      <c r="B49" s="76">
        <v>43</v>
      </c>
      <c r="C49" s="77">
        <f t="shared" si="4"/>
        <v>0</v>
      </c>
      <c r="D49" s="77">
        <f t="shared" si="5"/>
        <v>0</v>
      </c>
      <c r="E49" s="77">
        <f t="shared" si="6"/>
        <v>0</v>
      </c>
      <c r="F49" s="77">
        <f>SUM(E$7:E49)</f>
        <v>0</v>
      </c>
      <c r="G49" s="77">
        <f t="shared" si="7"/>
        <v>0</v>
      </c>
    </row>
    <row r="50" spans="2:7" x14ac:dyDescent="0.3">
      <c r="B50" s="76">
        <v>44</v>
      </c>
      <c r="C50" s="77">
        <f t="shared" si="4"/>
        <v>0</v>
      </c>
      <c r="D50" s="77">
        <f t="shared" si="5"/>
        <v>0</v>
      </c>
      <c r="E50" s="77">
        <f t="shared" si="6"/>
        <v>0</v>
      </c>
      <c r="F50" s="77">
        <f>SUM(E$7:E50)</f>
        <v>0</v>
      </c>
      <c r="G50" s="77">
        <f t="shared" si="7"/>
        <v>0</v>
      </c>
    </row>
    <row r="51" spans="2:7" x14ac:dyDescent="0.3">
      <c r="B51" s="76">
        <v>45</v>
      </c>
      <c r="C51" s="77">
        <f t="shared" si="4"/>
        <v>0</v>
      </c>
      <c r="D51" s="77">
        <f t="shared" si="5"/>
        <v>0</v>
      </c>
      <c r="E51" s="77">
        <f t="shared" si="6"/>
        <v>0</v>
      </c>
      <c r="F51" s="77">
        <f>SUM(E$7:E51)</f>
        <v>0</v>
      </c>
      <c r="G51" s="77">
        <f t="shared" si="7"/>
        <v>0</v>
      </c>
    </row>
    <row r="52" spans="2:7" x14ac:dyDescent="0.3">
      <c r="B52" s="76">
        <v>46</v>
      </c>
      <c r="C52" s="77">
        <f t="shared" si="4"/>
        <v>0</v>
      </c>
      <c r="D52" s="77">
        <f t="shared" si="5"/>
        <v>0</v>
      </c>
      <c r="E52" s="77">
        <f t="shared" si="6"/>
        <v>0</v>
      </c>
      <c r="F52" s="77">
        <f>SUM(E$7:E52)</f>
        <v>0</v>
      </c>
      <c r="G52" s="77">
        <f t="shared" si="7"/>
        <v>0</v>
      </c>
    </row>
    <row r="53" spans="2:7" x14ac:dyDescent="0.3">
      <c r="B53" s="76">
        <v>47</v>
      </c>
      <c r="C53" s="77">
        <f t="shared" si="4"/>
        <v>0</v>
      </c>
      <c r="D53" s="77">
        <f t="shared" si="5"/>
        <v>0</v>
      </c>
      <c r="E53" s="77">
        <f t="shared" si="6"/>
        <v>0</v>
      </c>
      <c r="F53" s="77">
        <f>SUM(E$7:E53)</f>
        <v>0</v>
      </c>
      <c r="G53" s="77">
        <f t="shared" si="7"/>
        <v>0</v>
      </c>
    </row>
    <row r="54" spans="2:7" x14ac:dyDescent="0.3">
      <c r="B54" s="76">
        <v>48</v>
      </c>
      <c r="C54" s="77">
        <f t="shared" si="4"/>
        <v>0</v>
      </c>
      <c r="D54" s="77">
        <f t="shared" si="5"/>
        <v>0</v>
      </c>
      <c r="E54" s="77">
        <f t="shared" si="6"/>
        <v>0</v>
      </c>
      <c r="F54" s="77">
        <f>SUM(E$7:E54)</f>
        <v>0</v>
      </c>
      <c r="G54" s="77">
        <f t="shared" si="7"/>
        <v>0</v>
      </c>
    </row>
    <row r="55" spans="2:7" x14ac:dyDescent="0.3">
      <c r="B55" s="76">
        <v>49</v>
      </c>
      <c r="C55" s="77">
        <f t="shared" si="4"/>
        <v>0</v>
      </c>
      <c r="D55" s="77">
        <f t="shared" si="5"/>
        <v>0</v>
      </c>
      <c r="E55" s="77">
        <f t="shared" si="6"/>
        <v>0</v>
      </c>
      <c r="F55" s="77">
        <f>SUM(E$7:E55)</f>
        <v>0</v>
      </c>
      <c r="G55" s="77">
        <f t="shared" si="7"/>
        <v>0</v>
      </c>
    </row>
    <row r="56" spans="2:7" x14ac:dyDescent="0.3">
      <c r="B56" s="76">
        <v>50</v>
      </c>
      <c r="C56" s="77">
        <f t="shared" si="4"/>
        <v>0</v>
      </c>
      <c r="D56" s="77">
        <f t="shared" si="5"/>
        <v>0</v>
      </c>
      <c r="E56" s="77">
        <f t="shared" si="6"/>
        <v>0</v>
      </c>
      <c r="F56" s="77">
        <f>SUM(E$7:E56)</f>
        <v>0</v>
      </c>
      <c r="G56" s="77">
        <f t="shared" si="7"/>
        <v>0</v>
      </c>
    </row>
    <row r="57" spans="2:7" x14ac:dyDescent="0.3">
      <c r="B57" s="76">
        <v>51</v>
      </c>
      <c r="C57" s="77">
        <f t="shared" si="4"/>
        <v>0</v>
      </c>
      <c r="D57" s="77">
        <f t="shared" si="5"/>
        <v>0</v>
      </c>
      <c r="E57" s="77">
        <f t="shared" si="6"/>
        <v>0</v>
      </c>
      <c r="F57" s="77">
        <f>SUM(E$7:E57)</f>
        <v>0</v>
      </c>
      <c r="G57" s="77">
        <f t="shared" si="7"/>
        <v>0</v>
      </c>
    </row>
    <row r="58" spans="2:7" x14ac:dyDescent="0.3">
      <c r="B58" s="76">
        <v>52</v>
      </c>
      <c r="C58" s="77">
        <f t="shared" si="4"/>
        <v>0</v>
      </c>
      <c r="D58" s="77">
        <f t="shared" si="5"/>
        <v>0</v>
      </c>
      <c r="E58" s="77">
        <f t="shared" si="6"/>
        <v>0</v>
      </c>
      <c r="F58" s="77">
        <f>SUM(E$7:E58)</f>
        <v>0</v>
      </c>
      <c r="G58" s="77">
        <f t="shared" si="7"/>
        <v>0</v>
      </c>
    </row>
    <row r="59" spans="2:7" x14ac:dyDescent="0.3">
      <c r="B59" s="76">
        <v>53</v>
      </c>
      <c r="C59" s="77">
        <f t="shared" si="4"/>
        <v>0</v>
      </c>
      <c r="D59" s="77">
        <f t="shared" si="5"/>
        <v>0</v>
      </c>
      <c r="E59" s="77">
        <f t="shared" si="6"/>
        <v>0</v>
      </c>
      <c r="F59" s="77">
        <f>SUM(E$7:E59)</f>
        <v>0</v>
      </c>
      <c r="G59" s="77">
        <f t="shared" si="7"/>
        <v>0</v>
      </c>
    </row>
    <row r="60" spans="2:7" x14ac:dyDescent="0.3">
      <c r="B60" s="76">
        <v>54</v>
      </c>
      <c r="C60" s="77">
        <f t="shared" si="4"/>
        <v>0</v>
      </c>
      <c r="D60" s="77">
        <f t="shared" si="5"/>
        <v>0</v>
      </c>
      <c r="E60" s="77">
        <f t="shared" si="6"/>
        <v>0</v>
      </c>
      <c r="F60" s="77">
        <f>SUM(E$7:E60)</f>
        <v>0</v>
      </c>
      <c r="G60" s="77">
        <f t="shared" si="7"/>
        <v>0</v>
      </c>
    </row>
    <row r="61" spans="2:7" x14ac:dyDescent="0.3">
      <c r="B61" s="76">
        <v>55</v>
      </c>
      <c r="C61" s="77">
        <f t="shared" si="4"/>
        <v>0</v>
      </c>
      <c r="D61" s="77">
        <f t="shared" si="5"/>
        <v>0</v>
      </c>
      <c r="E61" s="77">
        <f t="shared" si="6"/>
        <v>0</v>
      </c>
      <c r="F61" s="77">
        <f>SUM(E$7:E61)</f>
        <v>0</v>
      </c>
      <c r="G61" s="77">
        <f t="shared" si="7"/>
        <v>0</v>
      </c>
    </row>
    <row r="62" spans="2:7" x14ac:dyDescent="0.3">
      <c r="B62" s="76">
        <v>56</v>
      </c>
      <c r="C62" s="77">
        <f t="shared" si="4"/>
        <v>0</v>
      </c>
      <c r="D62" s="77">
        <f t="shared" si="5"/>
        <v>0</v>
      </c>
      <c r="E62" s="77">
        <f t="shared" si="6"/>
        <v>0</v>
      </c>
      <c r="F62" s="77">
        <f>SUM(E$7:E62)</f>
        <v>0</v>
      </c>
      <c r="G62" s="77">
        <f t="shared" si="7"/>
        <v>0</v>
      </c>
    </row>
    <row r="63" spans="2:7" x14ac:dyDescent="0.3">
      <c r="B63" s="76">
        <v>57</v>
      </c>
      <c r="C63" s="77">
        <f t="shared" si="4"/>
        <v>0</v>
      </c>
      <c r="D63" s="77">
        <f t="shared" si="5"/>
        <v>0</v>
      </c>
      <c r="E63" s="77">
        <f t="shared" si="6"/>
        <v>0</v>
      </c>
      <c r="F63" s="77">
        <f>SUM(E$7:E63)</f>
        <v>0</v>
      </c>
      <c r="G63" s="77">
        <f t="shared" si="7"/>
        <v>0</v>
      </c>
    </row>
    <row r="64" spans="2:7" x14ac:dyDescent="0.3">
      <c r="B64" s="76">
        <v>58</v>
      </c>
      <c r="C64" s="77">
        <f t="shared" si="4"/>
        <v>0</v>
      </c>
      <c r="D64" s="77">
        <f t="shared" si="5"/>
        <v>0</v>
      </c>
      <c r="E64" s="77">
        <f t="shared" si="6"/>
        <v>0</v>
      </c>
      <c r="F64" s="77">
        <f>SUM(E$7:E64)</f>
        <v>0</v>
      </c>
      <c r="G64" s="77">
        <f t="shared" si="7"/>
        <v>0</v>
      </c>
    </row>
    <row r="65" spans="2:7" x14ac:dyDescent="0.3">
      <c r="B65" s="76">
        <v>59</v>
      </c>
      <c r="C65" s="77">
        <f t="shared" si="4"/>
        <v>0</v>
      </c>
      <c r="D65" s="77">
        <f t="shared" si="5"/>
        <v>0</v>
      </c>
      <c r="E65" s="77">
        <f t="shared" si="6"/>
        <v>0</v>
      </c>
      <c r="F65" s="77">
        <f>SUM(E$7:E65)</f>
        <v>0</v>
      </c>
      <c r="G65" s="77">
        <f t="shared" si="7"/>
        <v>0</v>
      </c>
    </row>
    <row r="66" spans="2:7" x14ac:dyDescent="0.3">
      <c r="B66" s="76">
        <v>60</v>
      </c>
      <c r="C66" s="77">
        <f t="shared" si="4"/>
        <v>0</v>
      </c>
      <c r="D66" s="77">
        <f t="shared" si="5"/>
        <v>0</v>
      </c>
      <c r="E66" s="77">
        <f t="shared" si="6"/>
        <v>0</v>
      </c>
      <c r="F66" s="77">
        <f>SUM(E$7:E66)</f>
        <v>0</v>
      </c>
      <c r="G66" s="77">
        <f t="shared" si="7"/>
        <v>0</v>
      </c>
    </row>
    <row r="67" spans="2:7" x14ac:dyDescent="0.3">
      <c r="B67" s="76">
        <v>61</v>
      </c>
      <c r="C67" s="77">
        <f t="shared" si="4"/>
        <v>0</v>
      </c>
      <c r="D67" s="77">
        <f t="shared" si="5"/>
        <v>0</v>
      </c>
      <c r="E67" s="77">
        <f t="shared" si="6"/>
        <v>0</v>
      </c>
      <c r="F67" s="77">
        <f>SUM(E$7:E67)</f>
        <v>0</v>
      </c>
      <c r="G67" s="77">
        <f t="shared" si="7"/>
        <v>0</v>
      </c>
    </row>
    <row r="68" spans="2:7" x14ac:dyDescent="0.3">
      <c r="B68" s="76">
        <v>62</v>
      </c>
      <c r="C68" s="77">
        <f t="shared" si="4"/>
        <v>0</v>
      </c>
      <c r="D68" s="77">
        <f t="shared" si="5"/>
        <v>0</v>
      </c>
      <c r="E68" s="77">
        <f t="shared" si="6"/>
        <v>0</v>
      </c>
      <c r="F68" s="77">
        <f>SUM(E$7:E68)</f>
        <v>0</v>
      </c>
      <c r="G68" s="77">
        <f t="shared" si="7"/>
        <v>0</v>
      </c>
    </row>
    <row r="69" spans="2:7" x14ac:dyDescent="0.3">
      <c r="B69" s="76">
        <v>63</v>
      </c>
      <c r="C69" s="77">
        <f t="shared" si="4"/>
        <v>0</v>
      </c>
      <c r="D69" s="77">
        <f t="shared" si="5"/>
        <v>0</v>
      </c>
      <c r="E69" s="77">
        <f t="shared" si="6"/>
        <v>0</v>
      </c>
      <c r="F69" s="77">
        <f>SUM(E$7:E69)</f>
        <v>0</v>
      </c>
      <c r="G69" s="77">
        <f t="shared" si="7"/>
        <v>0</v>
      </c>
    </row>
    <row r="70" spans="2:7" x14ac:dyDescent="0.3">
      <c r="B70" s="76">
        <v>64</v>
      </c>
      <c r="C70" s="77">
        <f t="shared" si="4"/>
        <v>0</v>
      </c>
      <c r="D70" s="77">
        <f t="shared" si="5"/>
        <v>0</v>
      </c>
      <c r="E70" s="77">
        <f t="shared" si="6"/>
        <v>0</v>
      </c>
      <c r="F70" s="77">
        <f>SUM(E$7:E70)</f>
        <v>0</v>
      </c>
      <c r="G70" s="77">
        <f t="shared" si="7"/>
        <v>0</v>
      </c>
    </row>
    <row r="71" spans="2:7" x14ac:dyDescent="0.3">
      <c r="B71" s="76">
        <v>65</v>
      </c>
      <c r="C71" s="77">
        <f t="shared" si="4"/>
        <v>0</v>
      </c>
      <c r="D71" s="77">
        <f t="shared" si="5"/>
        <v>0</v>
      </c>
      <c r="E71" s="77">
        <f t="shared" si="6"/>
        <v>0</v>
      </c>
      <c r="F71" s="77">
        <f>SUM(E$7:E71)</f>
        <v>0</v>
      </c>
      <c r="G71" s="77">
        <f t="shared" si="7"/>
        <v>0</v>
      </c>
    </row>
    <row r="72" spans="2:7" x14ac:dyDescent="0.3">
      <c r="B72" s="76">
        <v>66</v>
      </c>
      <c r="C72" s="77">
        <f t="shared" si="4"/>
        <v>0</v>
      </c>
      <c r="D72" s="77">
        <f t="shared" si="5"/>
        <v>0</v>
      </c>
      <c r="E72" s="77">
        <f t="shared" si="6"/>
        <v>0</v>
      </c>
      <c r="F72" s="77">
        <f>SUM(E$7:E72)</f>
        <v>0</v>
      </c>
      <c r="G72" s="77">
        <f t="shared" si="7"/>
        <v>0</v>
      </c>
    </row>
    <row r="73" spans="2:7" x14ac:dyDescent="0.3">
      <c r="B73" s="76">
        <v>67</v>
      </c>
      <c r="C73" s="77">
        <f t="shared" si="4"/>
        <v>0</v>
      </c>
      <c r="D73" s="77">
        <f t="shared" si="5"/>
        <v>0</v>
      </c>
      <c r="E73" s="77">
        <f t="shared" si="6"/>
        <v>0</v>
      </c>
      <c r="F73" s="77">
        <f>SUM(E$7:E73)</f>
        <v>0</v>
      </c>
      <c r="G73" s="77">
        <f t="shared" si="7"/>
        <v>0</v>
      </c>
    </row>
    <row r="74" spans="2:7" x14ac:dyDescent="0.3">
      <c r="B74" s="76">
        <v>68</v>
      </c>
      <c r="C74" s="77">
        <f t="shared" si="4"/>
        <v>0</v>
      </c>
      <c r="D74" s="77">
        <f t="shared" si="5"/>
        <v>0</v>
      </c>
      <c r="E74" s="77">
        <f t="shared" si="6"/>
        <v>0</v>
      </c>
      <c r="F74" s="77">
        <f>SUM(E$7:E74)</f>
        <v>0</v>
      </c>
      <c r="G74" s="77">
        <f t="shared" si="7"/>
        <v>0</v>
      </c>
    </row>
    <row r="75" spans="2:7" x14ac:dyDescent="0.3">
      <c r="B75" s="76">
        <v>69</v>
      </c>
      <c r="C75" s="77">
        <f t="shared" si="4"/>
        <v>0</v>
      </c>
      <c r="D75" s="77">
        <f t="shared" si="5"/>
        <v>0</v>
      </c>
      <c r="E75" s="77">
        <f t="shared" si="6"/>
        <v>0</v>
      </c>
      <c r="F75" s="77">
        <f>SUM(E$7:E75)</f>
        <v>0</v>
      </c>
      <c r="G75" s="77">
        <f t="shared" si="7"/>
        <v>0</v>
      </c>
    </row>
    <row r="76" spans="2:7" x14ac:dyDescent="0.3">
      <c r="B76" s="76">
        <v>70</v>
      </c>
      <c r="C76" s="77">
        <f t="shared" si="4"/>
        <v>0</v>
      </c>
      <c r="D76" s="77">
        <f t="shared" si="5"/>
        <v>0</v>
      </c>
      <c r="E76" s="77">
        <f t="shared" si="6"/>
        <v>0</v>
      </c>
      <c r="F76" s="77">
        <f>SUM(E$7:E76)</f>
        <v>0</v>
      </c>
      <c r="G76" s="77">
        <f t="shared" si="7"/>
        <v>0</v>
      </c>
    </row>
    <row r="77" spans="2:7" x14ac:dyDescent="0.3">
      <c r="B77" s="76">
        <v>71</v>
      </c>
      <c r="C77" s="77">
        <f t="shared" si="4"/>
        <v>0</v>
      </c>
      <c r="D77" s="77">
        <f t="shared" si="5"/>
        <v>0</v>
      </c>
      <c r="E77" s="77">
        <f t="shared" si="6"/>
        <v>0</v>
      </c>
      <c r="F77" s="77">
        <f>SUM(E$7:E77)</f>
        <v>0</v>
      </c>
      <c r="G77" s="77">
        <f t="shared" si="7"/>
        <v>0</v>
      </c>
    </row>
    <row r="78" spans="2:7" x14ac:dyDescent="0.3">
      <c r="B78" s="76">
        <v>72</v>
      </c>
      <c r="C78" s="77">
        <f t="shared" si="4"/>
        <v>0</v>
      </c>
      <c r="D78" s="77">
        <f t="shared" si="5"/>
        <v>0</v>
      </c>
      <c r="E78" s="77">
        <f t="shared" si="6"/>
        <v>0</v>
      </c>
      <c r="F78" s="77">
        <f>SUM(E$7:E78)</f>
        <v>0</v>
      </c>
      <c r="G78" s="77">
        <f t="shared" si="7"/>
        <v>0</v>
      </c>
    </row>
    <row r="79" spans="2:7" x14ac:dyDescent="0.3">
      <c r="B79" s="76">
        <v>73</v>
      </c>
      <c r="C79" s="77">
        <f t="shared" si="4"/>
        <v>0</v>
      </c>
      <c r="D79" s="77">
        <f t="shared" si="5"/>
        <v>0</v>
      </c>
      <c r="E79" s="77">
        <f t="shared" si="6"/>
        <v>0</v>
      </c>
      <c r="F79" s="77">
        <f>SUM(E$7:E79)</f>
        <v>0</v>
      </c>
      <c r="G79" s="77">
        <f t="shared" si="7"/>
        <v>0</v>
      </c>
    </row>
    <row r="80" spans="2:7" x14ac:dyDescent="0.3">
      <c r="B80" s="76">
        <v>74</v>
      </c>
      <c r="C80" s="77">
        <f t="shared" si="4"/>
        <v>0</v>
      </c>
      <c r="D80" s="77">
        <f t="shared" si="5"/>
        <v>0</v>
      </c>
      <c r="E80" s="77">
        <f t="shared" si="6"/>
        <v>0</v>
      </c>
      <c r="F80" s="77">
        <f>SUM(E$7:E80)</f>
        <v>0</v>
      </c>
      <c r="G80" s="77">
        <f t="shared" si="7"/>
        <v>0</v>
      </c>
    </row>
    <row r="81" spans="2:7" x14ac:dyDescent="0.3">
      <c r="B81" s="76">
        <v>75</v>
      </c>
      <c r="C81" s="77">
        <f t="shared" si="4"/>
        <v>0</v>
      </c>
      <c r="D81" s="77">
        <f t="shared" si="5"/>
        <v>0</v>
      </c>
      <c r="E81" s="77">
        <f t="shared" si="6"/>
        <v>0</v>
      </c>
      <c r="F81" s="77">
        <f>SUM(E$7:E81)</f>
        <v>0</v>
      </c>
      <c r="G81" s="77">
        <f t="shared" si="7"/>
        <v>0</v>
      </c>
    </row>
    <row r="82" spans="2:7" x14ac:dyDescent="0.3">
      <c r="B82" s="76">
        <v>76</v>
      </c>
      <c r="C82" s="77">
        <f t="shared" si="4"/>
        <v>0</v>
      </c>
      <c r="D82" s="77">
        <f t="shared" si="5"/>
        <v>0</v>
      </c>
      <c r="E82" s="77">
        <f t="shared" si="6"/>
        <v>0</v>
      </c>
      <c r="F82" s="77">
        <f>SUM(E$7:E82)</f>
        <v>0</v>
      </c>
      <c r="G82" s="77">
        <f t="shared" si="7"/>
        <v>0</v>
      </c>
    </row>
    <row r="83" spans="2:7" x14ac:dyDescent="0.3">
      <c r="B83" s="76">
        <v>77</v>
      </c>
      <c r="C83" s="77">
        <f t="shared" si="4"/>
        <v>0</v>
      </c>
      <c r="D83" s="77">
        <f t="shared" si="5"/>
        <v>0</v>
      </c>
      <c r="E83" s="77">
        <f t="shared" si="6"/>
        <v>0</v>
      </c>
      <c r="F83" s="77">
        <f>SUM(E$7:E83)</f>
        <v>0</v>
      </c>
      <c r="G83" s="77">
        <f t="shared" si="7"/>
        <v>0</v>
      </c>
    </row>
    <row r="84" spans="2:7" x14ac:dyDescent="0.3">
      <c r="B84" s="76">
        <v>78</v>
      </c>
      <c r="C84" s="77">
        <f t="shared" ref="C84:C147" si="8">IF(B$2*12&gt;=B84,-PMT(B$4/12,(B$2*12)-12,G$18),0)</f>
        <v>0</v>
      </c>
      <c r="D84" s="77">
        <f t="shared" ref="D84:D147" si="9">IF(B$2*12&gt;=B84,G83*B$4/12,0)</f>
        <v>0</v>
      </c>
      <c r="E84" s="77">
        <f t="shared" ref="E84:E147" si="10">C84-D84</f>
        <v>0</v>
      </c>
      <c r="F84" s="77">
        <f>SUM(E$7:E84)</f>
        <v>0</v>
      </c>
      <c r="G84" s="77">
        <f t="shared" ref="G84:G147" si="11">G83-E84</f>
        <v>0</v>
      </c>
    </row>
    <row r="85" spans="2:7" x14ac:dyDescent="0.3">
      <c r="B85" s="76">
        <v>79</v>
      </c>
      <c r="C85" s="77">
        <f t="shared" si="8"/>
        <v>0</v>
      </c>
      <c r="D85" s="77">
        <f t="shared" si="9"/>
        <v>0</v>
      </c>
      <c r="E85" s="77">
        <f t="shared" si="10"/>
        <v>0</v>
      </c>
      <c r="F85" s="77">
        <f>SUM(E$7:E85)</f>
        <v>0</v>
      </c>
      <c r="G85" s="77">
        <f t="shared" si="11"/>
        <v>0</v>
      </c>
    </row>
    <row r="86" spans="2:7" x14ac:dyDescent="0.3">
      <c r="B86" s="76">
        <v>80</v>
      </c>
      <c r="C86" s="77">
        <f t="shared" si="8"/>
        <v>0</v>
      </c>
      <c r="D86" s="77">
        <f t="shared" si="9"/>
        <v>0</v>
      </c>
      <c r="E86" s="77">
        <f t="shared" si="10"/>
        <v>0</v>
      </c>
      <c r="F86" s="77">
        <f>SUM(E$7:E86)</f>
        <v>0</v>
      </c>
      <c r="G86" s="77">
        <f t="shared" si="11"/>
        <v>0</v>
      </c>
    </row>
    <row r="87" spans="2:7" x14ac:dyDescent="0.3">
      <c r="B87" s="76">
        <v>81</v>
      </c>
      <c r="C87" s="77">
        <f t="shared" si="8"/>
        <v>0</v>
      </c>
      <c r="D87" s="77">
        <f t="shared" si="9"/>
        <v>0</v>
      </c>
      <c r="E87" s="77">
        <f t="shared" si="10"/>
        <v>0</v>
      </c>
      <c r="F87" s="77">
        <f>SUM(E$7:E87)</f>
        <v>0</v>
      </c>
      <c r="G87" s="77">
        <f t="shared" si="11"/>
        <v>0</v>
      </c>
    </row>
    <row r="88" spans="2:7" x14ac:dyDescent="0.3">
      <c r="B88" s="76">
        <v>82</v>
      </c>
      <c r="C88" s="77">
        <f t="shared" si="8"/>
        <v>0</v>
      </c>
      <c r="D88" s="77">
        <f t="shared" si="9"/>
        <v>0</v>
      </c>
      <c r="E88" s="77">
        <f t="shared" si="10"/>
        <v>0</v>
      </c>
      <c r="F88" s="77">
        <f>SUM(E$7:E88)</f>
        <v>0</v>
      </c>
      <c r="G88" s="77">
        <f t="shared" si="11"/>
        <v>0</v>
      </c>
    </row>
    <row r="89" spans="2:7" x14ac:dyDescent="0.3">
      <c r="B89" s="76">
        <v>83</v>
      </c>
      <c r="C89" s="77">
        <f t="shared" si="8"/>
        <v>0</v>
      </c>
      <c r="D89" s="77">
        <f t="shared" si="9"/>
        <v>0</v>
      </c>
      <c r="E89" s="77">
        <f t="shared" si="10"/>
        <v>0</v>
      </c>
      <c r="F89" s="77">
        <f>SUM(E$7:E89)</f>
        <v>0</v>
      </c>
      <c r="G89" s="77">
        <f t="shared" si="11"/>
        <v>0</v>
      </c>
    </row>
    <row r="90" spans="2:7" x14ac:dyDescent="0.3">
      <c r="B90" s="76">
        <v>84</v>
      </c>
      <c r="C90" s="77">
        <f t="shared" si="8"/>
        <v>0</v>
      </c>
      <c r="D90" s="77">
        <f t="shared" si="9"/>
        <v>0</v>
      </c>
      <c r="E90" s="77">
        <f t="shared" si="10"/>
        <v>0</v>
      </c>
      <c r="F90" s="77">
        <f>SUM(E$7:E90)</f>
        <v>0</v>
      </c>
      <c r="G90" s="77">
        <f t="shared" si="11"/>
        <v>0</v>
      </c>
    </row>
    <row r="91" spans="2:7" x14ac:dyDescent="0.3">
      <c r="B91" s="76">
        <v>85</v>
      </c>
      <c r="C91" s="77">
        <f t="shared" si="8"/>
        <v>0</v>
      </c>
      <c r="D91" s="77">
        <f t="shared" si="9"/>
        <v>0</v>
      </c>
      <c r="E91" s="77">
        <f t="shared" si="10"/>
        <v>0</v>
      </c>
      <c r="F91" s="77">
        <f>SUM(E$7:E91)</f>
        <v>0</v>
      </c>
      <c r="G91" s="77">
        <f t="shared" si="11"/>
        <v>0</v>
      </c>
    </row>
    <row r="92" spans="2:7" x14ac:dyDescent="0.3">
      <c r="B92" s="76">
        <v>86</v>
      </c>
      <c r="C92" s="77">
        <f t="shared" si="8"/>
        <v>0</v>
      </c>
      <c r="D92" s="77">
        <f t="shared" si="9"/>
        <v>0</v>
      </c>
      <c r="E92" s="77">
        <f t="shared" si="10"/>
        <v>0</v>
      </c>
      <c r="F92" s="77">
        <f>SUM(E$7:E92)</f>
        <v>0</v>
      </c>
      <c r="G92" s="77">
        <f t="shared" si="11"/>
        <v>0</v>
      </c>
    </row>
    <row r="93" spans="2:7" x14ac:dyDescent="0.3">
      <c r="B93" s="76">
        <v>87</v>
      </c>
      <c r="C93" s="77">
        <f t="shared" si="8"/>
        <v>0</v>
      </c>
      <c r="D93" s="77">
        <f t="shared" si="9"/>
        <v>0</v>
      </c>
      <c r="E93" s="77">
        <f t="shared" si="10"/>
        <v>0</v>
      </c>
      <c r="F93" s="77">
        <f>SUM(E$7:E93)</f>
        <v>0</v>
      </c>
      <c r="G93" s="77">
        <f t="shared" si="11"/>
        <v>0</v>
      </c>
    </row>
    <row r="94" spans="2:7" x14ac:dyDescent="0.3">
      <c r="B94" s="76">
        <v>88</v>
      </c>
      <c r="C94" s="77">
        <f t="shared" si="8"/>
        <v>0</v>
      </c>
      <c r="D94" s="77">
        <f t="shared" si="9"/>
        <v>0</v>
      </c>
      <c r="E94" s="77">
        <f t="shared" si="10"/>
        <v>0</v>
      </c>
      <c r="F94" s="77">
        <f>SUM(E$7:E94)</f>
        <v>0</v>
      </c>
      <c r="G94" s="77">
        <f t="shared" si="11"/>
        <v>0</v>
      </c>
    </row>
    <row r="95" spans="2:7" x14ac:dyDescent="0.3">
      <c r="B95" s="76">
        <v>89</v>
      </c>
      <c r="C95" s="77">
        <f t="shared" si="8"/>
        <v>0</v>
      </c>
      <c r="D95" s="77">
        <f t="shared" si="9"/>
        <v>0</v>
      </c>
      <c r="E95" s="77">
        <f t="shared" si="10"/>
        <v>0</v>
      </c>
      <c r="F95" s="77">
        <f>SUM(E$7:E95)</f>
        <v>0</v>
      </c>
      <c r="G95" s="77">
        <f t="shared" si="11"/>
        <v>0</v>
      </c>
    </row>
    <row r="96" spans="2:7" x14ac:dyDescent="0.3">
      <c r="B96" s="76">
        <v>90</v>
      </c>
      <c r="C96" s="77">
        <f t="shared" si="8"/>
        <v>0</v>
      </c>
      <c r="D96" s="77">
        <f t="shared" si="9"/>
        <v>0</v>
      </c>
      <c r="E96" s="77">
        <f t="shared" si="10"/>
        <v>0</v>
      </c>
      <c r="F96" s="77">
        <f>SUM(E$7:E96)</f>
        <v>0</v>
      </c>
      <c r="G96" s="77">
        <f t="shared" si="11"/>
        <v>0</v>
      </c>
    </row>
    <row r="97" spans="2:7" x14ac:dyDescent="0.3">
      <c r="B97" s="76">
        <v>91</v>
      </c>
      <c r="C97" s="77">
        <f t="shared" si="8"/>
        <v>0</v>
      </c>
      <c r="D97" s="77">
        <f t="shared" si="9"/>
        <v>0</v>
      </c>
      <c r="E97" s="77">
        <f t="shared" si="10"/>
        <v>0</v>
      </c>
      <c r="F97" s="77">
        <f>SUM(E$7:E97)</f>
        <v>0</v>
      </c>
      <c r="G97" s="77">
        <f t="shared" si="11"/>
        <v>0</v>
      </c>
    </row>
    <row r="98" spans="2:7" x14ac:dyDescent="0.3">
      <c r="B98" s="76">
        <v>92</v>
      </c>
      <c r="C98" s="77">
        <f t="shared" si="8"/>
        <v>0</v>
      </c>
      <c r="D98" s="77">
        <f t="shared" si="9"/>
        <v>0</v>
      </c>
      <c r="E98" s="77">
        <f t="shared" si="10"/>
        <v>0</v>
      </c>
      <c r="F98" s="77">
        <f>SUM(E$7:E98)</f>
        <v>0</v>
      </c>
      <c r="G98" s="77">
        <f t="shared" si="11"/>
        <v>0</v>
      </c>
    </row>
    <row r="99" spans="2:7" x14ac:dyDescent="0.3">
      <c r="B99" s="76">
        <v>93</v>
      </c>
      <c r="C99" s="77">
        <f t="shared" si="8"/>
        <v>0</v>
      </c>
      <c r="D99" s="77">
        <f t="shared" si="9"/>
        <v>0</v>
      </c>
      <c r="E99" s="77">
        <f t="shared" si="10"/>
        <v>0</v>
      </c>
      <c r="F99" s="77">
        <f>SUM(E$7:E99)</f>
        <v>0</v>
      </c>
      <c r="G99" s="77">
        <f t="shared" si="11"/>
        <v>0</v>
      </c>
    </row>
    <row r="100" spans="2:7" x14ac:dyDescent="0.3">
      <c r="B100" s="76">
        <v>94</v>
      </c>
      <c r="C100" s="77">
        <f t="shared" si="8"/>
        <v>0</v>
      </c>
      <c r="D100" s="77">
        <f t="shared" si="9"/>
        <v>0</v>
      </c>
      <c r="E100" s="77">
        <f t="shared" si="10"/>
        <v>0</v>
      </c>
      <c r="F100" s="77">
        <f>SUM(E$7:E100)</f>
        <v>0</v>
      </c>
      <c r="G100" s="77">
        <f t="shared" si="11"/>
        <v>0</v>
      </c>
    </row>
    <row r="101" spans="2:7" x14ac:dyDescent="0.3">
      <c r="B101" s="76">
        <v>95</v>
      </c>
      <c r="C101" s="77">
        <f t="shared" si="8"/>
        <v>0</v>
      </c>
      <c r="D101" s="77">
        <f t="shared" si="9"/>
        <v>0</v>
      </c>
      <c r="E101" s="77">
        <f t="shared" si="10"/>
        <v>0</v>
      </c>
      <c r="F101" s="77">
        <f>SUM(E$7:E101)</f>
        <v>0</v>
      </c>
      <c r="G101" s="77">
        <f t="shared" si="11"/>
        <v>0</v>
      </c>
    </row>
    <row r="102" spans="2:7" x14ac:dyDescent="0.3">
      <c r="B102" s="76">
        <v>96</v>
      </c>
      <c r="C102" s="77">
        <f t="shared" si="8"/>
        <v>0</v>
      </c>
      <c r="D102" s="77">
        <f t="shared" si="9"/>
        <v>0</v>
      </c>
      <c r="E102" s="77">
        <f t="shared" si="10"/>
        <v>0</v>
      </c>
      <c r="F102" s="77">
        <f>SUM(E$7:E102)</f>
        <v>0</v>
      </c>
      <c r="G102" s="77">
        <f t="shared" si="11"/>
        <v>0</v>
      </c>
    </row>
    <row r="103" spans="2:7" x14ac:dyDescent="0.3">
      <c r="B103" s="76">
        <v>97</v>
      </c>
      <c r="C103" s="77">
        <f t="shared" si="8"/>
        <v>0</v>
      </c>
      <c r="D103" s="77">
        <f t="shared" si="9"/>
        <v>0</v>
      </c>
      <c r="E103" s="77">
        <f t="shared" si="10"/>
        <v>0</v>
      </c>
      <c r="F103" s="77">
        <f>SUM(E$7:E103)</f>
        <v>0</v>
      </c>
      <c r="G103" s="77">
        <f t="shared" si="11"/>
        <v>0</v>
      </c>
    </row>
    <row r="104" spans="2:7" x14ac:dyDescent="0.3">
      <c r="B104" s="76">
        <v>98</v>
      </c>
      <c r="C104" s="77">
        <f t="shared" si="8"/>
        <v>0</v>
      </c>
      <c r="D104" s="77">
        <f t="shared" si="9"/>
        <v>0</v>
      </c>
      <c r="E104" s="77">
        <f t="shared" si="10"/>
        <v>0</v>
      </c>
      <c r="F104" s="77">
        <f>SUM(E$7:E104)</f>
        <v>0</v>
      </c>
      <c r="G104" s="77">
        <f t="shared" si="11"/>
        <v>0</v>
      </c>
    </row>
    <row r="105" spans="2:7" x14ac:dyDescent="0.3">
      <c r="B105" s="76">
        <v>99</v>
      </c>
      <c r="C105" s="77">
        <f t="shared" si="8"/>
        <v>0</v>
      </c>
      <c r="D105" s="77">
        <f t="shared" si="9"/>
        <v>0</v>
      </c>
      <c r="E105" s="77">
        <f t="shared" si="10"/>
        <v>0</v>
      </c>
      <c r="F105" s="77">
        <f>SUM(E$7:E105)</f>
        <v>0</v>
      </c>
      <c r="G105" s="77">
        <f t="shared" si="11"/>
        <v>0</v>
      </c>
    </row>
    <row r="106" spans="2:7" x14ac:dyDescent="0.3">
      <c r="B106" s="76">
        <v>100</v>
      </c>
      <c r="C106" s="77">
        <f t="shared" si="8"/>
        <v>0</v>
      </c>
      <c r="D106" s="77">
        <f t="shared" si="9"/>
        <v>0</v>
      </c>
      <c r="E106" s="77">
        <f t="shared" si="10"/>
        <v>0</v>
      </c>
      <c r="F106" s="77">
        <f>SUM(E$7:E106)</f>
        <v>0</v>
      </c>
      <c r="G106" s="77">
        <f t="shared" si="11"/>
        <v>0</v>
      </c>
    </row>
    <row r="107" spans="2:7" x14ac:dyDescent="0.3">
      <c r="B107" s="76">
        <v>101</v>
      </c>
      <c r="C107" s="77">
        <f t="shared" si="8"/>
        <v>0</v>
      </c>
      <c r="D107" s="77">
        <f t="shared" si="9"/>
        <v>0</v>
      </c>
      <c r="E107" s="77">
        <f t="shared" si="10"/>
        <v>0</v>
      </c>
      <c r="F107" s="77">
        <f>SUM(E$7:E107)</f>
        <v>0</v>
      </c>
      <c r="G107" s="77">
        <f t="shared" si="11"/>
        <v>0</v>
      </c>
    </row>
    <row r="108" spans="2:7" x14ac:dyDescent="0.3">
      <c r="B108" s="76">
        <v>102</v>
      </c>
      <c r="C108" s="77">
        <f t="shared" si="8"/>
        <v>0</v>
      </c>
      <c r="D108" s="77">
        <f t="shared" si="9"/>
        <v>0</v>
      </c>
      <c r="E108" s="77">
        <f t="shared" si="10"/>
        <v>0</v>
      </c>
      <c r="F108" s="77">
        <f>SUM(E$7:E108)</f>
        <v>0</v>
      </c>
      <c r="G108" s="77">
        <f t="shared" si="11"/>
        <v>0</v>
      </c>
    </row>
    <row r="109" spans="2:7" x14ac:dyDescent="0.3">
      <c r="B109" s="76">
        <v>103</v>
      </c>
      <c r="C109" s="77">
        <f t="shared" si="8"/>
        <v>0</v>
      </c>
      <c r="D109" s="77">
        <f t="shared" si="9"/>
        <v>0</v>
      </c>
      <c r="E109" s="77">
        <f t="shared" si="10"/>
        <v>0</v>
      </c>
      <c r="F109" s="77">
        <f>SUM(E$7:E109)</f>
        <v>0</v>
      </c>
      <c r="G109" s="77">
        <f t="shared" si="11"/>
        <v>0</v>
      </c>
    </row>
    <row r="110" spans="2:7" x14ac:dyDescent="0.3">
      <c r="B110" s="76">
        <v>104</v>
      </c>
      <c r="C110" s="77">
        <f t="shared" si="8"/>
        <v>0</v>
      </c>
      <c r="D110" s="77">
        <f t="shared" si="9"/>
        <v>0</v>
      </c>
      <c r="E110" s="77">
        <f t="shared" si="10"/>
        <v>0</v>
      </c>
      <c r="F110" s="77">
        <f>SUM(E$7:E110)</f>
        <v>0</v>
      </c>
      <c r="G110" s="77">
        <f t="shared" si="11"/>
        <v>0</v>
      </c>
    </row>
    <row r="111" spans="2:7" x14ac:dyDescent="0.3">
      <c r="B111" s="76">
        <v>105</v>
      </c>
      <c r="C111" s="77">
        <f t="shared" si="8"/>
        <v>0</v>
      </c>
      <c r="D111" s="77">
        <f t="shared" si="9"/>
        <v>0</v>
      </c>
      <c r="E111" s="77">
        <f t="shared" si="10"/>
        <v>0</v>
      </c>
      <c r="F111" s="77">
        <f>SUM(E$7:E111)</f>
        <v>0</v>
      </c>
      <c r="G111" s="77">
        <f t="shared" si="11"/>
        <v>0</v>
      </c>
    </row>
    <row r="112" spans="2:7" x14ac:dyDescent="0.3">
      <c r="B112" s="76">
        <v>106</v>
      </c>
      <c r="C112" s="77">
        <f t="shared" si="8"/>
        <v>0</v>
      </c>
      <c r="D112" s="77">
        <f t="shared" si="9"/>
        <v>0</v>
      </c>
      <c r="E112" s="77">
        <f t="shared" si="10"/>
        <v>0</v>
      </c>
      <c r="F112" s="77">
        <f>SUM(E$7:E112)</f>
        <v>0</v>
      </c>
      <c r="G112" s="77">
        <f t="shared" si="11"/>
        <v>0</v>
      </c>
    </row>
    <row r="113" spans="2:7" x14ac:dyDescent="0.3">
      <c r="B113" s="76">
        <v>107</v>
      </c>
      <c r="C113" s="77">
        <f t="shared" si="8"/>
        <v>0</v>
      </c>
      <c r="D113" s="77">
        <f t="shared" si="9"/>
        <v>0</v>
      </c>
      <c r="E113" s="77">
        <f t="shared" si="10"/>
        <v>0</v>
      </c>
      <c r="F113" s="77">
        <f>SUM(E$7:E113)</f>
        <v>0</v>
      </c>
      <c r="G113" s="77">
        <f t="shared" si="11"/>
        <v>0</v>
      </c>
    </row>
    <row r="114" spans="2:7" x14ac:dyDescent="0.3">
      <c r="B114" s="76">
        <v>108</v>
      </c>
      <c r="C114" s="77">
        <f t="shared" si="8"/>
        <v>0</v>
      </c>
      <c r="D114" s="77">
        <f t="shared" si="9"/>
        <v>0</v>
      </c>
      <c r="E114" s="77">
        <f t="shared" si="10"/>
        <v>0</v>
      </c>
      <c r="F114" s="77">
        <f>SUM(E$7:E114)</f>
        <v>0</v>
      </c>
      <c r="G114" s="77">
        <f t="shared" si="11"/>
        <v>0</v>
      </c>
    </row>
    <row r="115" spans="2:7" x14ac:dyDescent="0.3">
      <c r="B115" s="76">
        <v>109</v>
      </c>
      <c r="C115" s="77">
        <f t="shared" si="8"/>
        <v>0</v>
      </c>
      <c r="D115" s="77">
        <f t="shared" si="9"/>
        <v>0</v>
      </c>
      <c r="E115" s="77">
        <f t="shared" si="10"/>
        <v>0</v>
      </c>
      <c r="F115" s="77">
        <f>SUM(E$7:E115)</f>
        <v>0</v>
      </c>
      <c r="G115" s="77">
        <f t="shared" si="11"/>
        <v>0</v>
      </c>
    </row>
    <row r="116" spans="2:7" x14ac:dyDescent="0.3">
      <c r="B116" s="76">
        <v>110</v>
      </c>
      <c r="C116" s="77">
        <f t="shared" si="8"/>
        <v>0</v>
      </c>
      <c r="D116" s="77">
        <f t="shared" si="9"/>
        <v>0</v>
      </c>
      <c r="E116" s="77">
        <f t="shared" si="10"/>
        <v>0</v>
      </c>
      <c r="F116" s="77">
        <f>SUM(E$7:E116)</f>
        <v>0</v>
      </c>
      <c r="G116" s="77">
        <f t="shared" si="11"/>
        <v>0</v>
      </c>
    </row>
    <row r="117" spans="2:7" x14ac:dyDescent="0.3">
      <c r="B117" s="76">
        <v>111</v>
      </c>
      <c r="C117" s="77">
        <f t="shared" si="8"/>
        <v>0</v>
      </c>
      <c r="D117" s="77">
        <f t="shared" si="9"/>
        <v>0</v>
      </c>
      <c r="E117" s="77">
        <f t="shared" si="10"/>
        <v>0</v>
      </c>
      <c r="F117" s="77">
        <f>SUM(E$7:E117)</f>
        <v>0</v>
      </c>
      <c r="G117" s="77">
        <f t="shared" si="11"/>
        <v>0</v>
      </c>
    </row>
    <row r="118" spans="2:7" x14ac:dyDescent="0.3">
      <c r="B118" s="76">
        <v>112</v>
      </c>
      <c r="C118" s="77">
        <f t="shared" si="8"/>
        <v>0</v>
      </c>
      <c r="D118" s="77">
        <f t="shared" si="9"/>
        <v>0</v>
      </c>
      <c r="E118" s="77">
        <f t="shared" si="10"/>
        <v>0</v>
      </c>
      <c r="F118" s="77">
        <f>SUM(E$7:E118)</f>
        <v>0</v>
      </c>
      <c r="G118" s="77">
        <f t="shared" si="11"/>
        <v>0</v>
      </c>
    </row>
    <row r="119" spans="2:7" x14ac:dyDescent="0.3">
      <c r="B119" s="76">
        <v>113</v>
      </c>
      <c r="C119" s="77">
        <f t="shared" si="8"/>
        <v>0</v>
      </c>
      <c r="D119" s="77">
        <f t="shared" si="9"/>
        <v>0</v>
      </c>
      <c r="E119" s="77">
        <f t="shared" si="10"/>
        <v>0</v>
      </c>
      <c r="F119" s="77">
        <f>SUM(E$7:E119)</f>
        <v>0</v>
      </c>
      <c r="G119" s="77">
        <f t="shared" si="11"/>
        <v>0</v>
      </c>
    </row>
    <row r="120" spans="2:7" x14ac:dyDescent="0.3">
      <c r="B120" s="76">
        <v>114</v>
      </c>
      <c r="C120" s="77">
        <f t="shared" si="8"/>
        <v>0</v>
      </c>
      <c r="D120" s="77">
        <f t="shared" si="9"/>
        <v>0</v>
      </c>
      <c r="E120" s="77">
        <f t="shared" si="10"/>
        <v>0</v>
      </c>
      <c r="F120" s="77">
        <f>SUM(E$7:E120)</f>
        <v>0</v>
      </c>
      <c r="G120" s="77">
        <f t="shared" si="11"/>
        <v>0</v>
      </c>
    </row>
    <row r="121" spans="2:7" x14ac:dyDescent="0.3">
      <c r="B121" s="76">
        <v>115</v>
      </c>
      <c r="C121" s="77">
        <f t="shared" si="8"/>
        <v>0</v>
      </c>
      <c r="D121" s="77">
        <f t="shared" si="9"/>
        <v>0</v>
      </c>
      <c r="E121" s="77">
        <f t="shared" si="10"/>
        <v>0</v>
      </c>
      <c r="F121" s="77">
        <f>SUM(E$7:E121)</f>
        <v>0</v>
      </c>
      <c r="G121" s="77">
        <f t="shared" si="11"/>
        <v>0</v>
      </c>
    </row>
    <row r="122" spans="2:7" x14ac:dyDescent="0.3">
      <c r="B122" s="76">
        <v>116</v>
      </c>
      <c r="C122" s="77">
        <f t="shared" si="8"/>
        <v>0</v>
      </c>
      <c r="D122" s="77">
        <f t="shared" si="9"/>
        <v>0</v>
      </c>
      <c r="E122" s="77">
        <f t="shared" si="10"/>
        <v>0</v>
      </c>
      <c r="F122" s="77">
        <f>SUM(E$7:E122)</f>
        <v>0</v>
      </c>
      <c r="G122" s="77">
        <f t="shared" si="11"/>
        <v>0</v>
      </c>
    </row>
    <row r="123" spans="2:7" x14ac:dyDescent="0.3">
      <c r="B123" s="76">
        <v>117</v>
      </c>
      <c r="C123" s="77">
        <f t="shared" si="8"/>
        <v>0</v>
      </c>
      <c r="D123" s="77">
        <f t="shared" si="9"/>
        <v>0</v>
      </c>
      <c r="E123" s="77">
        <f t="shared" si="10"/>
        <v>0</v>
      </c>
      <c r="F123" s="77">
        <f>SUM(E$7:E123)</f>
        <v>0</v>
      </c>
      <c r="G123" s="77">
        <f t="shared" si="11"/>
        <v>0</v>
      </c>
    </row>
    <row r="124" spans="2:7" x14ac:dyDescent="0.3">
      <c r="B124" s="76">
        <v>118</v>
      </c>
      <c r="C124" s="77">
        <f t="shared" si="8"/>
        <v>0</v>
      </c>
      <c r="D124" s="77">
        <f t="shared" si="9"/>
        <v>0</v>
      </c>
      <c r="E124" s="77">
        <f t="shared" si="10"/>
        <v>0</v>
      </c>
      <c r="F124" s="77">
        <f>SUM(E$7:E124)</f>
        <v>0</v>
      </c>
      <c r="G124" s="77">
        <f t="shared" si="11"/>
        <v>0</v>
      </c>
    </row>
    <row r="125" spans="2:7" x14ac:dyDescent="0.3">
      <c r="B125" s="76">
        <v>119</v>
      </c>
      <c r="C125" s="77">
        <f t="shared" si="8"/>
        <v>0</v>
      </c>
      <c r="D125" s="77">
        <f t="shared" si="9"/>
        <v>0</v>
      </c>
      <c r="E125" s="77">
        <f t="shared" si="10"/>
        <v>0</v>
      </c>
      <c r="F125" s="77">
        <f>SUM(E$7:E125)</f>
        <v>0</v>
      </c>
      <c r="G125" s="77">
        <f t="shared" si="11"/>
        <v>0</v>
      </c>
    </row>
    <row r="126" spans="2:7" x14ac:dyDescent="0.3">
      <c r="B126" s="76">
        <v>120</v>
      </c>
      <c r="C126" s="77">
        <f t="shared" si="8"/>
        <v>0</v>
      </c>
      <c r="D126" s="77">
        <f t="shared" si="9"/>
        <v>0</v>
      </c>
      <c r="E126" s="77">
        <f t="shared" si="10"/>
        <v>0</v>
      </c>
      <c r="F126" s="77">
        <f>SUM(E$7:E126)</f>
        <v>0</v>
      </c>
      <c r="G126" s="77">
        <f t="shared" si="11"/>
        <v>0</v>
      </c>
    </row>
    <row r="127" spans="2:7" x14ac:dyDescent="0.3">
      <c r="B127" s="76">
        <v>121</v>
      </c>
      <c r="C127" s="77">
        <f t="shared" si="8"/>
        <v>0</v>
      </c>
      <c r="D127" s="77">
        <f t="shared" si="9"/>
        <v>0</v>
      </c>
      <c r="E127" s="77">
        <f t="shared" si="10"/>
        <v>0</v>
      </c>
      <c r="F127" s="77">
        <f>SUM(E$7:E127)</f>
        <v>0</v>
      </c>
      <c r="G127" s="77">
        <f t="shared" si="11"/>
        <v>0</v>
      </c>
    </row>
    <row r="128" spans="2:7" x14ac:dyDescent="0.3">
      <c r="B128" s="76">
        <v>122</v>
      </c>
      <c r="C128" s="77">
        <f t="shared" si="8"/>
        <v>0</v>
      </c>
      <c r="D128" s="77">
        <f t="shared" si="9"/>
        <v>0</v>
      </c>
      <c r="E128" s="77">
        <f t="shared" si="10"/>
        <v>0</v>
      </c>
      <c r="F128" s="77">
        <f>SUM(E$7:E128)</f>
        <v>0</v>
      </c>
      <c r="G128" s="77">
        <f t="shared" si="11"/>
        <v>0</v>
      </c>
    </row>
    <row r="129" spans="2:7" x14ac:dyDescent="0.3">
      <c r="B129" s="76">
        <v>123</v>
      </c>
      <c r="C129" s="77">
        <f t="shared" si="8"/>
        <v>0</v>
      </c>
      <c r="D129" s="77">
        <f t="shared" si="9"/>
        <v>0</v>
      </c>
      <c r="E129" s="77">
        <f t="shared" si="10"/>
        <v>0</v>
      </c>
      <c r="F129" s="77">
        <f>SUM(E$7:E129)</f>
        <v>0</v>
      </c>
      <c r="G129" s="77">
        <f t="shared" si="11"/>
        <v>0</v>
      </c>
    </row>
    <row r="130" spans="2:7" x14ac:dyDescent="0.3">
      <c r="B130" s="76">
        <v>124</v>
      </c>
      <c r="C130" s="77">
        <f t="shared" si="8"/>
        <v>0</v>
      </c>
      <c r="D130" s="77">
        <f t="shared" si="9"/>
        <v>0</v>
      </c>
      <c r="E130" s="77">
        <f t="shared" si="10"/>
        <v>0</v>
      </c>
      <c r="F130" s="77">
        <f>SUM(E$7:E130)</f>
        <v>0</v>
      </c>
      <c r="G130" s="77">
        <f t="shared" si="11"/>
        <v>0</v>
      </c>
    </row>
    <row r="131" spans="2:7" x14ac:dyDescent="0.3">
      <c r="B131" s="76">
        <v>125</v>
      </c>
      <c r="C131" s="77">
        <f t="shared" si="8"/>
        <v>0</v>
      </c>
      <c r="D131" s="77">
        <f t="shared" si="9"/>
        <v>0</v>
      </c>
      <c r="E131" s="77">
        <f t="shared" si="10"/>
        <v>0</v>
      </c>
      <c r="F131" s="77">
        <f>SUM(E$7:E131)</f>
        <v>0</v>
      </c>
      <c r="G131" s="77">
        <f t="shared" si="11"/>
        <v>0</v>
      </c>
    </row>
    <row r="132" spans="2:7" x14ac:dyDescent="0.3">
      <c r="B132" s="76">
        <v>126</v>
      </c>
      <c r="C132" s="77">
        <f t="shared" si="8"/>
        <v>0</v>
      </c>
      <c r="D132" s="77">
        <f t="shared" si="9"/>
        <v>0</v>
      </c>
      <c r="E132" s="77">
        <f t="shared" si="10"/>
        <v>0</v>
      </c>
      <c r="F132" s="77">
        <f>SUM(E$7:E132)</f>
        <v>0</v>
      </c>
      <c r="G132" s="77">
        <f t="shared" si="11"/>
        <v>0</v>
      </c>
    </row>
    <row r="133" spans="2:7" x14ac:dyDescent="0.3">
      <c r="B133" s="76">
        <v>127</v>
      </c>
      <c r="C133" s="77">
        <f t="shared" si="8"/>
        <v>0</v>
      </c>
      <c r="D133" s="77">
        <f t="shared" si="9"/>
        <v>0</v>
      </c>
      <c r="E133" s="77">
        <f t="shared" si="10"/>
        <v>0</v>
      </c>
      <c r="F133" s="77">
        <f>SUM(E$7:E133)</f>
        <v>0</v>
      </c>
      <c r="G133" s="77">
        <f t="shared" si="11"/>
        <v>0</v>
      </c>
    </row>
    <row r="134" spans="2:7" x14ac:dyDescent="0.3">
      <c r="B134" s="76">
        <v>128</v>
      </c>
      <c r="C134" s="77">
        <f t="shared" si="8"/>
        <v>0</v>
      </c>
      <c r="D134" s="77">
        <f t="shared" si="9"/>
        <v>0</v>
      </c>
      <c r="E134" s="77">
        <f t="shared" si="10"/>
        <v>0</v>
      </c>
      <c r="F134" s="77">
        <f>SUM(E$7:E134)</f>
        <v>0</v>
      </c>
      <c r="G134" s="77">
        <f t="shared" si="11"/>
        <v>0</v>
      </c>
    </row>
    <row r="135" spans="2:7" x14ac:dyDescent="0.3">
      <c r="B135" s="76">
        <v>129</v>
      </c>
      <c r="C135" s="77">
        <f t="shared" si="8"/>
        <v>0</v>
      </c>
      <c r="D135" s="77">
        <f t="shared" si="9"/>
        <v>0</v>
      </c>
      <c r="E135" s="77">
        <f t="shared" si="10"/>
        <v>0</v>
      </c>
      <c r="F135" s="77">
        <f>SUM(E$7:E135)</f>
        <v>0</v>
      </c>
      <c r="G135" s="77">
        <f t="shared" si="11"/>
        <v>0</v>
      </c>
    </row>
    <row r="136" spans="2:7" x14ac:dyDescent="0.3">
      <c r="B136" s="76">
        <v>130</v>
      </c>
      <c r="C136" s="77">
        <f t="shared" si="8"/>
        <v>0</v>
      </c>
      <c r="D136" s="77">
        <f t="shared" si="9"/>
        <v>0</v>
      </c>
      <c r="E136" s="77">
        <f t="shared" si="10"/>
        <v>0</v>
      </c>
      <c r="F136" s="77">
        <f>SUM(E$7:E136)</f>
        <v>0</v>
      </c>
      <c r="G136" s="77">
        <f t="shared" si="11"/>
        <v>0</v>
      </c>
    </row>
    <row r="137" spans="2:7" x14ac:dyDescent="0.3">
      <c r="B137" s="76">
        <v>131</v>
      </c>
      <c r="C137" s="77">
        <f t="shared" si="8"/>
        <v>0</v>
      </c>
      <c r="D137" s="77">
        <f t="shared" si="9"/>
        <v>0</v>
      </c>
      <c r="E137" s="77">
        <f t="shared" si="10"/>
        <v>0</v>
      </c>
      <c r="F137" s="77">
        <f>SUM(E$7:E137)</f>
        <v>0</v>
      </c>
      <c r="G137" s="77">
        <f t="shared" si="11"/>
        <v>0</v>
      </c>
    </row>
    <row r="138" spans="2:7" x14ac:dyDescent="0.3">
      <c r="B138" s="76">
        <v>132</v>
      </c>
      <c r="C138" s="77">
        <f t="shared" si="8"/>
        <v>0</v>
      </c>
      <c r="D138" s="77">
        <f t="shared" si="9"/>
        <v>0</v>
      </c>
      <c r="E138" s="77">
        <f t="shared" si="10"/>
        <v>0</v>
      </c>
      <c r="F138" s="77">
        <f>SUM(E$7:E138)</f>
        <v>0</v>
      </c>
      <c r="G138" s="77">
        <f t="shared" si="11"/>
        <v>0</v>
      </c>
    </row>
    <row r="139" spans="2:7" x14ac:dyDescent="0.3">
      <c r="B139" s="76">
        <v>133</v>
      </c>
      <c r="C139" s="77">
        <f t="shared" si="8"/>
        <v>0</v>
      </c>
      <c r="D139" s="77">
        <f t="shared" si="9"/>
        <v>0</v>
      </c>
      <c r="E139" s="77">
        <f t="shared" si="10"/>
        <v>0</v>
      </c>
      <c r="F139" s="77">
        <f>SUM(E$7:E139)</f>
        <v>0</v>
      </c>
      <c r="G139" s="77">
        <f t="shared" si="11"/>
        <v>0</v>
      </c>
    </row>
    <row r="140" spans="2:7" x14ac:dyDescent="0.3">
      <c r="B140" s="76">
        <v>134</v>
      </c>
      <c r="C140" s="77">
        <f t="shared" si="8"/>
        <v>0</v>
      </c>
      <c r="D140" s="77">
        <f t="shared" si="9"/>
        <v>0</v>
      </c>
      <c r="E140" s="77">
        <f t="shared" si="10"/>
        <v>0</v>
      </c>
      <c r="F140" s="77">
        <f>SUM(E$7:E140)</f>
        <v>0</v>
      </c>
      <c r="G140" s="77">
        <f t="shared" si="11"/>
        <v>0</v>
      </c>
    </row>
    <row r="141" spans="2:7" x14ac:dyDescent="0.3">
      <c r="B141" s="76">
        <v>135</v>
      </c>
      <c r="C141" s="77">
        <f t="shared" si="8"/>
        <v>0</v>
      </c>
      <c r="D141" s="77">
        <f t="shared" si="9"/>
        <v>0</v>
      </c>
      <c r="E141" s="77">
        <f t="shared" si="10"/>
        <v>0</v>
      </c>
      <c r="F141" s="77">
        <f>SUM(E$7:E141)</f>
        <v>0</v>
      </c>
      <c r="G141" s="77">
        <f t="shared" si="11"/>
        <v>0</v>
      </c>
    </row>
    <row r="142" spans="2:7" x14ac:dyDescent="0.3">
      <c r="B142" s="76">
        <v>136</v>
      </c>
      <c r="C142" s="77">
        <f t="shared" si="8"/>
        <v>0</v>
      </c>
      <c r="D142" s="77">
        <f t="shared" si="9"/>
        <v>0</v>
      </c>
      <c r="E142" s="77">
        <f t="shared" si="10"/>
        <v>0</v>
      </c>
      <c r="F142" s="77">
        <f>SUM(E$7:E142)</f>
        <v>0</v>
      </c>
      <c r="G142" s="77">
        <f t="shared" si="11"/>
        <v>0</v>
      </c>
    </row>
    <row r="143" spans="2:7" x14ac:dyDescent="0.3">
      <c r="B143" s="76">
        <v>137</v>
      </c>
      <c r="C143" s="77">
        <f t="shared" si="8"/>
        <v>0</v>
      </c>
      <c r="D143" s="77">
        <f t="shared" si="9"/>
        <v>0</v>
      </c>
      <c r="E143" s="77">
        <f t="shared" si="10"/>
        <v>0</v>
      </c>
      <c r="F143" s="77">
        <f>SUM(E$7:E143)</f>
        <v>0</v>
      </c>
      <c r="G143" s="77">
        <f t="shared" si="11"/>
        <v>0</v>
      </c>
    </row>
    <row r="144" spans="2:7" x14ac:dyDescent="0.3">
      <c r="B144" s="76">
        <v>138</v>
      </c>
      <c r="C144" s="77">
        <f t="shared" si="8"/>
        <v>0</v>
      </c>
      <c r="D144" s="77">
        <f t="shared" si="9"/>
        <v>0</v>
      </c>
      <c r="E144" s="77">
        <f t="shared" si="10"/>
        <v>0</v>
      </c>
      <c r="F144" s="77">
        <f>SUM(E$7:E144)</f>
        <v>0</v>
      </c>
      <c r="G144" s="77">
        <f t="shared" si="11"/>
        <v>0</v>
      </c>
    </row>
    <row r="145" spans="2:7" x14ac:dyDescent="0.3">
      <c r="B145" s="76">
        <v>139</v>
      </c>
      <c r="C145" s="77">
        <f t="shared" si="8"/>
        <v>0</v>
      </c>
      <c r="D145" s="77">
        <f t="shared" si="9"/>
        <v>0</v>
      </c>
      <c r="E145" s="77">
        <f t="shared" si="10"/>
        <v>0</v>
      </c>
      <c r="F145" s="77">
        <f>SUM(E$7:E145)</f>
        <v>0</v>
      </c>
      <c r="G145" s="77">
        <f t="shared" si="11"/>
        <v>0</v>
      </c>
    </row>
    <row r="146" spans="2:7" x14ac:dyDescent="0.3">
      <c r="B146" s="76">
        <v>140</v>
      </c>
      <c r="C146" s="77">
        <f t="shared" si="8"/>
        <v>0</v>
      </c>
      <c r="D146" s="77">
        <f t="shared" si="9"/>
        <v>0</v>
      </c>
      <c r="E146" s="77">
        <f t="shared" si="10"/>
        <v>0</v>
      </c>
      <c r="F146" s="77">
        <f>SUM(E$7:E146)</f>
        <v>0</v>
      </c>
      <c r="G146" s="77">
        <f t="shared" si="11"/>
        <v>0</v>
      </c>
    </row>
    <row r="147" spans="2:7" x14ac:dyDescent="0.3">
      <c r="B147" s="76">
        <v>141</v>
      </c>
      <c r="C147" s="77">
        <f t="shared" si="8"/>
        <v>0</v>
      </c>
      <c r="D147" s="77">
        <f t="shared" si="9"/>
        <v>0</v>
      </c>
      <c r="E147" s="77">
        <f t="shared" si="10"/>
        <v>0</v>
      </c>
      <c r="F147" s="77">
        <f>SUM(E$7:E147)</f>
        <v>0</v>
      </c>
      <c r="G147" s="77">
        <f t="shared" si="11"/>
        <v>0</v>
      </c>
    </row>
    <row r="148" spans="2:7" x14ac:dyDescent="0.3">
      <c r="B148" s="76">
        <v>142</v>
      </c>
      <c r="C148" s="77">
        <f t="shared" ref="C148:C211" si="12">IF(B$2*12&gt;=B148,-PMT(B$4/12,(B$2*12)-12,G$18),0)</f>
        <v>0</v>
      </c>
      <c r="D148" s="77">
        <f t="shared" ref="D148:D211" si="13">IF(B$2*12&gt;=B148,G147*B$4/12,0)</f>
        <v>0</v>
      </c>
      <c r="E148" s="77">
        <f t="shared" ref="E148:E211" si="14">C148-D148</f>
        <v>0</v>
      </c>
      <c r="F148" s="77">
        <f>SUM(E$7:E148)</f>
        <v>0</v>
      </c>
      <c r="G148" s="77">
        <f t="shared" ref="G148:G211" si="15">G147-E148</f>
        <v>0</v>
      </c>
    </row>
    <row r="149" spans="2:7" x14ac:dyDescent="0.3">
      <c r="B149" s="76">
        <v>143</v>
      </c>
      <c r="C149" s="77">
        <f t="shared" si="12"/>
        <v>0</v>
      </c>
      <c r="D149" s="77">
        <f t="shared" si="13"/>
        <v>0</v>
      </c>
      <c r="E149" s="77">
        <f t="shared" si="14"/>
        <v>0</v>
      </c>
      <c r="F149" s="77">
        <f>SUM(E$7:E149)</f>
        <v>0</v>
      </c>
      <c r="G149" s="77">
        <f t="shared" si="15"/>
        <v>0</v>
      </c>
    </row>
    <row r="150" spans="2:7" x14ac:dyDescent="0.3">
      <c r="B150" s="76">
        <v>144</v>
      </c>
      <c r="C150" s="77">
        <f t="shared" si="12"/>
        <v>0</v>
      </c>
      <c r="D150" s="77">
        <f t="shared" si="13"/>
        <v>0</v>
      </c>
      <c r="E150" s="77">
        <f t="shared" si="14"/>
        <v>0</v>
      </c>
      <c r="F150" s="77">
        <f>SUM(E$7:E150)</f>
        <v>0</v>
      </c>
      <c r="G150" s="77">
        <f t="shared" si="15"/>
        <v>0</v>
      </c>
    </row>
    <row r="151" spans="2:7" x14ac:dyDescent="0.3">
      <c r="B151" s="76">
        <v>145</v>
      </c>
      <c r="C151" s="77">
        <f t="shared" si="12"/>
        <v>0</v>
      </c>
      <c r="D151" s="77">
        <f t="shared" si="13"/>
        <v>0</v>
      </c>
      <c r="E151" s="77">
        <f t="shared" si="14"/>
        <v>0</v>
      </c>
      <c r="F151" s="77">
        <f>SUM(E$7:E151)</f>
        <v>0</v>
      </c>
      <c r="G151" s="77">
        <f t="shared" si="15"/>
        <v>0</v>
      </c>
    </row>
    <row r="152" spans="2:7" x14ac:dyDescent="0.3">
      <c r="B152" s="76">
        <v>146</v>
      </c>
      <c r="C152" s="77">
        <f t="shared" si="12"/>
        <v>0</v>
      </c>
      <c r="D152" s="77">
        <f t="shared" si="13"/>
        <v>0</v>
      </c>
      <c r="E152" s="77">
        <f t="shared" si="14"/>
        <v>0</v>
      </c>
      <c r="F152" s="77">
        <f>SUM(E$7:E152)</f>
        <v>0</v>
      </c>
      <c r="G152" s="77">
        <f t="shared" si="15"/>
        <v>0</v>
      </c>
    </row>
    <row r="153" spans="2:7" x14ac:dyDescent="0.3">
      <c r="B153" s="76">
        <v>147</v>
      </c>
      <c r="C153" s="77">
        <f t="shared" si="12"/>
        <v>0</v>
      </c>
      <c r="D153" s="77">
        <f t="shared" si="13"/>
        <v>0</v>
      </c>
      <c r="E153" s="77">
        <f t="shared" si="14"/>
        <v>0</v>
      </c>
      <c r="F153" s="77">
        <f>SUM(E$7:E153)</f>
        <v>0</v>
      </c>
      <c r="G153" s="77">
        <f t="shared" si="15"/>
        <v>0</v>
      </c>
    </row>
    <row r="154" spans="2:7" x14ac:dyDescent="0.3">
      <c r="B154" s="76">
        <v>148</v>
      </c>
      <c r="C154" s="77">
        <f t="shared" si="12"/>
        <v>0</v>
      </c>
      <c r="D154" s="77">
        <f t="shared" si="13"/>
        <v>0</v>
      </c>
      <c r="E154" s="77">
        <f t="shared" si="14"/>
        <v>0</v>
      </c>
      <c r="F154" s="77">
        <f>SUM(E$7:E154)</f>
        <v>0</v>
      </c>
      <c r="G154" s="77">
        <f t="shared" si="15"/>
        <v>0</v>
      </c>
    </row>
    <row r="155" spans="2:7" x14ac:dyDescent="0.3">
      <c r="B155" s="76">
        <v>149</v>
      </c>
      <c r="C155" s="77">
        <f t="shared" si="12"/>
        <v>0</v>
      </c>
      <c r="D155" s="77">
        <f t="shared" si="13"/>
        <v>0</v>
      </c>
      <c r="E155" s="77">
        <f t="shared" si="14"/>
        <v>0</v>
      </c>
      <c r="F155" s="77">
        <f>SUM(E$7:E155)</f>
        <v>0</v>
      </c>
      <c r="G155" s="77">
        <f t="shared" si="15"/>
        <v>0</v>
      </c>
    </row>
    <row r="156" spans="2:7" x14ac:dyDescent="0.3">
      <c r="B156" s="76">
        <v>150</v>
      </c>
      <c r="C156" s="77">
        <f t="shared" si="12"/>
        <v>0</v>
      </c>
      <c r="D156" s="77">
        <f t="shared" si="13"/>
        <v>0</v>
      </c>
      <c r="E156" s="77">
        <f t="shared" si="14"/>
        <v>0</v>
      </c>
      <c r="F156" s="77">
        <f>SUM(E$7:E156)</f>
        <v>0</v>
      </c>
      <c r="G156" s="77">
        <f t="shared" si="15"/>
        <v>0</v>
      </c>
    </row>
    <row r="157" spans="2:7" x14ac:dyDescent="0.3">
      <c r="B157" s="76">
        <v>151</v>
      </c>
      <c r="C157" s="77">
        <f t="shared" si="12"/>
        <v>0</v>
      </c>
      <c r="D157" s="77">
        <f t="shared" si="13"/>
        <v>0</v>
      </c>
      <c r="E157" s="77">
        <f t="shared" si="14"/>
        <v>0</v>
      </c>
      <c r="F157" s="77">
        <f>SUM(E$7:E157)</f>
        <v>0</v>
      </c>
      <c r="G157" s="77">
        <f t="shared" si="15"/>
        <v>0</v>
      </c>
    </row>
    <row r="158" spans="2:7" x14ac:dyDescent="0.3">
      <c r="B158" s="76">
        <v>152</v>
      </c>
      <c r="C158" s="77">
        <f t="shared" si="12"/>
        <v>0</v>
      </c>
      <c r="D158" s="77">
        <f t="shared" si="13"/>
        <v>0</v>
      </c>
      <c r="E158" s="77">
        <f t="shared" si="14"/>
        <v>0</v>
      </c>
      <c r="F158" s="77">
        <f>SUM(E$7:E158)</f>
        <v>0</v>
      </c>
      <c r="G158" s="77">
        <f t="shared" si="15"/>
        <v>0</v>
      </c>
    </row>
    <row r="159" spans="2:7" x14ac:dyDescent="0.3">
      <c r="B159" s="76">
        <v>153</v>
      </c>
      <c r="C159" s="77">
        <f t="shared" si="12"/>
        <v>0</v>
      </c>
      <c r="D159" s="77">
        <f t="shared" si="13"/>
        <v>0</v>
      </c>
      <c r="E159" s="77">
        <f t="shared" si="14"/>
        <v>0</v>
      </c>
      <c r="F159" s="77">
        <f>SUM(E$7:E159)</f>
        <v>0</v>
      </c>
      <c r="G159" s="77">
        <f t="shared" si="15"/>
        <v>0</v>
      </c>
    </row>
    <row r="160" spans="2:7" x14ac:dyDescent="0.3">
      <c r="B160" s="76">
        <v>154</v>
      </c>
      <c r="C160" s="77">
        <f t="shared" si="12"/>
        <v>0</v>
      </c>
      <c r="D160" s="77">
        <f t="shared" si="13"/>
        <v>0</v>
      </c>
      <c r="E160" s="77">
        <f t="shared" si="14"/>
        <v>0</v>
      </c>
      <c r="F160" s="77">
        <f>SUM(E$7:E160)</f>
        <v>0</v>
      </c>
      <c r="G160" s="77">
        <f t="shared" si="15"/>
        <v>0</v>
      </c>
    </row>
    <row r="161" spans="2:7" x14ac:dyDescent="0.3">
      <c r="B161" s="76">
        <v>155</v>
      </c>
      <c r="C161" s="77">
        <f t="shared" si="12"/>
        <v>0</v>
      </c>
      <c r="D161" s="77">
        <f t="shared" si="13"/>
        <v>0</v>
      </c>
      <c r="E161" s="77">
        <f t="shared" si="14"/>
        <v>0</v>
      </c>
      <c r="F161" s="77">
        <f>SUM(E$7:E161)</f>
        <v>0</v>
      </c>
      <c r="G161" s="77">
        <f t="shared" si="15"/>
        <v>0</v>
      </c>
    </row>
    <row r="162" spans="2:7" x14ac:dyDescent="0.3">
      <c r="B162" s="76">
        <v>156</v>
      </c>
      <c r="C162" s="77">
        <f t="shared" si="12"/>
        <v>0</v>
      </c>
      <c r="D162" s="77">
        <f t="shared" si="13"/>
        <v>0</v>
      </c>
      <c r="E162" s="77">
        <f t="shared" si="14"/>
        <v>0</v>
      </c>
      <c r="F162" s="77">
        <f>SUM(E$7:E162)</f>
        <v>0</v>
      </c>
      <c r="G162" s="77">
        <f t="shared" si="15"/>
        <v>0</v>
      </c>
    </row>
    <row r="163" spans="2:7" x14ac:dyDescent="0.3">
      <c r="B163" s="76">
        <v>157</v>
      </c>
      <c r="C163" s="77">
        <f t="shared" si="12"/>
        <v>0</v>
      </c>
      <c r="D163" s="77">
        <f t="shared" si="13"/>
        <v>0</v>
      </c>
      <c r="E163" s="77">
        <f t="shared" si="14"/>
        <v>0</v>
      </c>
      <c r="F163" s="77">
        <f>SUM(E$7:E163)</f>
        <v>0</v>
      </c>
      <c r="G163" s="77">
        <f t="shared" si="15"/>
        <v>0</v>
      </c>
    </row>
    <row r="164" spans="2:7" x14ac:dyDescent="0.3">
      <c r="B164" s="76">
        <v>158</v>
      </c>
      <c r="C164" s="77">
        <f t="shared" si="12"/>
        <v>0</v>
      </c>
      <c r="D164" s="77">
        <f t="shared" si="13"/>
        <v>0</v>
      </c>
      <c r="E164" s="77">
        <f t="shared" si="14"/>
        <v>0</v>
      </c>
      <c r="F164" s="77">
        <f>SUM(E$7:E164)</f>
        <v>0</v>
      </c>
      <c r="G164" s="77">
        <f t="shared" si="15"/>
        <v>0</v>
      </c>
    </row>
    <row r="165" spans="2:7" x14ac:dyDescent="0.3">
      <c r="B165" s="76">
        <v>159</v>
      </c>
      <c r="C165" s="77">
        <f t="shared" si="12"/>
        <v>0</v>
      </c>
      <c r="D165" s="77">
        <f t="shared" si="13"/>
        <v>0</v>
      </c>
      <c r="E165" s="77">
        <f t="shared" si="14"/>
        <v>0</v>
      </c>
      <c r="F165" s="77">
        <f>SUM(E$7:E165)</f>
        <v>0</v>
      </c>
      <c r="G165" s="77">
        <f t="shared" si="15"/>
        <v>0</v>
      </c>
    </row>
    <row r="166" spans="2:7" x14ac:dyDescent="0.3">
      <c r="B166" s="76">
        <v>160</v>
      </c>
      <c r="C166" s="77">
        <f t="shared" si="12"/>
        <v>0</v>
      </c>
      <c r="D166" s="77">
        <f t="shared" si="13"/>
        <v>0</v>
      </c>
      <c r="E166" s="77">
        <f t="shared" si="14"/>
        <v>0</v>
      </c>
      <c r="F166" s="77">
        <f>SUM(E$7:E166)</f>
        <v>0</v>
      </c>
      <c r="G166" s="77">
        <f t="shared" si="15"/>
        <v>0</v>
      </c>
    </row>
    <row r="167" spans="2:7" x14ac:dyDescent="0.3">
      <c r="B167" s="76">
        <v>161</v>
      </c>
      <c r="C167" s="77">
        <f t="shared" si="12"/>
        <v>0</v>
      </c>
      <c r="D167" s="77">
        <f t="shared" si="13"/>
        <v>0</v>
      </c>
      <c r="E167" s="77">
        <f t="shared" si="14"/>
        <v>0</v>
      </c>
      <c r="F167" s="77">
        <f>SUM(E$7:E167)</f>
        <v>0</v>
      </c>
      <c r="G167" s="77">
        <f t="shared" si="15"/>
        <v>0</v>
      </c>
    </row>
    <row r="168" spans="2:7" x14ac:dyDescent="0.3">
      <c r="B168" s="76">
        <v>162</v>
      </c>
      <c r="C168" s="77">
        <f t="shared" si="12"/>
        <v>0</v>
      </c>
      <c r="D168" s="77">
        <f t="shared" si="13"/>
        <v>0</v>
      </c>
      <c r="E168" s="77">
        <f t="shared" si="14"/>
        <v>0</v>
      </c>
      <c r="F168" s="77">
        <f>SUM(E$7:E168)</f>
        <v>0</v>
      </c>
      <c r="G168" s="77">
        <f t="shared" si="15"/>
        <v>0</v>
      </c>
    </row>
    <row r="169" spans="2:7" x14ac:dyDescent="0.3">
      <c r="B169" s="76">
        <v>163</v>
      </c>
      <c r="C169" s="77">
        <f t="shared" si="12"/>
        <v>0</v>
      </c>
      <c r="D169" s="77">
        <f t="shared" si="13"/>
        <v>0</v>
      </c>
      <c r="E169" s="77">
        <f t="shared" si="14"/>
        <v>0</v>
      </c>
      <c r="F169" s="77">
        <f>SUM(E$7:E169)</f>
        <v>0</v>
      </c>
      <c r="G169" s="77">
        <f t="shared" si="15"/>
        <v>0</v>
      </c>
    </row>
    <row r="170" spans="2:7" x14ac:dyDescent="0.3">
      <c r="B170" s="76">
        <v>164</v>
      </c>
      <c r="C170" s="77">
        <f t="shared" si="12"/>
        <v>0</v>
      </c>
      <c r="D170" s="77">
        <f t="shared" si="13"/>
        <v>0</v>
      </c>
      <c r="E170" s="77">
        <f t="shared" si="14"/>
        <v>0</v>
      </c>
      <c r="F170" s="77">
        <f>SUM(E$7:E170)</f>
        <v>0</v>
      </c>
      <c r="G170" s="77">
        <f t="shared" si="15"/>
        <v>0</v>
      </c>
    </row>
    <row r="171" spans="2:7" x14ac:dyDescent="0.3">
      <c r="B171" s="76">
        <v>165</v>
      </c>
      <c r="C171" s="77">
        <f t="shared" si="12"/>
        <v>0</v>
      </c>
      <c r="D171" s="77">
        <f t="shared" si="13"/>
        <v>0</v>
      </c>
      <c r="E171" s="77">
        <f t="shared" si="14"/>
        <v>0</v>
      </c>
      <c r="F171" s="77">
        <f>SUM(E$7:E171)</f>
        <v>0</v>
      </c>
      <c r="G171" s="77">
        <f t="shared" si="15"/>
        <v>0</v>
      </c>
    </row>
    <row r="172" spans="2:7" x14ac:dyDescent="0.3">
      <c r="B172" s="76">
        <v>166</v>
      </c>
      <c r="C172" s="77">
        <f t="shared" si="12"/>
        <v>0</v>
      </c>
      <c r="D172" s="77">
        <f t="shared" si="13"/>
        <v>0</v>
      </c>
      <c r="E172" s="77">
        <f t="shared" si="14"/>
        <v>0</v>
      </c>
      <c r="F172" s="77">
        <f>SUM(E$7:E172)</f>
        <v>0</v>
      </c>
      <c r="G172" s="77">
        <f t="shared" si="15"/>
        <v>0</v>
      </c>
    </row>
    <row r="173" spans="2:7" x14ac:dyDescent="0.3">
      <c r="B173" s="76">
        <v>167</v>
      </c>
      <c r="C173" s="77">
        <f t="shared" si="12"/>
        <v>0</v>
      </c>
      <c r="D173" s="77">
        <f t="shared" si="13"/>
        <v>0</v>
      </c>
      <c r="E173" s="77">
        <f t="shared" si="14"/>
        <v>0</v>
      </c>
      <c r="F173" s="77">
        <f>SUM(E$7:E173)</f>
        <v>0</v>
      </c>
      <c r="G173" s="77">
        <f t="shared" si="15"/>
        <v>0</v>
      </c>
    </row>
    <row r="174" spans="2:7" x14ac:dyDescent="0.3">
      <c r="B174" s="76">
        <v>168</v>
      </c>
      <c r="C174" s="77">
        <f t="shared" si="12"/>
        <v>0</v>
      </c>
      <c r="D174" s="77">
        <f t="shared" si="13"/>
        <v>0</v>
      </c>
      <c r="E174" s="77">
        <f t="shared" si="14"/>
        <v>0</v>
      </c>
      <c r="F174" s="77">
        <f>SUM(E$7:E174)</f>
        <v>0</v>
      </c>
      <c r="G174" s="77">
        <f t="shared" si="15"/>
        <v>0</v>
      </c>
    </row>
    <row r="175" spans="2:7" x14ac:dyDescent="0.3">
      <c r="B175" s="76">
        <v>169</v>
      </c>
      <c r="C175" s="77">
        <f t="shared" si="12"/>
        <v>0</v>
      </c>
      <c r="D175" s="77">
        <f t="shared" si="13"/>
        <v>0</v>
      </c>
      <c r="E175" s="77">
        <f t="shared" si="14"/>
        <v>0</v>
      </c>
      <c r="F175" s="77">
        <f>SUM(E$7:E175)</f>
        <v>0</v>
      </c>
      <c r="G175" s="77">
        <f t="shared" si="15"/>
        <v>0</v>
      </c>
    </row>
    <row r="176" spans="2:7" x14ac:dyDescent="0.3">
      <c r="B176" s="76">
        <v>170</v>
      </c>
      <c r="C176" s="77">
        <f t="shared" si="12"/>
        <v>0</v>
      </c>
      <c r="D176" s="77">
        <f t="shared" si="13"/>
        <v>0</v>
      </c>
      <c r="E176" s="77">
        <f t="shared" si="14"/>
        <v>0</v>
      </c>
      <c r="F176" s="77">
        <f>SUM(E$7:E176)</f>
        <v>0</v>
      </c>
      <c r="G176" s="77">
        <f t="shared" si="15"/>
        <v>0</v>
      </c>
    </row>
    <row r="177" spans="2:7" x14ac:dyDescent="0.3">
      <c r="B177" s="76">
        <v>171</v>
      </c>
      <c r="C177" s="77">
        <f t="shared" si="12"/>
        <v>0</v>
      </c>
      <c r="D177" s="77">
        <f t="shared" si="13"/>
        <v>0</v>
      </c>
      <c r="E177" s="77">
        <f t="shared" si="14"/>
        <v>0</v>
      </c>
      <c r="F177" s="77">
        <f>SUM(E$7:E177)</f>
        <v>0</v>
      </c>
      <c r="G177" s="77">
        <f t="shared" si="15"/>
        <v>0</v>
      </c>
    </row>
    <row r="178" spans="2:7" x14ac:dyDescent="0.3">
      <c r="B178" s="76">
        <v>172</v>
      </c>
      <c r="C178" s="77">
        <f t="shared" si="12"/>
        <v>0</v>
      </c>
      <c r="D178" s="77">
        <f t="shared" si="13"/>
        <v>0</v>
      </c>
      <c r="E178" s="77">
        <f t="shared" si="14"/>
        <v>0</v>
      </c>
      <c r="F178" s="77">
        <f>SUM(E$7:E178)</f>
        <v>0</v>
      </c>
      <c r="G178" s="77">
        <f t="shared" si="15"/>
        <v>0</v>
      </c>
    </row>
    <row r="179" spans="2:7" x14ac:dyDescent="0.3">
      <c r="B179" s="76">
        <v>173</v>
      </c>
      <c r="C179" s="77">
        <f t="shared" si="12"/>
        <v>0</v>
      </c>
      <c r="D179" s="77">
        <f t="shared" si="13"/>
        <v>0</v>
      </c>
      <c r="E179" s="77">
        <f t="shared" si="14"/>
        <v>0</v>
      </c>
      <c r="F179" s="77">
        <f>SUM(E$7:E179)</f>
        <v>0</v>
      </c>
      <c r="G179" s="77">
        <f t="shared" si="15"/>
        <v>0</v>
      </c>
    </row>
    <row r="180" spans="2:7" x14ac:dyDescent="0.3">
      <c r="B180" s="76">
        <v>174</v>
      </c>
      <c r="C180" s="77">
        <f t="shared" si="12"/>
        <v>0</v>
      </c>
      <c r="D180" s="77">
        <f t="shared" si="13"/>
        <v>0</v>
      </c>
      <c r="E180" s="77">
        <f t="shared" si="14"/>
        <v>0</v>
      </c>
      <c r="F180" s="77">
        <f>SUM(E$7:E180)</f>
        <v>0</v>
      </c>
      <c r="G180" s="77">
        <f t="shared" si="15"/>
        <v>0</v>
      </c>
    </row>
    <row r="181" spans="2:7" x14ac:dyDescent="0.3">
      <c r="B181" s="76">
        <v>175</v>
      </c>
      <c r="C181" s="77">
        <f t="shared" si="12"/>
        <v>0</v>
      </c>
      <c r="D181" s="77">
        <f t="shared" si="13"/>
        <v>0</v>
      </c>
      <c r="E181" s="77">
        <f t="shared" si="14"/>
        <v>0</v>
      </c>
      <c r="F181" s="77">
        <f>SUM(E$7:E181)</f>
        <v>0</v>
      </c>
      <c r="G181" s="77">
        <f t="shared" si="15"/>
        <v>0</v>
      </c>
    </row>
    <row r="182" spans="2:7" x14ac:dyDescent="0.3">
      <c r="B182" s="76">
        <v>176</v>
      </c>
      <c r="C182" s="77">
        <f t="shared" si="12"/>
        <v>0</v>
      </c>
      <c r="D182" s="77">
        <f t="shared" si="13"/>
        <v>0</v>
      </c>
      <c r="E182" s="77">
        <f t="shared" si="14"/>
        <v>0</v>
      </c>
      <c r="F182" s="77">
        <f>SUM(E$7:E182)</f>
        <v>0</v>
      </c>
      <c r="G182" s="77">
        <f t="shared" si="15"/>
        <v>0</v>
      </c>
    </row>
    <row r="183" spans="2:7" x14ac:dyDescent="0.3">
      <c r="B183" s="76">
        <v>177</v>
      </c>
      <c r="C183" s="77">
        <f t="shared" si="12"/>
        <v>0</v>
      </c>
      <c r="D183" s="77">
        <f t="shared" si="13"/>
        <v>0</v>
      </c>
      <c r="E183" s="77">
        <f t="shared" si="14"/>
        <v>0</v>
      </c>
      <c r="F183" s="77">
        <f>SUM(E$7:E183)</f>
        <v>0</v>
      </c>
      <c r="G183" s="77">
        <f t="shared" si="15"/>
        <v>0</v>
      </c>
    </row>
    <row r="184" spans="2:7" x14ac:dyDescent="0.3">
      <c r="B184" s="76">
        <v>178</v>
      </c>
      <c r="C184" s="77">
        <f t="shared" si="12"/>
        <v>0</v>
      </c>
      <c r="D184" s="77">
        <f t="shared" si="13"/>
        <v>0</v>
      </c>
      <c r="E184" s="77">
        <f t="shared" si="14"/>
        <v>0</v>
      </c>
      <c r="F184" s="77">
        <f>SUM(E$7:E184)</f>
        <v>0</v>
      </c>
      <c r="G184" s="77">
        <f t="shared" si="15"/>
        <v>0</v>
      </c>
    </row>
    <row r="185" spans="2:7" x14ac:dyDescent="0.3">
      <c r="B185" s="76">
        <v>179</v>
      </c>
      <c r="C185" s="77">
        <f t="shared" si="12"/>
        <v>0</v>
      </c>
      <c r="D185" s="77">
        <f t="shared" si="13"/>
        <v>0</v>
      </c>
      <c r="E185" s="77">
        <f t="shared" si="14"/>
        <v>0</v>
      </c>
      <c r="F185" s="77">
        <f>SUM(E$7:E185)</f>
        <v>0</v>
      </c>
      <c r="G185" s="77">
        <f t="shared" si="15"/>
        <v>0</v>
      </c>
    </row>
    <row r="186" spans="2:7" x14ac:dyDescent="0.3">
      <c r="B186" s="76">
        <v>180</v>
      </c>
      <c r="C186" s="77">
        <f t="shared" si="12"/>
        <v>0</v>
      </c>
      <c r="D186" s="77">
        <f t="shared" si="13"/>
        <v>0</v>
      </c>
      <c r="E186" s="77">
        <f t="shared" si="14"/>
        <v>0</v>
      </c>
      <c r="F186" s="77">
        <f>SUM(E$7:E186)</f>
        <v>0</v>
      </c>
      <c r="G186" s="77">
        <f t="shared" si="15"/>
        <v>0</v>
      </c>
    </row>
    <row r="187" spans="2:7" x14ac:dyDescent="0.3">
      <c r="B187" s="76">
        <v>181</v>
      </c>
      <c r="C187" s="77">
        <f t="shared" si="12"/>
        <v>0</v>
      </c>
      <c r="D187" s="77">
        <f t="shared" si="13"/>
        <v>0</v>
      </c>
      <c r="E187" s="77">
        <f t="shared" si="14"/>
        <v>0</v>
      </c>
      <c r="F187" s="77">
        <f>SUM(E$7:E187)</f>
        <v>0</v>
      </c>
      <c r="G187" s="77">
        <f t="shared" si="15"/>
        <v>0</v>
      </c>
    </row>
    <row r="188" spans="2:7" x14ac:dyDescent="0.3">
      <c r="B188" s="76">
        <v>182</v>
      </c>
      <c r="C188" s="77">
        <f t="shared" si="12"/>
        <v>0</v>
      </c>
      <c r="D188" s="77">
        <f t="shared" si="13"/>
        <v>0</v>
      </c>
      <c r="E188" s="77">
        <f t="shared" si="14"/>
        <v>0</v>
      </c>
      <c r="F188" s="77">
        <f>SUM(E$7:E188)</f>
        <v>0</v>
      </c>
      <c r="G188" s="77">
        <f t="shared" si="15"/>
        <v>0</v>
      </c>
    </row>
    <row r="189" spans="2:7" x14ac:dyDescent="0.3">
      <c r="B189" s="76">
        <v>183</v>
      </c>
      <c r="C189" s="77">
        <f t="shared" si="12"/>
        <v>0</v>
      </c>
      <c r="D189" s="77">
        <f t="shared" si="13"/>
        <v>0</v>
      </c>
      <c r="E189" s="77">
        <f t="shared" si="14"/>
        <v>0</v>
      </c>
      <c r="F189" s="77">
        <f>SUM(E$7:E189)</f>
        <v>0</v>
      </c>
      <c r="G189" s="77">
        <f t="shared" si="15"/>
        <v>0</v>
      </c>
    </row>
    <row r="190" spans="2:7" x14ac:dyDescent="0.3">
      <c r="B190" s="76">
        <v>184</v>
      </c>
      <c r="C190" s="77">
        <f t="shared" si="12"/>
        <v>0</v>
      </c>
      <c r="D190" s="77">
        <f t="shared" si="13"/>
        <v>0</v>
      </c>
      <c r="E190" s="77">
        <f t="shared" si="14"/>
        <v>0</v>
      </c>
      <c r="F190" s="77">
        <f>SUM(E$7:E190)</f>
        <v>0</v>
      </c>
      <c r="G190" s="77">
        <f t="shared" si="15"/>
        <v>0</v>
      </c>
    </row>
    <row r="191" spans="2:7" x14ac:dyDescent="0.3">
      <c r="B191" s="76">
        <v>185</v>
      </c>
      <c r="C191" s="77">
        <f t="shared" si="12"/>
        <v>0</v>
      </c>
      <c r="D191" s="77">
        <f t="shared" si="13"/>
        <v>0</v>
      </c>
      <c r="E191" s="77">
        <f t="shared" si="14"/>
        <v>0</v>
      </c>
      <c r="F191" s="77">
        <f>SUM(E$7:E191)</f>
        <v>0</v>
      </c>
      <c r="G191" s="77">
        <f t="shared" si="15"/>
        <v>0</v>
      </c>
    </row>
    <row r="192" spans="2:7" x14ac:dyDescent="0.3">
      <c r="B192" s="76">
        <v>186</v>
      </c>
      <c r="C192" s="77">
        <f t="shared" si="12"/>
        <v>0</v>
      </c>
      <c r="D192" s="77">
        <f t="shared" si="13"/>
        <v>0</v>
      </c>
      <c r="E192" s="77">
        <f t="shared" si="14"/>
        <v>0</v>
      </c>
      <c r="F192" s="77">
        <f>SUM(E$7:E192)</f>
        <v>0</v>
      </c>
      <c r="G192" s="77">
        <f t="shared" si="15"/>
        <v>0</v>
      </c>
    </row>
    <row r="193" spans="2:7" x14ac:dyDescent="0.3">
      <c r="B193" s="76">
        <v>187</v>
      </c>
      <c r="C193" s="77">
        <f t="shared" si="12"/>
        <v>0</v>
      </c>
      <c r="D193" s="77">
        <f t="shared" si="13"/>
        <v>0</v>
      </c>
      <c r="E193" s="77">
        <f t="shared" si="14"/>
        <v>0</v>
      </c>
      <c r="F193" s="77">
        <f>SUM(E$7:E193)</f>
        <v>0</v>
      </c>
      <c r="G193" s="77">
        <f t="shared" si="15"/>
        <v>0</v>
      </c>
    </row>
    <row r="194" spans="2:7" x14ac:dyDescent="0.3">
      <c r="B194" s="76">
        <v>188</v>
      </c>
      <c r="C194" s="77">
        <f t="shared" si="12"/>
        <v>0</v>
      </c>
      <c r="D194" s="77">
        <f t="shared" si="13"/>
        <v>0</v>
      </c>
      <c r="E194" s="77">
        <f t="shared" si="14"/>
        <v>0</v>
      </c>
      <c r="F194" s="77">
        <f>SUM(E$7:E194)</f>
        <v>0</v>
      </c>
      <c r="G194" s="77">
        <f t="shared" si="15"/>
        <v>0</v>
      </c>
    </row>
    <row r="195" spans="2:7" x14ac:dyDescent="0.3">
      <c r="B195" s="76">
        <v>189</v>
      </c>
      <c r="C195" s="77">
        <f t="shared" si="12"/>
        <v>0</v>
      </c>
      <c r="D195" s="77">
        <f t="shared" si="13"/>
        <v>0</v>
      </c>
      <c r="E195" s="77">
        <f t="shared" si="14"/>
        <v>0</v>
      </c>
      <c r="F195" s="77">
        <f>SUM(E$7:E195)</f>
        <v>0</v>
      </c>
      <c r="G195" s="77">
        <f t="shared" si="15"/>
        <v>0</v>
      </c>
    </row>
    <row r="196" spans="2:7" x14ac:dyDescent="0.3">
      <c r="B196" s="76">
        <v>190</v>
      </c>
      <c r="C196" s="77">
        <f t="shared" si="12"/>
        <v>0</v>
      </c>
      <c r="D196" s="77">
        <f t="shared" si="13"/>
        <v>0</v>
      </c>
      <c r="E196" s="77">
        <f t="shared" si="14"/>
        <v>0</v>
      </c>
      <c r="F196" s="77">
        <f>SUM(E$7:E196)</f>
        <v>0</v>
      </c>
      <c r="G196" s="77">
        <f t="shared" si="15"/>
        <v>0</v>
      </c>
    </row>
    <row r="197" spans="2:7" x14ac:dyDescent="0.3">
      <c r="B197" s="76">
        <v>191</v>
      </c>
      <c r="C197" s="77">
        <f t="shared" si="12"/>
        <v>0</v>
      </c>
      <c r="D197" s="77">
        <f t="shared" si="13"/>
        <v>0</v>
      </c>
      <c r="E197" s="77">
        <f t="shared" si="14"/>
        <v>0</v>
      </c>
      <c r="F197" s="77">
        <f>SUM(E$7:E197)</f>
        <v>0</v>
      </c>
      <c r="G197" s="77">
        <f t="shared" si="15"/>
        <v>0</v>
      </c>
    </row>
    <row r="198" spans="2:7" x14ac:dyDescent="0.3">
      <c r="B198" s="76">
        <v>192</v>
      </c>
      <c r="C198" s="77">
        <f t="shared" si="12"/>
        <v>0</v>
      </c>
      <c r="D198" s="77">
        <f t="shared" si="13"/>
        <v>0</v>
      </c>
      <c r="E198" s="77">
        <f t="shared" si="14"/>
        <v>0</v>
      </c>
      <c r="F198" s="77">
        <f>SUM(E$7:E198)</f>
        <v>0</v>
      </c>
      <c r="G198" s="77">
        <f t="shared" si="15"/>
        <v>0</v>
      </c>
    </row>
    <row r="199" spans="2:7" x14ac:dyDescent="0.3">
      <c r="B199" s="76">
        <v>193</v>
      </c>
      <c r="C199" s="77">
        <f t="shared" si="12"/>
        <v>0</v>
      </c>
      <c r="D199" s="77">
        <f t="shared" si="13"/>
        <v>0</v>
      </c>
      <c r="E199" s="77">
        <f t="shared" si="14"/>
        <v>0</v>
      </c>
      <c r="F199" s="77">
        <f>SUM(E$7:E199)</f>
        <v>0</v>
      </c>
      <c r="G199" s="77">
        <f t="shared" si="15"/>
        <v>0</v>
      </c>
    </row>
    <row r="200" spans="2:7" x14ac:dyDescent="0.3">
      <c r="B200" s="76">
        <v>194</v>
      </c>
      <c r="C200" s="77">
        <f t="shared" si="12"/>
        <v>0</v>
      </c>
      <c r="D200" s="77">
        <f t="shared" si="13"/>
        <v>0</v>
      </c>
      <c r="E200" s="77">
        <f t="shared" si="14"/>
        <v>0</v>
      </c>
      <c r="F200" s="77">
        <f>SUM(E$7:E200)</f>
        <v>0</v>
      </c>
      <c r="G200" s="77">
        <f t="shared" si="15"/>
        <v>0</v>
      </c>
    </row>
    <row r="201" spans="2:7" x14ac:dyDescent="0.3">
      <c r="B201" s="76">
        <v>195</v>
      </c>
      <c r="C201" s="77">
        <f t="shared" si="12"/>
        <v>0</v>
      </c>
      <c r="D201" s="77">
        <f t="shared" si="13"/>
        <v>0</v>
      </c>
      <c r="E201" s="77">
        <f t="shared" si="14"/>
        <v>0</v>
      </c>
      <c r="F201" s="77">
        <f>SUM(E$7:E201)</f>
        <v>0</v>
      </c>
      <c r="G201" s="77">
        <f t="shared" si="15"/>
        <v>0</v>
      </c>
    </row>
    <row r="202" spans="2:7" x14ac:dyDescent="0.3">
      <c r="B202" s="76">
        <v>196</v>
      </c>
      <c r="C202" s="77">
        <f t="shared" si="12"/>
        <v>0</v>
      </c>
      <c r="D202" s="77">
        <f t="shared" si="13"/>
        <v>0</v>
      </c>
      <c r="E202" s="77">
        <f t="shared" si="14"/>
        <v>0</v>
      </c>
      <c r="F202" s="77">
        <f>SUM(E$7:E202)</f>
        <v>0</v>
      </c>
      <c r="G202" s="77">
        <f t="shared" si="15"/>
        <v>0</v>
      </c>
    </row>
    <row r="203" spans="2:7" x14ac:dyDescent="0.3">
      <c r="B203" s="76">
        <v>197</v>
      </c>
      <c r="C203" s="77">
        <f t="shared" si="12"/>
        <v>0</v>
      </c>
      <c r="D203" s="77">
        <f t="shared" si="13"/>
        <v>0</v>
      </c>
      <c r="E203" s="77">
        <f t="shared" si="14"/>
        <v>0</v>
      </c>
      <c r="F203" s="77">
        <f>SUM(E$7:E203)</f>
        <v>0</v>
      </c>
      <c r="G203" s="77">
        <f t="shared" si="15"/>
        <v>0</v>
      </c>
    </row>
    <row r="204" spans="2:7" x14ac:dyDescent="0.3">
      <c r="B204" s="76">
        <v>198</v>
      </c>
      <c r="C204" s="77">
        <f t="shared" si="12"/>
        <v>0</v>
      </c>
      <c r="D204" s="77">
        <f t="shared" si="13"/>
        <v>0</v>
      </c>
      <c r="E204" s="77">
        <f t="shared" si="14"/>
        <v>0</v>
      </c>
      <c r="F204" s="77">
        <f>SUM(E$7:E204)</f>
        <v>0</v>
      </c>
      <c r="G204" s="77">
        <f t="shared" si="15"/>
        <v>0</v>
      </c>
    </row>
    <row r="205" spans="2:7" x14ac:dyDescent="0.3">
      <c r="B205" s="76">
        <v>199</v>
      </c>
      <c r="C205" s="77">
        <f t="shared" si="12"/>
        <v>0</v>
      </c>
      <c r="D205" s="77">
        <f t="shared" si="13"/>
        <v>0</v>
      </c>
      <c r="E205" s="77">
        <f t="shared" si="14"/>
        <v>0</v>
      </c>
      <c r="F205" s="77">
        <f>SUM(E$7:E205)</f>
        <v>0</v>
      </c>
      <c r="G205" s="77">
        <f t="shared" si="15"/>
        <v>0</v>
      </c>
    </row>
    <row r="206" spans="2:7" x14ac:dyDescent="0.3">
      <c r="B206" s="76">
        <v>200</v>
      </c>
      <c r="C206" s="77">
        <f t="shared" si="12"/>
        <v>0</v>
      </c>
      <c r="D206" s="77">
        <f t="shared" si="13"/>
        <v>0</v>
      </c>
      <c r="E206" s="77">
        <f t="shared" si="14"/>
        <v>0</v>
      </c>
      <c r="F206" s="77">
        <f>SUM(E$7:E206)</f>
        <v>0</v>
      </c>
      <c r="G206" s="77">
        <f t="shared" si="15"/>
        <v>0</v>
      </c>
    </row>
    <row r="207" spans="2:7" x14ac:dyDescent="0.3">
      <c r="B207" s="76">
        <v>201</v>
      </c>
      <c r="C207" s="77">
        <f t="shared" si="12"/>
        <v>0</v>
      </c>
      <c r="D207" s="77">
        <f t="shared" si="13"/>
        <v>0</v>
      </c>
      <c r="E207" s="77">
        <f t="shared" si="14"/>
        <v>0</v>
      </c>
      <c r="F207" s="77">
        <f>SUM(E$7:E207)</f>
        <v>0</v>
      </c>
      <c r="G207" s="77">
        <f t="shared" si="15"/>
        <v>0</v>
      </c>
    </row>
    <row r="208" spans="2:7" x14ac:dyDescent="0.3">
      <c r="B208" s="76">
        <v>202</v>
      </c>
      <c r="C208" s="77">
        <f t="shared" si="12"/>
        <v>0</v>
      </c>
      <c r="D208" s="77">
        <f t="shared" si="13"/>
        <v>0</v>
      </c>
      <c r="E208" s="77">
        <f t="shared" si="14"/>
        <v>0</v>
      </c>
      <c r="F208" s="77">
        <f>SUM(E$7:E208)</f>
        <v>0</v>
      </c>
      <c r="G208" s="77">
        <f t="shared" si="15"/>
        <v>0</v>
      </c>
    </row>
    <row r="209" spans="2:7" x14ac:dyDescent="0.3">
      <c r="B209" s="76">
        <v>203</v>
      </c>
      <c r="C209" s="77">
        <f t="shared" si="12"/>
        <v>0</v>
      </c>
      <c r="D209" s="77">
        <f t="shared" si="13"/>
        <v>0</v>
      </c>
      <c r="E209" s="77">
        <f t="shared" si="14"/>
        <v>0</v>
      </c>
      <c r="F209" s="77">
        <f>SUM(E$7:E209)</f>
        <v>0</v>
      </c>
      <c r="G209" s="77">
        <f t="shared" si="15"/>
        <v>0</v>
      </c>
    </row>
    <row r="210" spans="2:7" x14ac:dyDescent="0.3">
      <c r="B210" s="76">
        <v>204</v>
      </c>
      <c r="C210" s="77">
        <f t="shared" si="12"/>
        <v>0</v>
      </c>
      <c r="D210" s="77">
        <f t="shared" si="13"/>
        <v>0</v>
      </c>
      <c r="E210" s="77">
        <f t="shared" si="14"/>
        <v>0</v>
      </c>
      <c r="F210" s="77">
        <f>SUM(E$7:E210)</f>
        <v>0</v>
      </c>
      <c r="G210" s="77">
        <f t="shared" si="15"/>
        <v>0</v>
      </c>
    </row>
    <row r="211" spans="2:7" x14ac:dyDescent="0.3">
      <c r="B211" s="76">
        <v>205</v>
      </c>
      <c r="C211" s="77">
        <f t="shared" si="12"/>
        <v>0</v>
      </c>
      <c r="D211" s="77">
        <f t="shared" si="13"/>
        <v>0</v>
      </c>
      <c r="E211" s="77">
        <f t="shared" si="14"/>
        <v>0</v>
      </c>
      <c r="F211" s="77">
        <f>SUM(E$7:E211)</f>
        <v>0</v>
      </c>
      <c r="G211" s="77">
        <f t="shared" si="15"/>
        <v>0</v>
      </c>
    </row>
    <row r="212" spans="2:7" x14ac:dyDescent="0.3">
      <c r="B212" s="76">
        <v>206</v>
      </c>
      <c r="C212" s="77">
        <f t="shared" ref="C212:C275" si="16">IF(B$2*12&gt;=B212,-PMT(B$4/12,(B$2*12)-12,G$18),0)</f>
        <v>0</v>
      </c>
      <c r="D212" s="77">
        <f t="shared" ref="D212:D275" si="17">IF(B$2*12&gt;=B212,G211*B$4/12,0)</f>
        <v>0</v>
      </c>
      <c r="E212" s="77">
        <f t="shared" ref="E212:E275" si="18">C212-D212</f>
        <v>0</v>
      </c>
      <c r="F212" s="77">
        <f>SUM(E$7:E212)</f>
        <v>0</v>
      </c>
      <c r="G212" s="77">
        <f t="shared" ref="G212:G275" si="19">G211-E212</f>
        <v>0</v>
      </c>
    </row>
    <row r="213" spans="2:7" x14ac:dyDescent="0.3">
      <c r="B213" s="76">
        <v>207</v>
      </c>
      <c r="C213" s="77">
        <f t="shared" si="16"/>
        <v>0</v>
      </c>
      <c r="D213" s="77">
        <f t="shared" si="17"/>
        <v>0</v>
      </c>
      <c r="E213" s="77">
        <f t="shared" si="18"/>
        <v>0</v>
      </c>
      <c r="F213" s="77">
        <f>SUM(E$7:E213)</f>
        <v>0</v>
      </c>
      <c r="G213" s="77">
        <f t="shared" si="19"/>
        <v>0</v>
      </c>
    </row>
    <row r="214" spans="2:7" x14ac:dyDescent="0.3">
      <c r="B214" s="76">
        <v>208</v>
      </c>
      <c r="C214" s="77">
        <f t="shared" si="16"/>
        <v>0</v>
      </c>
      <c r="D214" s="77">
        <f t="shared" si="17"/>
        <v>0</v>
      </c>
      <c r="E214" s="77">
        <f t="shared" si="18"/>
        <v>0</v>
      </c>
      <c r="F214" s="77">
        <f>SUM(E$7:E214)</f>
        <v>0</v>
      </c>
      <c r="G214" s="77">
        <f t="shared" si="19"/>
        <v>0</v>
      </c>
    </row>
    <row r="215" spans="2:7" x14ac:dyDescent="0.3">
      <c r="B215" s="76">
        <v>209</v>
      </c>
      <c r="C215" s="77">
        <f t="shared" si="16"/>
        <v>0</v>
      </c>
      <c r="D215" s="77">
        <f t="shared" si="17"/>
        <v>0</v>
      </c>
      <c r="E215" s="77">
        <f t="shared" si="18"/>
        <v>0</v>
      </c>
      <c r="F215" s="77">
        <f>SUM(E$7:E215)</f>
        <v>0</v>
      </c>
      <c r="G215" s="77">
        <f t="shared" si="19"/>
        <v>0</v>
      </c>
    </row>
    <row r="216" spans="2:7" x14ac:dyDescent="0.3">
      <c r="B216" s="76">
        <v>210</v>
      </c>
      <c r="C216" s="77">
        <f t="shared" si="16"/>
        <v>0</v>
      </c>
      <c r="D216" s="77">
        <f t="shared" si="17"/>
        <v>0</v>
      </c>
      <c r="E216" s="77">
        <f t="shared" si="18"/>
        <v>0</v>
      </c>
      <c r="F216" s="77">
        <f>SUM(E$7:E216)</f>
        <v>0</v>
      </c>
      <c r="G216" s="77">
        <f t="shared" si="19"/>
        <v>0</v>
      </c>
    </row>
    <row r="217" spans="2:7" x14ac:dyDescent="0.3">
      <c r="B217" s="76">
        <v>211</v>
      </c>
      <c r="C217" s="77">
        <f t="shared" si="16"/>
        <v>0</v>
      </c>
      <c r="D217" s="77">
        <f t="shared" si="17"/>
        <v>0</v>
      </c>
      <c r="E217" s="77">
        <f t="shared" si="18"/>
        <v>0</v>
      </c>
      <c r="F217" s="77">
        <f>SUM(E$7:E217)</f>
        <v>0</v>
      </c>
      <c r="G217" s="77">
        <f t="shared" si="19"/>
        <v>0</v>
      </c>
    </row>
    <row r="218" spans="2:7" x14ac:dyDescent="0.3">
      <c r="B218" s="76">
        <v>212</v>
      </c>
      <c r="C218" s="77">
        <f t="shared" si="16"/>
        <v>0</v>
      </c>
      <c r="D218" s="77">
        <f t="shared" si="17"/>
        <v>0</v>
      </c>
      <c r="E218" s="77">
        <f t="shared" si="18"/>
        <v>0</v>
      </c>
      <c r="F218" s="77">
        <f>SUM(E$7:E218)</f>
        <v>0</v>
      </c>
      <c r="G218" s="77">
        <f t="shared" si="19"/>
        <v>0</v>
      </c>
    </row>
    <row r="219" spans="2:7" x14ac:dyDescent="0.3">
      <c r="B219" s="76">
        <v>213</v>
      </c>
      <c r="C219" s="77">
        <f t="shared" si="16"/>
        <v>0</v>
      </c>
      <c r="D219" s="77">
        <f t="shared" si="17"/>
        <v>0</v>
      </c>
      <c r="E219" s="77">
        <f t="shared" si="18"/>
        <v>0</v>
      </c>
      <c r="F219" s="77">
        <f>SUM(E$7:E219)</f>
        <v>0</v>
      </c>
      <c r="G219" s="77">
        <f t="shared" si="19"/>
        <v>0</v>
      </c>
    </row>
    <row r="220" spans="2:7" x14ac:dyDescent="0.3">
      <c r="B220" s="76">
        <v>214</v>
      </c>
      <c r="C220" s="77">
        <f t="shared" si="16"/>
        <v>0</v>
      </c>
      <c r="D220" s="77">
        <f t="shared" si="17"/>
        <v>0</v>
      </c>
      <c r="E220" s="77">
        <f t="shared" si="18"/>
        <v>0</v>
      </c>
      <c r="F220" s="77">
        <f>SUM(E$7:E220)</f>
        <v>0</v>
      </c>
      <c r="G220" s="77">
        <f t="shared" si="19"/>
        <v>0</v>
      </c>
    </row>
    <row r="221" spans="2:7" x14ac:dyDescent="0.3">
      <c r="B221" s="76">
        <v>215</v>
      </c>
      <c r="C221" s="77">
        <f t="shared" si="16"/>
        <v>0</v>
      </c>
      <c r="D221" s="77">
        <f t="shared" si="17"/>
        <v>0</v>
      </c>
      <c r="E221" s="77">
        <f t="shared" si="18"/>
        <v>0</v>
      </c>
      <c r="F221" s="77">
        <f>SUM(E$7:E221)</f>
        <v>0</v>
      </c>
      <c r="G221" s="77">
        <f t="shared" si="19"/>
        <v>0</v>
      </c>
    </row>
    <row r="222" spans="2:7" x14ac:dyDescent="0.3">
      <c r="B222" s="76">
        <v>216</v>
      </c>
      <c r="C222" s="77">
        <f t="shared" si="16"/>
        <v>0</v>
      </c>
      <c r="D222" s="77">
        <f t="shared" si="17"/>
        <v>0</v>
      </c>
      <c r="E222" s="77">
        <f t="shared" si="18"/>
        <v>0</v>
      </c>
      <c r="F222" s="77">
        <f>SUM(E$7:E222)</f>
        <v>0</v>
      </c>
      <c r="G222" s="77">
        <f t="shared" si="19"/>
        <v>0</v>
      </c>
    </row>
    <row r="223" spans="2:7" x14ac:dyDescent="0.3">
      <c r="B223" s="76">
        <v>217</v>
      </c>
      <c r="C223" s="77">
        <f t="shared" si="16"/>
        <v>0</v>
      </c>
      <c r="D223" s="77">
        <f t="shared" si="17"/>
        <v>0</v>
      </c>
      <c r="E223" s="77">
        <f t="shared" si="18"/>
        <v>0</v>
      </c>
      <c r="F223" s="77">
        <f>SUM(E$7:E223)</f>
        <v>0</v>
      </c>
      <c r="G223" s="77">
        <f t="shared" si="19"/>
        <v>0</v>
      </c>
    </row>
    <row r="224" spans="2:7" x14ac:dyDescent="0.3">
      <c r="B224" s="76">
        <v>218</v>
      </c>
      <c r="C224" s="77">
        <f t="shared" si="16"/>
        <v>0</v>
      </c>
      <c r="D224" s="77">
        <f t="shared" si="17"/>
        <v>0</v>
      </c>
      <c r="E224" s="77">
        <f t="shared" si="18"/>
        <v>0</v>
      </c>
      <c r="F224" s="77">
        <f>SUM(E$7:E224)</f>
        <v>0</v>
      </c>
      <c r="G224" s="77">
        <f t="shared" si="19"/>
        <v>0</v>
      </c>
    </row>
    <row r="225" spans="2:7" x14ac:dyDescent="0.3">
      <c r="B225" s="76">
        <v>219</v>
      </c>
      <c r="C225" s="77">
        <f t="shared" si="16"/>
        <v>0</v>
      </c>
      <c r="D225" s="77">
        <f t="shared" si="17"/>
        <v>0</v>
      </c>
      <c r="E225" s="77">
        <f t="shared" si="18"/>
        <v>0</v>
      </c>
      <c r="F225" s="77">
        <f>SUM(E$7:E225)</f>
        <v>0</v>
      </c>
      <c r="G225" s="77">
        <f t="shared" si="19"/>
        <v>0</v>
      </c>
    </row>
    <row r="226" spans="2:7" x14ac:dyDescent="0.3">
      <c r="B226" s="76">
        <v>220</v>
      </c>
      <c r="C226" s="77">
        <f t="shared" si="16"/>
        <v>0</v>
      </c>
      <c r="D226" s="77">
        <f t="shared" si="17"/>
        <v>0</v>
      </c>
      <c r="E226" s="77">
        <f t="shared" si="18"/>
        <v>0</v>
      </c>
      <c r="F226" s="77">
        <f>SUM(E$7:E226)</f>
        <v>0</v>
      </c>
      <c r="G226" s="77">
        <f t="shared" si="19"/>
        <v>0</v>
      </c>
    </row>
    <row r="227" spans="2:7" x14ac:dyDescent="0.3">
      <c r="B227" s="76">
        <v>221</v>
      </c>
      <c r="C227" s="77">
        <f t="shared" si="16"/>
        <v>0</v>
      </c>
      <c r="D227" s="77">
        <f t="shared" si="17"/>
        <v>0</v>
      </c>
      <c r="E227" s="77">
        <f t="shared" si="18"/>
        <v>0</v>
      </c>
      <c r="F227" s="77">
        <f>SUM(E$7:E227)</f>
        <v>0</v>
      </c>
      <c r="G227" s="77">
        <f t="shared" si="19"/>
        <v>0</v>
      </c>
    </row>
    <row r="228" spans="2:7" x14ac:dyDescent="0.3">
      <c r="B228" s="76">
        <v>222</v>
      </c>
      <c r="C228" s="77">
        <f t="shared" si="16"/>
        <v>0</v>
      </c>
      <c r="D228" s="77">
        <f t="shared" si="17"/>
        <v>0</v>
      </c>
      <c r="E228" s="77">
        <f t="shared" si="18"/>
        <v>0</v>
      </c>
      <c r="F228" s="77">
        <f>SUM(E$7:E228)</f>
        <v>0</v>
      </c>
      <c r="G228" s="77">
        <f t="shared" si="19"/>
        <v>0</v>
      </c>
    </row>
    <row r="229" spans="2:7" x14ac:dyDescent="0.3">
      <c r="B229" s="76">
        <v>223</v>
      </c>
      <c r="C229" s="77">
        <f t="shared" si="16"/>
        <v>0</v>
      </c>
      <c r="D229" s="77">
        <f t="shared" si="17"/>
        <v>0</v>
      </c>
      <c r="E229" s="77">
        <f t="shared" si="18"/>
        <v>0</v>
      </c>
      <c r="F229" s="77">
        <f>SUM(E$7:E229)</f>
        <v>0</v>
      </c>
      <c r="G229" s="77">
        <f t="shared" si="19"/>
        <v>0</v>
      </c>
    </row>
    <row r="230" spans="2:7" x14ac:dyDescent="0.3">
      <c r="B230" s="76">
        <v>224</v>
      </c>
      <c r="C230" s="77">
        <f t="shared" si="16"/>
        <v>0</v>
      </c>
      <c r="D230" s="77">
        <f t="shared" si="17"/>
        <v>0</v>
      </c>
      <c r="E230" s="77">
        <f t="shared" si="18"/>
        <v>0</v>
      </c>
      <c r="F230" s="77">
        <f>SUM(E$7:E230)</f>
        <v>0</v>
      </c>
      <c r="G230" s="77">
        <f t="shared" si="19"/>
        <v>0</v>
      </c>
    </row>
    <row r="231" spans="2:7" x14ac:dyDescent="0.3">
      <c r="B231" s="76">
        <v>225</v>
      </c>
      <c r="C231" s="77">
        <f t="shared" si="16"/>
        <v>0</v>
      </c>
      <c r="D231" s="77">
        <f t="shared" si="17"/>
        <v>0</v>
      </c>
      <c r="E231" s="77">
        <f t="shared" si="18"/>
        <v>0</v>
      </c>
      <c r="F231" s="77">
        <f>SUM(E$7:E231)</f>
        <v>0</v>
      </c>
      <c r="G231" s="77">
        <f t="shared" si="19"/>
        <v>0</v>
      </c>
    </row>
    <row r="232" spans="2:7" x14ac:dyDescent="0.3">
      <c r="B232" s="76">
        <v>226</v>
      </c>
      <c r="C232" s="77">
        <f t="shared" si="16"/>
        <v>0</v>
      </c>
      <c r="D232" s="77">
        <f t="shared" si="17"/>
        <v>0</v>
      </c>
      <c r="E232" s="77">
        <f t="shared" si="18"/>
        <v>0</v>
      </c>
      <c r="F232" s="77">
        <f>SUM(E$7:E232)</f>
        <v>0</v>
      </c>
      <c r="G232" s="77">
        <f t="shared" si="19"/>
        <v>0</v>
      </c>
    </row>
    <row r="233" spans="2:7" x14ac:dyDescent="0.3">
      <c r="B233" s="76">
        <v>227</v>
      </c>
      <c r="C233" s="77">
        <f t="shared" si="16"/>
        <v>0</v>
      </c>
      <c r="D233" s="77">
        <f t="shared" si="17"/>
        <v>0</v>
      </c>
      <c r="E233" s="77">
        <f t="shared" si="18"/>
        <v>0</v>
      </c>
      <c r="F233" s="77">
        <f>SUM(E$7:E233)</f>
        <v>0</v>
      </c>
      <c r="G233" s="77">
        <f t="shared" si="19"/>
        <v>0</v>
      </c>
    </row>
    <row r="234" spans="2:7" x14ac:dyDescent="0.3">
      <c r="B234" s="76">
        <v>228</v>
      </c>
      <c r="C234" s="77">
        <f t="shared" si="16"/>
        <v>0</v>
      </c>
      <c r="D234" s="77">
        <f t="shared" si="17"/>
        <v>0</v>
      </c>
      <c r="E234" s="77">
        <f t="shared" si="18"/>
        <v>0</v>
      </c>
      <c r="F234" s="77">
        <f>SUM(E$7:E234)</f>
        <v>0</v>
      </c>
      <c r="G234" s="77">
        <f t="shared" si="19"/>
        <v>0</v>
      </c>
    </row>
    <row r="235" spans="2:7" x14ac:dyDescent="0.3">
      <c r="B235" s="76">
        <v>229</v>
      </c>
      <c r="C235" s="77">
        <f t="shared" si="16"/>
        <v>0</v>
      </c>
      <c r="D235" s="77">
        <f t="shared" si="17"/>
        <v>0</v>
      </c>
      <c r="E235" s="77">
        <f t="shared" si="18"/>
        <v>0</v>
      </c>
      <c r="F235" s="77">
        <f>SUM(E$7:E235)</f>
        <v>0</v>
      </c>
      <c r="G235" s="77">
        <f t="shared" si="19"/>
        <v>0</v>
      </c>
    </row>
    <row r="236" spans="2:7" x14ac:dyDescent="0.3">
      <c r="B236" s="76">
        <v>230</v>
      </c>
      <c r="C236" s="77">
        <f t="shared" si="16"/>
        <v>0</v>
      </c>
      <c r="D236" s="77">
        <f t="shared" si="17"/>
        <v>0</v>
      </c>
      <c r="E236" s="77">
        <f t="shared" si="18"/>
        <v>0</v>
      </c>
      <c r="F236" s="77">
        <f>SUM(E$7:E236)</f>
        <v>0</v>
      </c>
      <c r="G236" s="77">
        <f t="shared" si="19"/>
        <v>0</v>
      </c>
    </row>
    <row r="237" spans="2:7" x14ac:dyDescent="0.3">
      <c r="B237" s="76">
        <v>231</v>
      </c>
      <c r="C237" s="77">
        <f t="shared" si="16"/>
        <v>0</v>
      </c>
      <c r="D237" s="77">
        <f t="shared" si="17"/>
        <v>0</v>
      </c>
      <c r="E237" s="77">
        <f t="shared" si="18"/>
        <v>0</v>
      </c>
      <c r="F237" s="77">
        <f>SUM(E$7:E237)</f>
        <v>0</v>
      </c>
      <c r="G237" s="77">
        <f t="shared" si="19"/>
        <v>0</v>
      </c>
    </row>
    <row r="238" spans="2:7" x14ac:dyDescent="0.3">
      <c r="B238" s="76">
        <v>232</v>
      </c>
      <c r="C238" s="77">
        <f t="shared" si="16"/>
        <v>0</v>
      </c>
      <c r="D238" s="77">
        <f t="shared" si="17"/>
        <v>0</v>
      </c>
      <c r="E238" s="77">
        <f t="shared" si="18"/>
        <v>0</v>
      </c>
      <c r="F238" s="77">
        <f>SUM(E$7:E238)</f>
        <v>0</v>
      </c>
      <c r="G238" s="77">
        <f t="shared" si="19"/>
        <v>0</v>
      </c>
    </row>
    <row r="239" spans="2:7" x14ac:dyDescent="0.3">
      <c r="B239" s="76">
        <v>233</v>
      </c>
      <c r="C239" s="77">
        <f t="shared" si="16"/>
        <v>0</v>
      </c>
      <c r="D239" s="77">
        <f t="shared" si="17"/>
        <v>0</v>
      </c>
      <c r="E239" s="77">
        <f t="shared" si="18"/>
        <v>0</v>
      </c>
      <c r="F239" s="77">
        <f>SUM(E$7:E239)</f>
        <v>0</v>
      </c>
      <c r="G239" s="77">
        <f t="shared" si="19"/>
        <v>0</v>
      </c>
    </row>
    <row r="240" spans="2:7" x14ac:dyDescent="0.3">
      <c r="B240" s="76">
        <v>234</v>
      </c>
      <c r="C240" s="77">
        <f t="shared" si="16"/>
        <v>0</v>
      </c>
      <c r="D240" s="77">
        <f t="shared" si="17"/>
        <v>0</v>
      </c>
      <c r="E240" s="77">
        <f t="shared" si="18"/>
        <v>0</v>
      </c>
      <c r="F240" s="77">
        <f>SUM(E$7:E240)</f>
        <v>0</v>
      </c>
      <c r="G240" s="77">
        <f t="shared" si="19"/>
        <v>0</v>
      </c>
    </row>
    <row r="241" spans="2:7" x14ac:dyDescent="0.3">
      <c r="B241" s="76">
        <v>235</v>
      </c>
      <c r="C241" s="77">
        <f t="shared" si="16"/>
        <v>0</v>
      </c>
      <c r="D241" s="77">
        <f t="shared" si="17"/>
        <v>0</v>
      </c>
      <c r="E241" s="77">
        <f t="shared" si="18"/>
        <v>0</v>
      </c>
      <c r="F241" s="77">
        <f>SUM(E$7:E241)</f>
        <v>0</v>
      </c>
      <c r="G241" s="77">
        <f t="shared" si="19"/>
        <v>0</v>
      </c>
    </row>
    <row r="242" spans="2:7" x14ac:dyDescent="0.3">
      <c r="B242" s="76">
        <v>236</v>
      </c>
      <c r="C242" s="77">
        <f t="shared" si="16"/>
        <v>0</v>
      </c>
      <c r="D242" s="77">
        <f t="shared" si="17"/>
        <v>0</v>
      </c>
      <c r="E242" s="77">
        <f t="shared" si="18"/>
        <v>0</v>
      </c>
      <c r="F242" s="77">
        <f>SUM(E$7:E242)</f>
        <v>0</v>
      </c>
      <c r="G242" s="77">
        <f t="shared" si="19"/>
        <v>0</v>
      </c>
    </row>
    <row r="243" spans="2:7" x14ac:dyDescent="0.3">
      <c r="B243" s="76">
        <v>237</v>
      </c>
      <c r="C243" s="77">
        <f t="shared" si="16"/>
        <v>0</v>
      </c>
      <c r="D243" s="77">
        <f t="shared" si="17"/>
        <v>0</v>
      </c>
      <c r="E243" s="77">
        <f t="shared" si="18"/>
        <v>0</v>
      </c>
      <c r="F243" s="77">
        <f>SUM(E$7:E243)</f>
        <v>0</v>
      </c>
      <c r="G243" s="77">
        <f t="shared" si="19"/>
        <v>0</v>
      </c>
    </row>
    <row r="244" spans="2:7" x14ac:dyDescent="0.3">
      <c r="B244" s="76">
        <v>238</v>
      </c>
      <c r="C244" s="77">
        <f t="shared" si="16"/>
        <v>0</v>
      </c>
      <c r="D244" s="77">
        <f t="shared" si="17"/>
        <v>0</v>
      </c>
      <c r="E244" s="77">
        <f t="shared" si="18"/>
        <v>0</v>
      </c>
      <c r="F244" s="77">
        <f>SUM(E$7:E244)</f>
        <v>0</v>
      </c>
      <c r="G244" s="77">
        <f t="shared" si="19"/>
        <v>0</v>
      </c>
    </row>
    <row r="245" spans="2:7" x14ac:dyDescent="0.3">
      <c r="B245" s="76">
        <v>239</v>
      </c>
      <c r="C245" s="77">
        <f t="shared" si="16"/>
        <v>0</v>
      </c>
      <c r="D245" s="77">
        <f t="shared" si="17"/>
        <v>0</v>
      </c>
      <c r="E245" s="77">
        <f t="shared" si="18"/>
        <v>0</v>
      </c>
      <c r="F245" s="77">
        <f>SUM(E$7:E245)</f>
        <v>0</v>
      </c>
      <c r="G245" s="77">
        <f t="shared" si="19"/>
        <v>0</v>
      </c>
    </row>
    <row r="246" spans="2:7" x14ac:dyDescent="0.3">
      <c r="B246" s="76">
        <v>240</v>
      </c>
      <c r="C246" s="77">
        <f t="shared" si="16"/>
        <v>0</v>
      </c>
      <c r="D246" s="77">
        <f t="shared" si="17"/>
        <v>0</v>
      </c>
      <c r="E246" s="77">
        <f t="shared" si="18"/>
        <v>0</v>
      </c>
      <c r="F246" s="77">
        <f>SUM(E$7:E246)</f>
        <v>0</v>
      </c>
      <c r="G246" s="77">
        <f t="shared" si="19"/>
        <v>0</v>
      </c>
    </row>
    <row r="247" spans="2:7" x14ac:dyDescent="0.3">
      <c r="B247" s="76">
        <v>241</v>
      </c>
      <c r="C247" s="77">
        <f t="shared" si="16"/>
        <v>0</v>
      </c>
      <c r="D247" s="77">
        <f t="shared" si="17"/>
        <v>0</v>
      </c>
      <c r="E247" s="77">
        <f t="shared" si="18"/>
        <v>0</v>
      </c>
      <c r="F247" s="77">
        <f>SUM(E$7:E247)</f>
        <v>0</v>
      </c>
      <c r="G247" s="77">
        <f t="shared" si="19"/>
        <v>0</v>
      </c>
    </row>
    <row r="248" spans="2:7" x14ac:dyDescent="0.3">
      <c r="B248" s="76">
        <v>242</v>
      </c>
      <c r="C248" s="77">
        <f t="shared" si="16"/>
        <v>0</v>
      </c>
      <c r="D248" s="77">
        <f t="shared" si="17"/>
        <v>0</v>
      </c>
      <c r="E248" s="77">
        <f t="shared" si="18"/>
        <v>0</v>
      </c>
      <c r="F248" s="77">
        <f>SUM(E$7:E248)</f>
        <v>0</v>
      </c>
      <c r="G248" s="77">
        <f t="shared" si="19"/>
        <v>0</v>
      </c>
    </row>
    <row r="249" spans="2:7" x14ac:dyDescent="0.3">
      <c r="B249" s="76">
        <v>243</v>
      </c>
      <c r="C249" s="77">
        <f t="shared" si="16"/>
        <v>0</v>
      </c>
      <c r="D249" s="77">
        <f t="shared" si="17"/>
        <v>0</v>
      </c>
      <c r="E249" s="77">
        <f t="shared" si="18"/>
        <v>0</v>
      </c>
      <c r="F249" s="77">
        <f>SUM(E$7:E249)</f>
        <v>0</v>
      </c>
      <c r="G249" s="77">
        <f t="shared" si="19"/>
        <v>0</v>
      </c>
    </row>
    <row r="250" spans="2:7" x14ac:dyDescent="0.3">
      <c r="B250" s="76">
        <v>244</v>
      </c>
      <c r="C250" s="77">
        <f t="shared" si="16"/>
        <v>0</v>
      </c>
      <c r="D250" s="77">
        <f t="shared" si="17"/>
        <v>0</v>
      </c>
      <c r="E250" s="77">
        <f t="shared" si="18"/>
        <v>0</v>
      </c>
      <c r="F250" s="77">
        <f>SUM(E$7:E250)</f>
        <v>0</v>
      </c>
      <c r="G250" s="77">
        <f t="shared" si="19"/>
        <v>0</v>
      </c>
    </row>
    <row r="251" spans="2:7" x14ac:dyDescent="0.3">
      <c r="B251" s="76">
        <v>245</v>
      </c>
      <c r="C251" s="77">
        <f t="shared" si="16"/>
        <v>0</v>
      </c>
      <c r="D251" s="77">
        <f t="shared" si="17"/>
        <v>0</v>
      </c>
      <c r="E251" s="77">
        <f t="shared" si="18"/>
        <v>0</v>
      </c>
      <c r="F251" s="77">
        <f>SUM(E$7:E251)</f>
        <v>0</v>
      </c>
      <c r="G251" s="77">
        <f t="shared" si="19"/>
        <v>0</v>
      </c>
    </row>
    <row r="252" spans="2:7" x14ac:dyDescent="0.3">
      <c r="B252" s="76">
        <v>246</v>
      </c>
      <c r="C252" s="77">
        <f t="shared" si="16"/>
        <v>0</v>
      </c>
      <c r="D252" s="77">
        <f t="shared" si="17"/>
        <v>0</v>
      </c>
      <c r="E252" s="77">
        <f t="shared" si="18"/>
        <v>0</v>
      </c>
      <c r="F252" s="77">
        <f>SUM(E$7:E252)</f>
        <v>0</v>
      </c>
      <c r="G252" s="77">
        <f t="shared" si="19"/>
        <v>0</v>
      </c>
    </row>
    <row r="253" spans="2:7" x14ac:dyDescent="0.3">
      <c r="B253" s="76">
        <v>247</v>
      </c>
      <c r="C253" s="77">
        <f t="shared" si="16"/>
        <v>0</v>
      </c>
      <c r="D253" s="77">
        <f t="shared" si="17"/>
        <v>0</v>
      </c>
      <c r="E253" s="77">
        <f t="shared" si="18"/>
        <v>0</v>
      </c>
      <c r="F253" s="77">
        <f>SUM(E$7:E253)</f>
        <v>0</v>
      </c>
      <c r="G253" s="77">
        <f t="shared" si="19"/>
        <v>0</v>
      </c>
    </row>
    <row r="254" spans="2:7" x14ac:dyDescent="0.3">
      <c r="B254" s="76">
        <v>248</v>
      </c>
      <c r="C254" s="77">
        <f t="shared" si="16"/>
        <v>0</v>
      </c>
      <c r="D254" s="77">
        <f t="shared" si="17"/>
        <v>0</v>
      </c>
      <c r="E254" s="77">
        <f t="shared" si="18"/>
        <v>0</v>
      </c>
      <c r="F254" s="77">
        <f>SUM(E$7:E254)</f>
        <v>0</v>
      </c>
      <c r="G254" s="77">
        <f t="shared" si="19"/>
        <v>0</v>
      </c>
    </row>
    <row r="255" spans="2:7" x14ac:dyDescent="0.3">
      <c r="B255" s="76">
        <v>249</v>
      </c>
      <c r="C255" s="77">
        <f t="shared" si="16"/>
        <v>0</v>
      </c>
      <c r="D255" s="77">
        <f t="shared" si="17"/>
        <v>0</v>
      </c>
      <c r="E255" s="77">
        <f t="shared" si="18"/>
        <v>0</v>
      </c>
      <c r="F255" s="77">
        <f>SUM(E$7:E255)</f>
        <v>0</v>
      </c>
      <c r="G255" s="77">
        <f t="shared" si="19"/>
        <v>0</v>
      </c>
    </row>
    <row r="256" spans="2:7" x14ac:dyDescent="0.3">
      <c r="B256" s="76">
        <v>250</v>
      </c>
      <c r="C256" s="77">
        <f t="shared" si="16"/>
        <v>0</v>
      </c>
      <c r="D256" s="77">
        <f t="shared" si="17"/>
        <v>0</v>
      </c>
      <c r="E256" s="77">
        <f t="shared" si="18"/>
        <v>0</v>
      </c>
      <c r="F256" s="77">
        <f>SUM(E$7:E256)</f>
        <v>0</v>
      </c>
      <c r="G256" s="77">
        <f t="shared" si="19"/>
        <v>0</v>
      </c>
    </row>
    <row r="257" spans="2:7" x14ac:dyDescent="0.3">
      <c r="B257" s="76">
        <v>251</v>
      </c>
      <c r="C257" s="77">
        <f t="shared" si="16"/>
        <v>0</v>
      </c>
      <c r="D257" s="77">
        <f t="shared" si="17"/>
        <v>0</v>
      </c>
      <c r="E257" s="77">
        <f t="shared" si="18"/>
        <v>0</v>
      </c>
      <c r="F257" s="77">
        <f>SUM(E$7:E257)</f>
        <v>0</v>
      </c>
      <c r="G257" s="77">
        <f t="shared" si="19"/>
        <v>0</v>
      </c>
    </row>
    <row r="258" spans="2:7" x14ac:dyDescent="0.3">
      <c r="B258" s="76">
        <v>252</v>
      </c>
      <c r="C258" s="77">
        <f t="shared" si="16"/>
        <v>0</v>
      </c>
      <c r="D258" s="77">
        <f t="shared" si="17"/>
        <v>0</v>
      </c>
      <c r="E258" s="77">
        <f t="shared" si="18"/>
        <v>0</v>
      </c>
      <c r="F258" s="77">
        <f>SUM(E$7:E258)</f>
        <v>0</v>
      </c>
      <c r="G258" s="77">
        <f t="shared" si="19"/>
        <v>0</v>
      </c>
    </row>
    <row r="259" spans="2:7" x14ac:dyDescent="0.3">
      <c r="B259" s="76">
        <v>253</v>
      </c>
      <c r="C259" s="77">
        <f t="shared" si="16"/>
        <v>0</v>
      </c>
      <c r="D259" s="77">
        <f t="shared" si="17"/>
        <v>0</v>
      </c>
      <c r="E259" s="77">
        <f t="shared" si="18"/>
        <v>0</v>
      </c>
      <c r="F259" s="77">
        <f>SUM(E$7:E259)</f>
        <v>0</v>
      </c>
      <c r="G259" s="77">
        <f t="shared" si="19"/>
        <v>0</v>
      </c>
    </row>
    <row r="260" spans="2:7" x14ac:dyDescent="0.3">
      <c r="B260" s="76">
        <v>254</v>
      </c>
      <c r="C260" s="77">
        <f t="shared" si="16"/>
        <v>0</v>
      </c>
      <c r="D260" s="77">
        <f t="shared" si="17"/>
        <v>0</v>
      </c>
      <c r="E260" s="77">
        <f t="shared" si="18"/>
        <v>0</v>
      </c>
      <c r="F260" s="77">
        <f>SUM(E$7:E260)</f>
        <v>0</v>
      </c>
      <c r="G260" s="77">
        <f t="shared" si="19"/>
        <v>0</v>
      </c>
    </row>
    <row r="261" spans="2:7" x14ac:dyDescent="0.3">
      <c r="B261" s="76">
        <v>255</v>
      </c>
      <c r="C261" s="77">
        <f t="shared" si="16"/>
        <v>0</v>
      </c>
      <c r="D261" s="77">
        <f t="shared" si="17"/>
        <v>0</v>
      </c>
      <c r="E261" s="77">
        <f t="shared" si="18"/>
        <v>0</v>
      </c>
      <c r="F261" s="77">
        <f>SUM(E$7:E261)</f>
        <v>0</v>
      </c>
      <c r="G261" s="77">
        <f t="shared" si="19"/>
        <v>0</v>
      </c>
    </row>
    <row r="262" spans="2:7" x14ac:dyDescent="0.3">
      <c r="B262" s="76">
        <v>256</v>
      </c>
      <c r="C262" s="77">
        <f t="shared" si="16"/>
        <v>0</v>
      </c>
      <c r="D262" s="77">
        <f t="shared" si="17"/>
        <v>0</v>
      </c>
      <c r="E262" s="77">
        <f t="shared" si="18"/>
        <v>0</v>
      </c>
      <c r="F262" s="77">
        <f>SUM(E$7:E262)</f>
        <v>0</v>
      </c>
      <c r="G262" s="77">
        <f t="shared" si="19"/>
        <v>0</v>
      </c>
    </row>
    <row r="263" spans="2:7" x14ac:dyDescent="0.3">
      <c r="B263" s="76">
        <v>257</v>
      </c>
      <c r="C263" s="77">
        <f t="shared" si="16"/>
        <v>0</v>
      </c>
      <c r="D263" s="77">
        <f t="shared" si="17"/>
        <v>0</v>
      </c>
      <c r="E263" s="77">
        <f t="shared" si="18"/>
        <v>0</v>
      </c>
      <c r="F263" s="77">
        <f>SUM(E$7:E263)</f>
        <v>0</v>
      </c>
      <c r="G263" s="77">
        <f t="shared" si="19"/>
        <v>0</v>
      </c>
    </row>
    <row r="264" spans="2:7" x14ac:dyDescent="0.3">
      <c r="B264" s="76">
        <v>258</v>
      </c>
      <c r="C264" s="77">
        <f t="shared" si="16"/>
        <v>0</v>
      </c>
      <c r="D264" s="77">
        <f t="shared" si="17"/>
        <v>0</v>
      </c>
      <c r="E264" s="77">
        <f t="shared" si="18"/>
        <v>0</v>
      </c>
      <c r="F264" s="77">
        <f>SUM(E$7:E264)</f>
        <v>0</v>
      </c>
      <c r="G264" s="77">
        <f t="shared" si="19"/>
        <v>0</v>
      </c>
    </row>
    <row r="265" spans="2:7" x14ac:dyDescent="0.3">
      <c r="B265" s="76">
        <v>259</v>
      </c>
      <c r="C265" s="77">
        <f t="shared" si="16"/>
        <v>0</v>
      </c>
      <c r="D265" s="77">
        <f t="shared" si="17"/>
        <v>0</v>
      </c>
      <c r="E265" s="77">
        <f t="shared" si="18"/>
        <v>0</v>
      </c>
      <c r="F265" s="77">
        <f>SUM(E$7:E265)</f>
        <v>0</v>
      </c>
      <c r="G265" s="77">
        <f t="shared" si="19"/>
        <v>0</v>
      </c>
    </row>
    <row r="266" spans="2:7" x14ac:dyDescent="0.3">
      <c r="B266" s="76">
        <v>260</v>
      </c>
      <c r="C266" s="77">
        <f t="shared" si="16"/>
        <v>0</v>
      </c>
      <c r="D266" s="77">
        <f t="shared" si="17"/>
        <v>0</v>
      </c>
      <c r="E266" s="77">
        <f t="shared" si="18"/>
        <v>0</v>
      </c>
      <c r="F266" s="77">
        <f>SUM(E$7:E266)</f>
        <v>0</v>
      </c>
      <c r="G266" s="77">
        <f t="shared" si="19"/>
        <v>0</v>
      </c>
    </row>
    <row r="267" spans="2:7" x14ac:dyDescent="0.3">
      <c r="B267" s="76">
        <v>261</v>
      </c>
      <c r="C267" s="77">
        <f t="shared" si="16"/>
        <v>0</v>
      </c>
      <c r="D267" s="77">
        <f t="shared" si="17"/>
        <v>0</v>
      </c>
      <c r="E267" s="77">
        <f t="shared" si="18"/>
        <v>0</v>
      </c>
      <c r="F267" s="77">
        <f>SUM(E$7:E267)</f>
        <v>0</v>
      </c>
      <c r="G267" s="77">
        <f t="shared" si="19"/>
        <v>0</v>
      </c>
    </row>
    <row r="268" spans="2:7" x14ac:dyDescent="0.3">
      <c r="B268" s="76">
        <v>262</v>
      </c>
      <c r="C268" s="77">
        <f t="shared" si="16"/>
        <v>0</v>
      </c>
      <c r="D268" s="77">
        <f t="shared" si="17"/>
        <v>0</v>
      </c>
      <c r="E268" s="77">
        <f t="shared" si="18"/>
        <v>0</v>
      </c>
      <c r="F268" s="77">
        <f>SUM(E$7:E268)</f>
        <v>0</v>
      </c>
      <c r="G268" s="77">
        <f t="shared" si="19"/>
        <v>0</v>
      </c>
    </row>
    <row r="269" spans="2:7" x14ac:dyDescent="0.3">
      <c r="B269" s="76">
        <v>263</v>
      </c>
      <c r="C269" s="77">
        <f t="shared" si="16"/>
        <v>0</v>
      </c>
      <c r="D269" s="77">
        <f t="shared" si="17"/>
        <v>0</v>
      </c>
      <c r="E269" s="77">
        <f t="shared" si="18"/>
        <v>0</v>
      </c>
      <c r="F269" s="77">
        <f>SUM(E$7:E269)</f>
        <v>0</v>
      </c>
      <c r="G269" s="77">
        <f t="shared" si="19"/>
        <v>0</v>
      </c>
    </row>
    <row r="270" spans="2:7" x14ac:dyDescent="0.3">
      <c r="B270" s="76">
        <v>264</v>
      </c>
      <c r="C270" s="77">
        <f t="shared" si="16"/>
        <v>0</v>
      </c>
      <c r="D270" s="77">
        <f t="shared" si="17"/>
        <v>0</v>
      </c>
      <c r="E270" s="77">
        <f t="shared" si="18"/>
        <v>0</v>
      </c>
      <c r="F270" s="77">
        <f>SUM(E$7:E270)</f>
        <v>0</v>
      </c>
      <c r="G270" s="77">
        <f t="shared" si="19"/>
        <v>0</v>
      </c>
    </row>
    <row r="271" spans="2:7" x14ac:dyDescent="0.3">
      <c r="B271" s="76">
        <v>265</v>
      </c>
      <c r="C271" s="77">
        <f t="shared" si="16"/>
        <v>0</v>
      </c>
      <c r="D271" s="77">
        <f t="shared" si="17"/>
        <v>0</v>
      </c>
      <c r="E271" s="77">
        <f t="shared" si="18"/>
        <v>0</v>
      </c>
      <c r="F271" s="77">
        <f>SUM(E$7:E271)</f>
        <v>0</v>
      </c>
      <c r="G271" s="77">
        <f t="shared" si="19"/>
        <v>0</v>
      </c>
    </row>
    <row r="272" spans="2:7" x14ac:dyDescent="0.3">
      <c r="B272" s="76">
        <v>266</v>
      </c>
      <c r="C272" s="77">
        <f t="shared" si="16"/>
        <v>0</v>
      </c>
      <c r="D272" s="77">
        <f t="shared" si="17"/>
        <v>0</v>
      </c>
      <c r="E272" s="77">
        <f t="shared" si="18"/>
        <v>0</v>
      </c>
      <c r="F272" s="77">
        <f>SUM(E$7:E272)</f>
        <v>0</v>
      </c>
      <c r="G272" s="77">
        <f t="shared" si="19"/>
        <v>0</v>
      </c>
    </row>
    <row r="273" spans="2:7" x14ac:dyDescent="0.3">
      <c r="B273" s="76">
        <v>267</v>
      </c>
      <c r="C273" s="77">
        <f t="shared" si="16"/>
        <v>0</v>
      </c>
      <c r="D273" s="77">
        <f t="shared" si="17"/>
        <v>0</v>
      </c>
      <c r="E273" s="77">
        <f t="shared" si="18"/>
        <v>0</v>
      </c>
      <c r="F273" s="77">
        <f>SUM(E$7:E273)</f>
        <v>0</v>
      </c>
      <c r="G273" s="77">
        <f t="shared" si="19"/>
        <v>0</v>
      </c>
    </row>
    <row r="274" spans="2:7" x14ac:dyDescent="0.3">
      <c r="B274" s="76">
        <v>268</v>
      </c>
      <c r="C274" s="77">
        <f t="shared" si="16"/>
        <v>0</v>
      </c>
      <c r="D274" s="77">
        <f t="shared" si="17"/>
        <v>0</v>
      </c>
      <c r="E274" s="77">
        <f t="shared" si="18"/>
        <v>0</v>
      </c>
      <c r="F274" s="77">
        <f>SUM(E$7:E274)</f>
        <v>0</v>
      </c>
      <c r="G274" s="77">
        <f t="shared" si="19"/>
        <v>0</v>
      </c>
    </row>
    <row r="275" spans="2:7" x14ac:dyDescent="0.3">
      <c r="B275" s="76">
        <v>269</v>
      </c>
      <c r="C275" s="77">
        <f t="shared" si="16"/>
        <v>0</v>
      </c>
      <c r="D275" s="77">
        <f t="shared" si="17"/>
        <v>0</v>
      </c>
      <c r="E275" s="77">
        <f t="shared" si="18"/>
        <v>0</v>
      </c>
      <c r="F275" s="77">
        <f>SUM(E$7:E275)</f>
        <v>0</v>
      </c>
      <c r="G275" s="77">
        <f t="shared" si="19"/>
        <v>0</v>
      </c>
    </row>
    <row r="276" spans="2:7" x14ac:dyDescent="0.3">
      <c r="B276" s="76">
        <v>270</v>
      </c>
      <c r="C276" s="77">
        <f t="shared" ref="C276:C339" si="20">IF(B$2*12&gt;=B276,-PMT(B$4/12,(B$2*12)-12,G$18),0)</f>
        <v>0</v>
      </c>
      <c r="D276" s="77">
        <f t="shared" ref="D276:D339" si="21">IF(B$2*12&gt;=B276,G275*B$4/12,0)</f>
        <v>0</v>
      </c>
      <c r="E276" s="77">
        <f t="shared" ref="E276:E339" si="22">C276-D276</f>
        <v>0</v>
      </c>
      <c r="F276" s="77">
        <f>SUM(E$7:E276)</f>
        <v>0</v>
      </c>
      <c r="G276" s="77">
        <f t="shared" ref="G276:G339" si="23">G275-E276</f>
        <v>0</v>
      </c>
    </row>
    <row r="277" spans="2:7" x14ac:dyDescent="0.3">
      <c r="B277" s="76">
        <v>271</v>
      </c>
      <c r="C277" s="77">
        <f t="shared" si="20"/>
        <v>0</v>
      </c>
      <c r="D277" s="77">
        <f t="shared" si="21"/>
        <v>0</v>
      </c>
      <c r="E277" s="77">
        <f t="shared" si="22"/>
        <v>0</v>
      </c>
      <c r="F277" s="77">
        <f>SUM(E$7:E277)</f>
        <v>0</v>
      </c>
      <c r="G277" s="77">
        <f t="shared" si="23"/>
        <v>0</v>
      </c>
    </row>
    <row r="278" spans="2:7" x14ac:dyDescent="0.3">
      <c r="B278" s="76">
        <v>272</v>
      </c>
      <c r="C278" s="77">
        <f t="shared" si="20"/>
        <v>0</v>
      </c>
      <c r="D278" s="77">
        <f t="shared" si="21"/>
        <v>0</v>
      </c>
      <c r="E278" s="77">
        <f t="shared" si="22"/>
        <v>0</v>
      </c>
      <c r="F278" s="77">
        <f>SUM(E$7:E278)</f>
        <v>0</v>
      </c>
      <c r="G278" s="77">
        <f t="shared" si="23"/>
        <v>0</v>
      </c>
    </row>
    <row r="279" spans="2:7" x14ac:dyDescent="0.3">
      <c r="B279" s="76">
        <v>273</v>
      </c>
      <c r="C279" s="77">
        <f t="shared" si="20"/>
        <v>0</v>
      </c>
      <c r="D279" s="77">
        <f t="shared" si="21"/>
        <v>0</v>
      </c>
      <c r="E279" s="77">
        <f t="shared" si="22"/>
        <v>0</v>
      </c>
      <c r="F279" s="77">
        <f>SUM(E$7:E279)</f>
        <v>0</v>
      </c>
      <c r="G279" s="77">
        <f t="shared" si="23"/>
        <v>0</v>
      </c>
    </row>
    <row r="280" spans="2:7" x14ac:dyDescent="0.3">
      <c r="B280" s="76">
        <v>274</v>
      </c>
      <c r="C280" s="77">
        <f t="shared" si="20"/>
        <v>0</v>
      </c>
      <c r="D280" s="77">
        <f t="shared" si="21"/>
        <v>0</v>
      </c>
      <c r="E280" s="77">
        <f t="shared" si="22"/>
        <v>0</v>
      </c>
      <c r="F280" s="77">
        <f>SUM(E$7:E280)</f>
        <v>0</v>
      </c>
      <c r="G280" s="77">
        <f t="shared" si="23"/>
        <v>0</v>
      </c>
    </row>
    <row r="281" spans="2:7" x14ac:dyDescent="0.3">
      <c r="B281" s="76">
        <v>275</v>
      </c>
      <c r="C281" s="77">
        <f t="shared" si="20"/>
        <v>0</v>
      </c>
      <c r="D281" s="77">
        <f t="shared" si="21"/>
        <v>0</v>
      </c>
      <c r="E281" s="77">
        <f t="shared" si="22"/>
        <v>0</v>
      </c>
      <c r="F281" s="77">
        <f>SUM(E$7:E281)</f>
        <v>0</v>
      </c>
      <c r="G281" s="77">
        <f t="shared" si="23"/>
        <v>0</v>
      </c>
    </row>
    <row r="282" spans="2:7" x14ac:dyDescent="0.3">
      <c r="B282" s="76">
        <v>276</v>
      </c>
      <c r="C282" s="77">
        <f t="shared" si="20"/>
        <v>0</v>
      </c>
      <c r="D282" s="77">
        <f t="shared" si="21"/>
        <v>0</v>
      </c>
      <c r="E282" s="77">
        <f t="shared" si="22"/>
        <v>0</v>
      </c>
      <c r="F282" s="77">
        <f>SUM(E$7:E282)</f>
        <v>0</v>
      </c>
      <c r="G282" s="77">
        <f t="shared" si="23"/>
        <v>0</v>
      </c>
    </row>
    <row r="283" spans="2:7" x14ac:dyDescent="0.3">
      <c r="B283" s="76">
        <v>277</v>
      </c>
      <c r="C283" s="77">
        <f t="shared" si="20"/>
        <v>0</v>
      </c>
      <c r="D283" s="77">
        <f t="shared" si="21"/>
        <v>0</v>
      </c>
      <c r="E283" s="77">
        <f t="shared" si="22"/>
        <v>0</v>
      </c>
      <c r="F283" s="77">
        <f>SUM(E$7:E283)</f>
        <v>0</v>
      </c>
      <c r="G283" s="77">
        <f t="shared" si="23"/>
        <v>0</v>
      </c>
    </row>
    <row r="284" spans="2:7" x14ac:dyDescent="0.3">
      <c r="B284" s="76">
        <v>278</v>
      </c>
      <c r="C284" s="77">
        <f t="shared" si="20"/>
        <v>0</v>
      </c>
      <c r="D284" s="77">
        <f t="shared" si="21"/>
        <v>0</v>
      </c>
      <c r="E284" s="77">
        <f t="shared" si="22"/>
        <v>0</v>
      </c>
      <c r="F284" s="77">
        <f>SUM(E$7:E284)</f>
        <v>0</v>
      </c>
      <c r="G284" s="77">
        <f t="shared" si="23"/>
        <v>0</v>
      </c>
    </row>
    <row r="285" spans="2:7" x14ac:dyDescent="0.3">
      <c r="B285" s="76">
        <v>279</v>
      </c>
      <c r="C285" s="77">
        <f t="shared" si="20"/>
        <v>0</v>
      </c>
      <c r="D285" s="77">
        <f t="shared" si="21"/>
        <v>0</v>
      </c>
      <c r="E285" s="77">
        <f t="shared" si="22"/>
        <v>0</v>
      </c>
      <c r="F285" s="77">
        <f>SUM(E$7:E285)</f>
        <v>0</v>
      </c>
      <c r="G285" s="77">
        <f t="shared" si="23"/>
        <v>0</v>
      </c>
    </row>
    <row r="286" spans="2:7" x14ac:dyDescent="0.3">
      <c r="B286" s="76">
        <v>280</v>
      </c>
      <c r="C286" s="77">
        <f t="shared" si="20"/>
        <v>0</v>
      </c>
      <c r="D286" s="77">
        <f t="shared" si="21"/>
        <v>0</v>
      </c>
      <c r="E286" s="77">
        <f t="shared" si="22"/>
        <v>0</v>
      </c>
      <c r="F286" s="77">
        <f>SUM(E$7:E286)</f>
        <v>0</v>
      </c>
      <c r="G286" s="77">
        <f t="shared" si="23"/>
        <v>0</v>
      </c>
    </row>
    <row r="287" spans="2:7" x14ac:dyDescent="0.3">
      <c r="B287" s="76">
        <v>281</v>
      </c>
      <c r="C287" s="77">
        <f t="shared" si="20"/>
        <v>0</v>
      </c>
      <c r="D287" s="77">
        <f t="shared" si="21"/>
        <v>0</v>
      </c>
      <c r="E287" s="77">
        <f t="shared" si="22"/>
        <v>0</v>
      </c>
      <c r="F287" s="77">
        <f>SUM(E$7:E287)</f>
        <v>0</v>
      </c>
      <c r="G287" s="77">
        <f t="shared" si="23"/>
        <v>0</v>
      </c>
    </row>
    <row r="288" spans="2:7" x14ac:dyDescent="0.3">
      <c r="B288" s="76">
        <v>282</v>
      </c>
      <c r="C288" s="77">
        <f t="shared" si="20"/>
        <v>0</v>
      </c>
      <c r="D288" s="77">
        <f t="shared" si="21"/>
        <v>0</v>
      </c>
      <c r="E288" s="77">
        <f t="shared" si="22"/>
        <v>0</v>
      </c>
      <c r="F288" s="77">
        <f>SUM(E$7:E288)</f>
        <v>0</v>
      </c>
      <c r="G288" s="77">
        <f t="shared" si="23"/>
        <v>0</v>
      </c>
    </row>
    <row r="289" spans="2:7" x14ac:dyDescent="0.3">
      <c r="B289" s="76">
        <v>283</v>
      </c>
      <c r="C289" s="77">
        <f t="shared" si="20"/>
        <v>0</v>
      </c>
      <c r="D289" s="77">
        <f t="shared" si="21"/>
        <v>0</v>
      </c>
      <c r="E289" s="77">
        <f t="shared" si="22"/>
        <v>0</v>
      </c>
      <c r="F289" s="77">
        <f>SUM(E$7:E289)</f>
        <v>0</v>
      </c>
      <c r="G289" s="77">
        <f t="shared" si="23"/>
        <v>0</v>
      </c>
    </row>
    <row r="290" spans="2:7" x14ac:dyDescent="0.3">
      <c r="B290" s="76">
        <v>284</v>
      </c>
      <c r="C290" s="77">
        <f t="shared" si="20"/>
        <v>0</v>
      </c>
      <c r="D290" s="77">
        <f t="shared" si="21"/>
        <v>0</v>
      </c>
      <c r="E290" s="77">
        <f t="shared" si="22"/>
        <v>0</v>
      </c>
      <c r="F290" s="77">
        <f>SUM(E$7:E290)</f>
        <v>0</v>
      </c>
      <c r="G290" s="77">
        <f t="shared" si="23"/>
        <v>0</v>
      </c>
    </row>
    <row r="291" spans="2:7" x14ac:dyDescent="0.3">
      <c r="B291" s="76">
        <v>285</v>
      </c>
      <c r="C291" s="77">
        <f t="shared" si="20"/>
        <v>0</v>
      </c>
      <c r="D291" s="77">
        <f t="shared" si="21"/>
        <v>0</v>
      </c>
      <c r="E291" s="77">
        <f t="shared" si="22"/>
        <v>0</v>
      </c>
      <c r="F291" s="77">
        <f>SUM(E$7:E291)</f>
        <v>0</v>
      </c>
      <c r="G291" s="77">
        <f t="shared" si="23"/>
        <v>0</v>
      </c>
    </row>
    <row r="292" spans="2:7" x14ac:dyDescent="0.3">
      <c r="B292" s="76">
        <v>286</v>
      </c>
      <c r="C292" s="77">
        <f t="shared" si="20"/>
        <v>0</v>
      </c>
      <c r="D292" s="77">
        <f t="shared" si="21"/>
        <v>0</v>
      </c>
      <c r="E292" s="77">
        <f t="shared" si="22"/>
        <v>0</v>
      </c>
      <c r="F292" s="77">
        <f>SUM(E$7:E292)</f>
        <v>0</v>
      </c>
      <c r="G292" s="77">
        <f t="shared" si="23"/>
        <v>0</v>
      </c>
    </row>
    <row r="293" spans="2:7" x14ac:dyDescent="0.3">
      <c r="B293" s="76">
        <v>287</v>
      </c>
      <c r="C293" s="77">
        <f t="shared" si="20"/>
        <v>0</v>
      </c>
      <c r="D293" s="77">
        <f t="shared" si="21"/>
        <v>0</v>
      </c>
      <c r="E293" s="77">
        <f t="shared" si="22"/>
        <v>0</v>
      </c>
      <c r="F293" s="77">
        <f>SUM(E$7:E293)</f>
        <v>0</v>
      </c>
      <c r="G293" s="77">
        <f t="shared" si="23"/>
        <v>0</v>
      </c>
    </row>
    <row r="294" spans="2:7" x14ac:dyDescent="0.3">
      <c r="B294" s="76">
        <v>288</v>
      </c>
      <c r="C294" s="77">
        <f t="shared" si="20"/>
        <v>0</v>
      </c>
      <c r="D294" s="77">
        <f t="shared" si="21"/>
        <v>0</v>
      </c>
      <c r="E294" s="77">
        <f t="shared" si="22"/>
        <v>0</v>
      </c>
      <c r="F294" s="77">
        <f>SUM(E$7:E294)</f>
        <v>0</v>
      </c>
      <c r="G294" s="77">
        <f t="shared" si="23"/>
        <v>0</v>
      </c>
    </row>
    <row r="295" spans="2:7" x14ac:dyDescent="0.3">
      <c r="B295" s="76">
        <v>289</v>
      </c>
      <c r="C295" s="77">
        <f t="shared" si="20"/>
        <v>0</v>
      </c>
      <c r="D295" s="77">
        <f t="shared" si="21"/>
        <v>0</v>
      </c>
      <c r="E295" s="77">
        <f t="shared" si="22"/>
        <v>0</v>
      </c>
      <c r="F295" s="77">
        <f>SUM(E$7:E295)</f>
        <v>0</v>
      </c>
      <c r="G295" s="77">
        <f t="shared" si="23"/>
        <v>0</v>
      </c>
    </row>
    <row r="296" spans="2:7" x14ac:dyDescent="0.3">
      <c r="B296" s="76">
        <v>290</v>
      </c>
      <c r="C296" s="77">
        <f t="shared" si="20"/>
        <v>0</v>
      </c>
      <c r="D296" s="77">
        <f t="shared" si="21"/>
        <v>0</v>
      </c>
      <c r="E296" s="77">
        <f t="shared" si="22"/>
        <v>0</v>
      </c>
      <c r="F296" s="77">
        <f>SUM(E$7:E296)</f>
        <v>0</v>
      </c>
      <c r="G296" s="77">
        <f t="shared" si="23"/>
        <v>0</v>
      </c>
    </row>
    <row r="297" spans="2:7" x14ac:dyDescent="0.3">
      <c r="B297" s="76">
        <v>291</v>
      </c>
      <c r="C297" s="77">
        <f t="shared" si="20"/>
        <v>0</v>
      </c>
      <c r="D297" s="77">
        <f t="shared" si="21"/>
        <v>0</v>
      </c>
      <c r="E297" s="77">
        <f t="shared" si="22"/>
        <v>0</v>
      </c>
      <c r="F297" s="77">
        <f>SUM(E$7:E297)</f>
        <v>0</v>
      </c>
      <c r="G297" s="77">
        <f t="shared" si="23"/>
        <v>0</v>
      </c>
    </row>
    <row r="298" spans="2:7" x14ac:dyDescent="0.3">
      <c r="B298" s="76">
        <v>292</v>
      </c>
      <c r="C298" s="77">
        <f t="shared" si="20"/>
        <v>0</v>
      </c>
      <c r="D298" s="77">
        <f t="shared" si="21"/>
        <v>0</v>
      </c>
      <c r="E298" s="77">
        <f t="shared" si="22"/>
        <v>0</v>
      </c>
      <c r="F298" s="77">
        <f>SUM(E$7:E298)</f>
        <v>0</v>
      </c>
      <c r="G298" s="77">
        <f t="shared" si="23"/>
        <v>0</v>
      </c>
    </row>
    <row r="299" spans="2:7" x14ac:dyDescent="0.3">
      <c r="B299" s="76">
        <v>293</v>
      </c>
      <c r="C299" s="77">
        <f t="shared" si="20"/>
        <v>0</v>
      </c>
      <c r="D299" s="77">
        <f t="shared" si="21"/>
        <v>0</v>
      </c>
      <c r="E299" s="77">
        <f t="shared" si="22"/>
        <v>0</v>
      </c>
      <c r="F299" s="77">
        <f>SUM(E$7:E299)</f>
        <v>0</v>
      </c>
      <c r="G299" s="77">
        <f t="shared" si="23"/>
        <v>0</v>
      </c>
    </row>
    <row r="300" spans="2:7" x14ac:dyDescent="0.3">
      <c r="B300" s="76">
        <v>294</v>
      </c>
      <c r="C300" s="77">
        <f t="shared" si="20"/>
        <v>0</v>
      </c>
      <c r="D300" s="77">
        <f t="shared" si="21"/>
        <v>0</v>
      </c>
      <c r="E300" s="77">
        <f t="shared" si="22"/>
        <v>0</v>
      </c>
      <c r="F300" s="77">
        <f>SUM(E$7:E300)</f>
        <v>0</v>
      </c>
      <c r="G300" s="77">
        <f t="shared" si="23"/>
        <v>0</v>
      </c>
    </row>
    <row r="301" spans="2:7" x14ac:dyDescent="0.3">
      <c r="B301" s="76">
        <v>295</v>
      </c>
      <c r="C301" s="77">
        <f t="shared" si="20"/>
        <v>0</v>
      </c>
      <c r="D301" s="77">
        <f t="shared" si="21"/>
        <v>0</v>
      </c>
      <c r="E301" s="77">
        <f t="shared" si="22"/>
        <v>0</v>
      </c>
      <c r="F301" s="77">
        <f>SUM(E$7:E301)</f>
        <v>0</v>
      </c>
      <c r="G301" s="77">
        <f t="shared" si="23"/>
        <v>0</v>
      </c>
    </row>
    <row r="302" spans="2:7" x14ac:dyDescent="0.3">
      <c r="B302" s="76">
        <v>296</v>
      </c>
      <c r="C302" s="77">
        <f t="shared" si="20"/>
        <v>0</v>
      </c>
      <c r="D302" s="77">
        <f t="shared" si="21"/>
        <v>0</v>
      </c>
      <c r="E302" s="77">
        <f t="shared" si="22"/>
        <v>0</v>
      </c>
      <c r="F302" s="77">
        <f>SUM(E$7:E302)</f>
        <v>0</v>
      </c>
      <c r="G302" s="77">
        <f t="shared" si="23"/>
        <v>0</v>
      </c>
    </row>
    <row r="303" spans="2:7" x14ac:dyDescent="0.3">
      <c r="B303" s="76">
        <v>297</v>
      </c>
      <c r="C303" s="77">
        <f t="shared" si="20"/>
        <v>0</v>
      </c>
      <c r="D303" s="77">
        <f t="shared" si="21"/>
        <v>0</v>
      </c>
      <c r="E303" s="77">
        <f t="shared" si="22"/>
        <v>0</v>
      </c>
      <c r="F303" s="77">
        <f>SUM(E$7:E303)</f>
        <v>0</v>
      </c>
      <c r="G303" s="77">
        <f t="shared" si="23"/>
        <v>0</v>
      </c>
    </row>
    <row r="304" spans="2:7" x14ac:dyDescent="0.3">
      <c r="B304" s="76">
        <v>298</v>
      </c>
      <c r="C304" s="77">
        <f t="shared" si="20"/>
        <v>0</v>
      </c>
      <c r="D304" s="77">
        <f t="shared" si="21"/>
        <v>0</v>
      </c>
      <c r="E304" s="77">
        <f t="shared" si="22"/>
        <v>0</v>
      </c>
      <c r="F304" s="77">
        <f>SUM(E$7:E304)</f>
        <v>0</v>
      </c>
      <c r="G304" s="77">
        <f t="shared" si="23"/>
        <v>0</v>
      </c>
    </row>
    <row r="305" spans="2:7" x14ac:dyDescent="0.3">
      <c r="B305" s="76">
        <v>299</v>
      </c>
      <c r="C305" s="77">
        <f t="shared" si="20"/>
        <v>0</v>
      </c>
      <c r="D305" s="77">
        <f t="shared" si="21"/>
        <v>0</v>
      </c>
      <c r="E305" s="77">
        <f t="shared" si="22"/>
        <v>0</v>
      </c>
      <c r="F305" s="77">
        <f>SUM(E$7:E305)</f>
        <v>0</v>
      </c>
      <c r="G305" s="77">
        <f t="shared" si="23"/>
        <v>0</v>
      </c>
    </row>
    <row r="306" spans="2:7" x14ac:dyDescent="0.3">
      <c r="B306" s="76">
        <v>300</v>
      </c>
      <c r="C306" s="77">
        <f t="shared" si="20"/>
        <v>0</v>
      </c>
      <c r="D306" s="77">
        <f t="shared" si="21"/>
        <v>0</v>
      </c>
      <c r="E306" s="77">
        <f t="shared" si="22"/>
        <v>0</v>
      </c>
      <c r="F306" s="77">
        <f>SUM(E$7:E306)</f>
        <v>0</v>
      </c>
      <c r="G306" s="77">
        <f t="shared" si="23"/>
        <v>0</v>
      </c>
    </row>
    <row r="307" spans="2:7" x14ac:dyDescent="0.3">
      <c r="B307" s="76">
        <v>301</v>
      </c>
      <c r="C307" s="77">
        <f t="shared" si="20"/>
        <v>0</v>
      </c>
      <c r="D307" s="77">
        <f t="shared" si="21"/>
        <v>0</v>
      </c>
      <c r="E307" s="77">
        <f t="shared" si="22"/>
        <v>0</v>
      </c>
      <c r="F307" s="77">
        <f>SUM(E$7:E307)</f>
        <v>0</v>
      </c>
      <c r="G307" s="77">
        <f t="shared" si="23"/>
        <v>0</v>
      </c>
    </row>
    <row r="308" spans="2:7" x14ac:dyDescent="0.3">
      <c r="B308" s="76">
        <v>302</v>
      </c>
      <c r="C308" s="77">
        <f t="shared" si="20"/>
        <v>0</v>
      </c>
      <c r="D308" s="77">
        <f t="shared" si="21"/>
        <v>0</v>
      </c>
      <c r="E308" s="77">
        <f t="shared" si="22"/>
        <v>0</v>
      </c>
      <c r="F308" s="77">
        <f>SUM(E$7:E308)</f>
        <v>0</v>
      </c>
      <c r="G308" s="77">
        <f t="shared" si="23"/>
        <v>0</v>
      </c>
    </row>
    <row r="309" spans="2:7" x14ac:dyDescent="0.3">
      <c r="B309" s="76">
        <v>303</v>
      </c>
      <c r="C309" s="77">
        <f t="shared" si="20"/>
        <v>0</v>
      </c>
      <c r="D309" s="77">
        <f t="shared" si="21"/>
        <v>0</v>
      </c>
      <c r="E309" s="77">
        <f t="shared" si="22"/>
        <v>0</v>
      </c>
      <c r="F309" s="77">
        <f>SUM(E$7:E309)</f>
        <v>0</v>
      </c>
      <c r="G309" s="77">
        <f t="shared" si="23"/>
        <v>0</v>
      </c>
    </row>
    <row r="310" spans="2:7" x14ac:dyDescent="0.3">
      <c r="B310" s="76">
        <v>304</v>
      </c>
      <c r="C310" s="77">
        <f t="shared" si="20"/>
        <v>0</v>
      </c>
      <c r="D310" s="77">
        <f t="shared" si="21"/>
        <v>0</v>
      </c>
      <c r="E310" s="77">
        <f t="shared" si="22"/>
        <v>0</v>
      </c>
      <c r="F310" s="77">
        <f>SUM(E$7:E310)</f>
        <v>0</v>
      </c>
      <c r="G310" s="77">
        <f t="shared" si="23"/>
        <v>0</v>
      </c>
    </row>
    <row r="311" spans="2:7" x14ac:dyDescent="0.3">
      <c r="B311" s="76">
        <v>305</v>
      </c>
      <c r="C311" s="77">
        <f t="shared" si="20"/>
        <v>0</v>
      </c>
      <c r="D311" s="77">
        <f t="shared" si="21"/>
        <v>0</v>
      </c>
      <c r="E311" s="77">
        <f t="shared" si="22"/>
        <v>0</v>
      </c>
      <c r="F311" s="77">
        <f>SUM(E$7:E311)</f>
        <v>0</v>
      </c>
      <c r="G311" s="77">
        <f t="shared" si="23"/>
        <v>0</v>
      </c>
    </row>
    <row r="312" spans="2:7" x14ac:dyDescent="0.3">
      <c r="B312" s="76">
        <v>306</v>
      </c>
      <c r="C312" s="77">
        <f t="shared" si="20"/>
        <v>0</v>
      </c>
      <c r="D312" s="77">
        <f t="shared" si="21"/>
        <v>0</v>
      </c>
      <c r="E312" s="77">
        <f t="shared" si="22"/>
        <v>0</v>
      </c>
      <c r="F312" s="77">
        <f>SUM(E$7:E312)</f>
        <v>0</v>
      </c>
      <c r="G312" s="77">
        <f t="shared" si="23"/>
        <v>0</v>
      </c>
    </row>
    <row r="313" spans="2:7" x14ac:dyDescent="0.3">
      <c r="B313" s="76">
        <v>307</v>
      </c>
      <c r="C313" s="77">
        <f t="shared" si="20"/>
        <v>0</v>
      </c>
      <c r="D313" s="77">
        <f t="shared" si="21"/>
        <v>0</v>
      </c>
      <c r="E313" s="77">
        <f t="shared" si="22"/>
        <v>0</v>
      </c>
      <c r="F313" s="77">
        <f>SUM(E$7:E313)</f>
        <v>0</v>
      </c>
      <c r="G313" s="77">
        <f t="shared" si="23"/>
        <v>0</v>
      </c>
    </row>
    <row r="314" spans="2:7" x14ac:dyDescent="0.3">
      <c r="B314" s="76">
        <v>308</v>
      </c>
      <c r="C314" s="77">
        <f t="shared" si="20"/>
        <v>0</v>
      </c>
      <c r="D314" s="77">
        <f t="shared" si="21"/>
        <v>0</v>
      </c>
      <c r="E314" s="77">
        <f t="shared" si="22"/>
        <v>0</v>
      </c>
      <c r="F314" s="77">
        <f>SUM(E$7:E314)</f>
        <v>0</v>
      </c>
      <c r="G314" s="77">
        <f t="shared" si="23"/>
        <v>0</v>
      </c>
    </row>
    <row r="315" spans="2:7" x14ac:dyDescent="0.3">
      <c r="B315" s="76">
        <v>309</v>
      </c>
      <c r="C315" s="77">
        <f t="shared" si="20"/>
        <v>0</v>
      </c>
      <c r="D315" s="77">
        <f t="shared" si="21"/>
        <v>0</v>
      </c>
      <c r="E315" s="77">
        <f t="shared" si="22"/>
        <v>0</v>
      </c>
      <c r="F315" s="77">
        <f>SUM(E$7:E315)</f>
        <v>0</v>
      </c>
      <c r="G315" s="77">
        <f t="shared" si="23"/>
        <v>0</v>
      </c>
    </row>
    <row r="316" spans="2:7" x14ac:dyDescent="0.3">
      <c r="B316" s="76">
        <v>310</v>
      </c>
      <c r="C316" s="77">
        <f t="shared" si="20"/>
        <v>0</v>
      </c>
      <c r="D316" s="77">
        <f t="shared" si="21"/>
        <v>0</v>
      </c>
      <c r="E316" s="77">
        <f t="shared" si="22"/>
        <v>0</v>
      </c>
      <c r="F316" s="77">
        <f>SUM(E$7:E316)</f>
        <v>0</v>
      </c>
      <c r="G316" s="77">
        <f t="shared" si="23"/>
        <v>0</v>
      </c>
    </row>
    <row r="317" spans="2:7" x14ac:dyDescent="0.3">
      <c r="B317" s="76">
        <v>311</v>
      </c>
      <c r="C317" s="77">
        <f t="shared" si="20"/>
        <v>0</v>
      </c>
      <c r="D317" s="77">
        <f t="shared" si="21"/>
        <v>0</v>
      </c>
      <c r="E317" s="77">
        <f t="shared" si="22"/>
        <v>0</v>
      </c>
      <c r="F317" s="77">
        <f>SUM(E$7:E317)</f>
        <v>0</v>
      </c>
      <c r="G317" s="77">
        <f t="shared" si="23"/>
        <v>0</v>
      </c>
    </row>
    <row r="318" spans="2:7" x14ac:dyDescent="0.3">
      <c r="B318" s="76">
        <v>312</v>
      </c>
      <c r="C318" s="77">
        <f t="shared" si="20"/>
        <v>0</v>
      </c>
      <c r="D318" s="77">
        <f t="shared" si="21"/>
        <v>0</v>
      </c>
      <c r="E318" s="77">
        <f t="shared" si="22"/>
        <v>0</v>
      </c>
      <c r="F318" s="77">
        <f>SUM(E$7:E318)</f>
        <v>0</v>
      </c>
      <c r="G318" s="77">
        <f t="shared" si="23"/>
        <v>0</v>
      </c>
    </row>
    <row r="319" spans="2:7" x14ac:dyDescent="0.3">
      <c r="B319" s="76">
        <v>313</v>
      </c>
      <c r="C319" s="77">
        <f t="shared" si="20"/>
        <v>0</v>
      </c>
      <c r="D319" s="77">
        <f t="shared" si="21"/>
        <v>0</v>
      </c>
      <c r="E319" s="77">
        <f t="shared" si="22"/>
        <v>0</v>
      </c>
      <c r="F319" s="77">
        <f>SUM(E$7:E319)</f>
        <v>0</v>
      </c>
      <c r="G319" s="77">
        <f t="shared" si="23"/>
        <v>0</v>
      </c>
    </row>
    <row r="320" spans="2:7" x14ac:dyDescent="0.3">
      <c r="B320" s="76">
        <v>314</v>
      </c>
      <c r="C320" s="77">
        <f t="shared" si="20"/>
        <v>0</v>
      </c>
      <c r="D320" s="77">
        <f t="shared" si="21"/>
        <v>0</v>
      </c>
      <c r="E320" s="77">
        <f t="shared" si="22"/>
        <v>0</v>
      </c>
      <c r="F320" s="77">
        <f>SUM(E$7:E320)</f>
        <v>0</v>
      </c>
      <c r="G320" s="77">
        <f t="shared" si="23"/>
        <v>0</v>
      </c>
    </row>
    <row r="321" spans="2:7" x14ac:dyDescent="0.3">
      <c r="B321" s="76">
        <v>315</v>
      </c>
      <c r="C321" s="77">
        <f t="shared" si="20"/>
        <v>0</v>
      </c>
      <c r="D321" s="77">
        <f t="shared" si="21"/>
        <v>0</v>
      </c>
      <c r="E321" s="77">
        <f t="shared" si="22"/>
        <v>0</v>
      </c>
      <c r="F321" s="77">
        <f>SUM(E$7:E321)</f>
        <v>0</v>
      </c>
      <c r="G321" s="77">
        <f t="shared" si="23"/>
        <v>0</v>
      </c>
    </row>
    <row r="322" spans="2:7" x14ac:dyDescent="0.3">
      <c r="B322" s="76">
        <v>316</v>
      </c>
      <c r="C322" s="77">
        <f t="shared" si="20"/>
        <v>0</v>
      </c>
      <c r="D322" s="77">
        <f t="shared" si="21"/>
        <v>0</v>
      </c>
      <c r="E322" s="77">
        <f t="shared" si="22"/>
        <v>0</v>
      </c>
      <c r="F322" s="77">
        <f>SUM(E$7:E322)</f>
        <v>0</v>
      </c>
      <c r="G322" s="77">
        <f t="shared" si="23"/>
        <v>0</v>
      </c>
    </row>
    <row r="323" spans="2:7" x14ac:dyDescent="0.3">
      <c r="B323" s="76">
        <v>317</v>
      </c>
      <c r="C323" s="77">
        <f t="shared" si="20"/>
        <v>0</v>
      </c>
      <c r="D323" s="77">
        <f t="shared" si="21"/>
        <v>0</v>
      </c>
      <c r="E323" s="77">
        <f t="shared" si="22"/>
        <v>0</v>
      </c>
      <c r="F323" s="77">
        <f>SUM(E$7:E323)</f>
        <v>0</v>
      </c>
      <c r="G323" s="77">
        <f t="shared" si="23"/>
        <v>0</v>
      </c>
    </row>
    <row r="324" spans="2:7" x14ac:dyDescent="0.3">
      <c r="B324" s="76">
        <v>318</v>
      </c>
      <c r="C324" s="77">
        <f t="shared" si="20"/>
        <v>0</v>
      </c>
      <c r="D324" s="77">
        <f t="shared" si="21"/>
        <v>0</v>
      </c>
      <c r="E324" s="77">
        <f t="shared" si="22"/>
        <v>0</v>
      </c>
      <c r="F324" s="77">
        <f>SUM(E$7:E324)</f>
        <v>0</v>
      </c>
      <c r="G324" s="77">
        <f t="shared" si="23"/>
        <v>0</v>
      </c>
    </row>
    <row r="325" spans="2:7" x14ac:dyDescent="0.3">
      <c r="B325" s="76">
        <v>319</v>
      </c>
      <c r="C325" s="77">
        <f t="shared" si="20"/>
        <v>0</v>
      </c>
      <c r="D325" s="77">
        <f t="shared" si="21"/>
        <v>0</v>
      </c>
      <c r="E325" s="77">
        <f t="shared" si="22"/>
        <v>0</v>
      </c>
      <c r="F325" s="77">
        <f>SUM(E$7:E325)</f>
        <v>0</v>
      </c>
      <c r="G325" s="77">
        <f t="shared" si="23"/>
        <v>0</v>
      </c>
    </row>
    <row r="326" spans="2:7" x14ac:dyDescent="0.3">
      <c r="B326" s="76">
        <v>320</v>
      </c>
      <c r="C326" s="77">
        <f t="shared" si="20"/>
        <v>0</v>
      </c>
      <c r="D326" s="77">
        <f t="shared" si="21"/>
        <v>0</v>
      </c>
      <c r="E326" s="77">
        <f t="shared" si="22"/>
        <v>0</v>
      </c>
      <c r="F326" s="77">
        <f>SUM(E$7:E326)</f>
        <v>0</v>
      </c>
      <c r="G326" s="77">
        <f t="shared" si="23"/>
        <v>0</v>
      </c>
    </row>
    <row r="327" spans="2:7" x14ac:dyDescent="0.3">
      <c r="B327" s="76">
        <v>321</v>
      </c>
      <c r="C327" s="77">
        <f t="shared" si="20"/>
        <v>0</v>
      </c>
      <c r="D327" s="77">
        <f t="shared" si="21"/>
        <v>0</v>
      </c>
      <c r="E327" s="77">
        <f t="shared" si="22"/>
        <v>0</v>
      </c>
      <c r="F327" s="77">
        <f>SUM(E$7:E327)</f>
        <v>0</v>
      </c>
      <c r="G327" s="77">
        <f t="shared" si="23"/>
        <v>0</v>
      </c>
    </row>
    <row r="328" spans="2:7" x14ac:dyDescent="0.3">
      <c r="B328" s="76">
        <v>322</v>
      </c>
      <c r="C328" s="77">
        <f t="shared" si="20"/>
        <v>0</v>
      </c>
      <c r="D328" s="77">
        <f t="shared" si="21"/>
        <v>0</v>
      </c>
      <c r="E328" s="77">
        <f t="shared" si="22"/>
        <v>0</v>
      </c>
      <c r="F328" s="77">
        <f>SUM(E$7:E328)</f>
        <v>0</v>
      </c>
      <c r="G328" s="77">
        <f t="shared" si="23"/>
        <v>0</v>
      </c>
    </row>
    <row r="329" spans="2:7" x14ac:dyDescent="0.3">
      <c r="B329" s="76">
        <v>323</v>
      </c>
      <c r="C329" s="77">
        <f t="shared" si="20"/>
        <v>0</v>
      </c>
      <c r="D329" s="77">
        <f t="shared" si="21"/>
        <v>0</v>
      </c>
      <c r="E329" s="77">
        <f t="shared" si="22"/>
        <v>0</v>
      </c>
      <c r="F329" s="77">
        <f>SUM(E$7:E329)</f>
        <v>0</v>
      </c>
      <c r="G329" s="77">
        <f t="shared" si="23"/>
        <v>0</v>
      </c>
    </row>
    <row r="330" spans="2:7" x14ac:dyDescent="0.3">
      <c r="B330" s="76">
        <v>324</v>
      </c>
      <c r="C330" s="77">
        <f t="shared" si="20"/>
        <v>0</v>
      </c>
      <c r="D330" s="77">
        <f t="shared" si="21"/>
        <v>0</v>
      </c>
      <c r="E330" s="77">
        <f t="shared" si="22"/>
        <v>0</v>
      </c>
      <c r="F330" s="77">
        <f>SUM(E$7:E330)</f>
        <v>0</v>
      </c>
      <c r="G330" s="77">
        <f t="shared" si="23"/>
        <v>0</v>
      </c>
    </row>
    <row r="331" spans="2:7" x14ac:dyDescent="0.3">
      <c r="B331" s="76">
        <v>325</v>
      </c>
      <c r="C331" s="77">
        <f t="shared" si="20"/>
        <v>0</v>
      </c>
      <c r="D331" s="77">
        <f t="shared" si="21"/>
        <v>0</v>
      </c>
      <c r="E331" s="77">
        <f t="shared" si="22"/>
        <v>0</v>
      </c>
      <c r="F331" s="77">
        <f>SUM(E$7:E331)</f>
        <v>0</v>
      </c>
      <c r="G331" s="77">
        <f t="shared" si="23"/>
        <v>0</v>
      </c>
    </row>
    <row r="332" spans="2:7" x14ac:dyDescent="0.3">
      <c r="B332" s="76">
        <v>326</v>
      </c>
      <c r="C332" s="77">
        <f t="shared" si="20"/>
        <v>0</v>
      </c>
      <c r="D332" s="77">
        <f t="shared" si="21"/>
        <v>0</v>
      </c>
      <c r="E332" s="77">
        <f t="shared" si="22"/>
        <v>0</v>
      </c>
      <c r="F332" s="77">
        <f>SUM(E$7:E332)</f>
        <v>0</v>
      </c>
      <c r="G332" s="77">
        <f t="shared" si="23"/>
        <v>0</v>
      </c>
    </row>
    <row r="333" spans="2:7" x14ac:dyDescent="0.3">
      <c r="B333" s="76">
        <v>327</v>
      </c>
      <c r="C333" s="77">
        <f t="shared" si="20"/>
        <v>0</v>
      </c>
      <c r="D333" s="77">
        <f t="shared" si="21"/>
        <v>0</v>
      </c>
      <c r="E333" s="77">
        <f t="shared" si="22"/>
        <v>0</v>
      </c>
      <c r="F333" s="77">
        <f>SUM(E$7:E333)</f>
        <v>0</v>
      </c>
      <c r="G333" s="77">
        <f t="shared" si="23"/>
        <v>0</v>
      </c>
    </row>
    <row r="334" spans="2:7" x14ac:dyDescent="0.3">
      <c r="B334" s="76">
        <v>328</v>
      </c>
      <c r="C334" s="77">
        <f t="shared" si="20"/>
        <v>0</v>
      </c>
      <c r="D334" s="77">
        <f t="shared" si="21"/>
        <v>0</v>
      </c>
      <c r="E334" s="77">
        <f t="shared" si="22"/>
        <v>0</v>
      </c>
      <c r="F334" s="77">
        <f>SUM(E$7:E334)</f>
        <v>0</v>
      </c>
      <c r="G334" s="77">
        <f t="shared" si="23"/>
        <v>0</v>
      </c>
    </row>
    <row r="335" spans="2:7" x14ac:dyDescent="0.3">
      <c r="B335" s="76">
        <v>329</v>
      </c>
      <c r="C335" s="77">
        <f t="shared" si="20"/>
        <v>0</v>
      </c>
      <c r="D335" s="77">
        <f t="shared" si="21"/>
        <v>0</v>
      </c>
      <c r="E335" s="77">
        <f t="shared" si="22"/>
        <v>0</v>
      </c>
      <c r="F335" s="77">
        <f>SUM(E$7:E335)</f>
        <v>0</v>
      </c>
      <c r="G335" s="77">
        <f t="shared" si="23"/>
        <v>0</v>
      </c>
    </row>
    <row r="336" spans="2:7" x14ac:dyDescent="0.3">
      <c r="B336" s="76">
        <v>330</v>
      </c>
      <c r="C336" s="77">
        <f t="shared" si="20"/>
        <v>0</v>
      </c>
      <c r="D336" s="77">
        <f t="shared" si="21"/>
        <v>0</v>
      </c>
      <c r="E336" s="77">
        <f t="shared" si="22"/>
        <v>0</v>
      </c>
      <c r="F336" s="77">
        <f>SUM(E$7:E336)</f>
        <v>0</v>
      </c>
      <c r="G336" s="77">
        <f t="shared" si="23"/>
        <v>0</v>
      </c>
    </row>
    <row r="337" spans="2:7" x14ac:dyDescent="0.3">
      <c r="B337" s="76">
        <v>331</v>
      </c>
      <c r="C337" s="77">
        <f t="shared" si="20"/>
        <v>0</v>
      </c>
      <c r="D337" s="77">
        <f t="shared" si="21"/>
        <v>0</v>
      </c>
      <c r="E337" s="77">
        <f t="shared" si="22"/>
        <v>0</v>
      </c>
      <c r="F337" s="77">
        <f>SUM(E$7:E337)</f>
        <v>0</v>
      </c>
      <c r="G337" s="77">
        <f t="shared" si="23"/>
        <v>0</v>
      </c>
    </row>
    <row r="338" spans="2:7" x14ac:dyDescent="0.3">
      <c r="B338" s="76">
        <v>332</v>
      </c>
      <c r="C338" s="77">
        <f t="shared" si="20"/>
        <v>0</v>
      </c>
      <c r="D338" s="77">
        <f t="shared" si="21"/>
        <v>0</v>
      </c>
      <c r="E338" s="77">
        <f t="shared" si="22"/>
        <v>0</v>
      </c>
      <c r="F338" s="77">
        <f>SUM(E$7:E338)</f>
        <v>0</v>
      </c>
      <c r="G338" s="77">
        <f t="shared" si="23"/>
        <v>0</v>
      </c>
    </row>
    <row r="339" spans="2:7" x14ac:dyDescent="0.3">
      <c r="B339" s="76">
        <v>333</v>
      </c>
      <c r="C339" s="77">
        <f t="shared" si="20"/>
        <v>0</v>
      </c>
      <c r="D339" s="77">
        <f t="shared" si="21"/>
        <v>0</v>
      </c>
      <c r="E339" s="77">
        <f t="shared" si="22"/>
        <v>0</v>
      </c>
      <c r="F339" s="77">
        <f>SUM(E$7:E339)</f>
        <v>0</v>
      </c>
      <c r="G339" s="77">
        <f t="shared" si="23"/>
        <v>0</v>
      </c>
    </row>
    <row r="340" spans="2:7" x14ac:dyDescent="0.3">
      <c r="B340" s="76">
        <v>334</v>
      </c>
      <c r="C340" s="77">
        <f t="shared" ref="C340:C403" si="24">IF(B$2*12&gt;=B340,-PMT(B$4/12,(B$2*12)-12,G$18),0)</f>
        <v>0</v>
      </c>
      <c r="D340" s="77">
        <f t="shared" ref="D340:D403" si="25">IF(B$2*12&gt;=B340,G339*B$4/12,0)</f>
        <v>0</v>
      </c>
      <c r="E340" s="77">
        <f t="shared" ref="E340:E403" si="26">C340-D340</f>
        <v>0</v>
      </c>
      <c r="F340" s="77">
        <f>SUM(E$7:E340)</f>
        <v>0</v>
      </c>
      <c r="G340" s="77">
        <f t="shared" ref="G340:G403" si="27">G339-E340</f>
        <v>0</v>
      </c>
    </row>
    <row r="341" spans="2:7" x14ac:dyDescent="0.3">
      <c r="B341" s="76">
        <v>335</v>
      </c>
      <c r="C341" s="77">
        <f t="shared" si="24"/>
        <v>0</v>
      </c>
      <c r="D341" s="77">
        <f t="shared" si="25"/>
        <v>0</v>
      </c>
      <c r="E341" s="77">
        <f t="shared" si="26"/>
        <v>0</v>
      </c>
      <c r="F341" s="77">
        <f>SUM(E$7:E341)</f>
        <v>0</v>
      </c>
      <c r="G341" s="77">
        <f t="shared" si="27"/>
        <v>0</v>
      </c>
    </row>
    <row r="342" spans="2:7" x14ac:dyDescent="0.3">
      <c r="B342" s="76">
        <v>336</v>
      </c>
      <c r="C342" s="77">
        <f t="shared" si="24"/>
        <v>0</v>
      </c>
      <c r="D342" s="77">
        <f t="shared" si="25"/>
        <v>0</v>
      </c>
      <c r="E342" s="77">
        <f t="shared" si="26"/>
        <v>0</v>
      </c>
      <c r="F342" s="77">
        <f>SUM(E$7:E342)</f>
        <v>0</v>
      </c>
      <c r="G342" s="77">
        <f t="shared" si="27"/>
        <v>0</v>
      </c>
    </row>
    <row r="343" spans="2:7" x14ac:dyDescent="0.3">
      <c r="B343" s="76">
        <v>337</v>
      </c>
      <c r="C343" s="77">
        <f t="shared" si="24"/>
        <v>0</v>
      </c>
      <c r="D343" s="77">
        <f t="shared" si="25"/>
        <v>0</v>
      </c>
      <c r="E343" s="77">
        <f t="shared" si="26"/>
        <v>0</v>
      </c>
      <c r="F343" s="77">
        <f>SUM(E$7:E343)</f>
        <v>0</v>
      </c>
      <c r="G343" s="77">
        <f t="shared" si="27"/>
        <v>0</v>
      </c>
    </row>
    <row r="344" spans="2:7" x14ac:dyDescent="0.3">
      <c r="B344" s="76">
        <v>338</v>
      </c>
      <c r="C344" s="77">
        <f t="shared" si="24"/>
        <v>0</v>
      </c>
      <c r="D344" s="77">
        <f t="shared" si="25"/>
        <v>0</v>
      </c>
      <c r="E344" s="77">
        <f t="shared" si="26"/>
        <v>0</v>
      </c>
      <c r="F344" s="77">
        <f>SUM(E$7:E344)</f>
        <v>0</v>
      </c>
      <c r="G344" s="77">
        <f t="shared" si="27"/>
        <v>0</v>
      </c>
    </row>
    <row r="345" spans="2:7" x14ac:dyDescent="0.3">
      <c r="B345" s="76">
        <v>339</v>
      </c>
      <c r="C345" s="77">
        <f t="shared" si="24"/>
        <v>0</v>
      </c>
      <c r="D345" s="77">
        <f t="shared" si="25"/>
        <v>0</v>
      </c>
      <c r="E345" s="77">
        <f t="shared" si="26"/>
        <v>0</v>
      </c>
      <c r="F345" s="77">
        <f>SUM(E$7:E345)</f>
        <v>0</v>
      </c>
      <c r="G345" s="77">
        <f t="shared" si="27"/>
        <v>0</v>
      </c>
    </row>
    <row r="346" spans="2:7" x14ac:dyDescent="0.3">
      <c r="B346" s="76">
        <v>340</v>
      </c>
      <c r="C346" s="77">
        <f t="shared" si="24"/>
        <v>0</v>
      </c>
      <c r="D346" s="77">
        <f t="shared" si="25"/>
        <v>0</v>
      </c>
      <c r="E346" s="77">
        <f t="shared" si="26"/>
        <v>0</v>
      </c>
      <c r="F346" s="77">
        <f>SUM(E$7:E346)</f>
        <v>0</v>
      </c>
      <c r="G346" s="77">
        <f t="shared" si="27"/>
        <v>0</v>
      </c>
    </row>
    <row r="347" spans="2:7" x14ac:dyDescent="0.3">
      <c r="B347" s="76">
        <v>341</v>
      </c>
      <c r="C347" s="77">
        <f t="shared" si="24"/>
        <v>0</v>
      </c>
      <c r="D347" s="77">
        <f t="shared" si="25"/>
        <v>0</v>
      </c>
      <c r="E347" s="77">
        <f t="shared" si="26"/>
        <v>0</v>
      </c>
      <c r="F347" s="77">
        <f>SUM(E$7:E347)</f>
        <v>0</v>
      </c>
      <c r="G347" s="77">
        <f t="shared" si="27"/>
        <v>0</v>
      </c>
    </row>
    <row r="348" spans="2:7" x14ac:dyDescent="0.3">
      <c r="B348" s="76">
        <v>342</v>
      </c>
      <c r="C348" s="77">
        <f t="shared" si="24"/>
        <v>0</v>
      </c>
      <c r="D348" s="77">
        <f t="shared" si="25"/>
        <v>0</v>
      </c>
      <c r="E348" s="77">
        <f t="shared" si="26"/>
        <v>0</v>
      </c>
      <c r="F348" s="77">
        <f>SUM(E$7:E348)</f>
        <v>0</v>
      </c>
      <c r="G348" s="77">
        <f t="shared" si="27"/>
        <v>0</v>
      </c>
    </row>
    <row r="349" spans="2:7" x14ac:dyDescent="0.3">
      <c r="B349" s="76">
        <v>343</v>
      </c>
      <c r="C349" s="77">
        <f t="shared" si="24"/>
        <v>0</v>
      </c>
      <c r="D349" s="77">
        <f t="shared" si="25"/>
        <v>0</v>
      </c>
      <c r="E349" s="77">
        <f t="shared" si="26"/>
        <v>0</v>
      </c>
      <c r="F349" s="77">
        <f>SUM(E$7:E349)</f>
        <v>0</v>
      </c>
      <c r="G349" s="77">
        <f t="shared" si="27"/>
        <v>0</v>
      </c>
    </row>
    <row r="350" spans="2:7" x14ac:dyDescent="0.3">
      <c r="B350" s="76">
        <v>344</v>
      </c>
      <c r="C350" s="77">
        <f t="shared" si="24"/>
        <v>0</v>
      </c>
      <c r="D350" s="77">
        <f t="shared" si="25"/>
        <v>0</v>
      </c>
      <c r="E350" s="77">
        <f t="shared" si="26"/>
        <v>0</v>
      </c>
      <c r="F350" s="77">
        <f>SUM(E$7:E350)</f>
        <v>0</v>
      </c>
      <c r="G350" s="77">
        <f t="shared" si="27"/>
        <v>0</v>
      </c>
    </row>
    <row r="351" spans="2:7" x14ac:dyDescent="0.3">
      <c r="B351" s="76">
        <v>345</v>
      </c>
      <c r="C351" s="77">
        <f t="shared" si="24"/>
        <v>0</v>
      </c>
      <c r="D351" s="77">
        <f t="shared" si="25"/>
        <v>0</v>
      </c>
      <c r="E351" s="77">
        <f t="shared" si="26"/>
        <v>0</v>
      </c>
      <c r="F351" s="77">
        <f>SUM(E$7:E351)</f>
        <v>0</v>
      </c>
      <c r="G351" s="77">
        <f t="shared" si="27"/>
        <v>0</v>
      </c>
    </row>
    <row r="352" spans="2:7" x14ac:dyDescent="0.3">
      <c r="B352" s="76">
        <v>346</v>
      </c>
      <c r="C352" s="77">
        <f t="shared" si="24"/>
        <v>0</v>
      </c>
      <c r="D352" s="77">
        <f t="shared" si="25"/>
        <v>0</v>
      </c>
      <c r="E352" s="77">
        <f t="shared" si="26"/>
        <v>0</v>
      </c>
      <c r="F352" s="77">
        <f>SUM(E$7:E352)</f>
        <v>0</v>
      </c>
      <c r="G352" s="77">
        <f t="shared" si="27"/>
        <v>0</v>
      </c>
    </row>
    <row r="353" spans="2:7" x14ac:dyDescent="0.3">
      <c r="B353" s="76">
        <v>347</v>
      </c>
      <c r="C353" s="77">
        <f t="shared" si="24"/>
        <v>0</v>
      </c>
      <c r="D353" s="77">
        <f t="shared" si="25"/>
        <v>0</v>
      </c>
      <c r="E353" s="77">
        <f t="shared" si="26"/>
        <v>0</v>
      </c>
      <c r="F353" s="77">
        <f>SUM(E$7:E353)</f>
        <v>0</v>
      </c>
      <c r="G353" s="77">
        <f t="shared" si="27"/>
        <v>0</v>
      </c>
    </row>
    <row r="354" spans="2:7" x14ac:dyDescent="0.3">
      <c r="B354" s="76">
        <v>348</v>
      </c>
      <c r="C354" s="77">
        <f t="shared" si="24"/>
        <v>0</v>
      </c>
      <c r="D354" s="77">
        <f t="shared" si="25"/>
        <v>0</v>
      </c>
      <c r="E354" s="77">
        <f t="shared" si="26"/>
        <v>0</v>
      </c>
      <c r="F354" s="77">
        <f>SUM(E$7:E354)</f>
        <v>0</v>
      </c>
      <c r="G354" s="77">
        <f t="shared" si="27"/>
        <v>0</v>
      </c>
    </row>
    <row r="355" spans="2:7" x14ac:dyDescent="0.3">
      <c r="B355" s="76">
        <v>349</v>
      </c>
      <c r="C355" s="77">
        <f t="shared" si="24"/>
        <v>0</v>
      </c>
      <c r="D355" s="77">
        <f t="shared" si="25"/>
        <v>0</v>
      </c>
      <c r="E355" s="77">
        <f t="shared" si="26"/>
        <v>0</v>
      </c>
      <c r="F355" s="77">
        <f>SUM(E$7:E355)</f>
        <v>0</v>
      </c>
      <c r="G355" s="77">
        <f t="shared" si="27"/>
        <v>0</v>
      </c>
    </row>
    <row r="356" spans="2:7" x14ac:dyDescent="0.3">
      <c r="B356" s="76">
        <v>350</v>
      </c>
      <c r="C356" s="77">
        <f t="shared" si="24"/>
        <v>0</v>
      </c>
      <c r="D356" s="77">
        <f t="shared" si="25"/>
        <v>0</v>
      </c>
      <c r="E356" s="77">
        <f t="shared" si="26"/>
        <v>0</v>
      </c>
      <c r="F356" s="77">
        <f>SUM(E$7:E356)</f>
        <v>0</v>
      </c>
      <c r="G356" s="77">
        <f t="shared" si="27"/>
        <v>0</v>
      </c>
    </row>
    <row r="357" spans="2:7" x14ac:dyDescent="0.3">
      <c r="B357" s="76">
        <v>351</v>
      </c>
      <c r="C357" s="77">
        <f t="shared" si="24"/>
        <v>0</v>
      </c>
      <c r="D357" s="77">
        <f t="shared" si="25"/>
        <v>0</v>
      </c>
      <c r="E357" s="77">
        <f t="shared" si="26"/>
        <v>0</v>
      </c>
      <c r="F357" s="77">
        <f>SUM(E$7:E357)</f>
        <v>0</v>
      </c>
      <c r="G357" s="77">
        <f t="shared" si="27"/>
        <v>0</v>
      </c>
    </row>
    <row r="358" spans="2:7" x14ac:dyDescent="0.3">
      <c r="B358" s="76">
        <v>352</v>
      </c>
      <c r="C358" s="77">
        <f t="shared" si="24"/>
        <v>0</v>
      </c>
      <c r="D358" s="77">
        <f t="shared" si="25"/>
        <v>0</v>
      </c>
      <c r="E358" s="77">
        <f t="shared" si="26"/>
        <v>0</v>
      </c>
      <c r="F358" s="77">
        <f>SUM(E$7:E358)</f>
        <v>0</v>
      </c>
      <c r="G358" s="77">
        <f t="shared" si="27"/>
        <v>0</v>
      </c>
    </row>
    <row r="359" spans="2:7" x14ac:dyDescent="0.3">
      <c r="B359" s="76">
        <v>353</v>
      </c>
      <c r="C359" s="77">
        <f t="shared" si="24"/>
        <v>0</v>
      </c>
      <c r="D359" s="77">
        <f t="shared" si="25"/>
        <v>0</v>
      </c>
      <c r="E359" s="77">
        <f t="shared" si="26"/>
        <v>0</v>
      </c>
      <c r="F359" s="77">
        <f>SUM(E$7:E359)</f>
        <v>0</v>
      </c>
      <c r="G359" s="77">
        <f t="shared" si="27"/>
        <v>0</v>
      </c>
    </row>
    <row r="360" spans="2:7" x14ac:dyDescent="0.3">
      <c r="B360" s="76">
        <v>354</v>
      </c>
      <c r="C360" s="77">
        <f t="shared" si="24"/>
        <v>0</v>
      </c>
      <c r="D360" s="77">
        <f t="shared" si="25"/>
        <v>0</v>
      </c>
      <c r="E360" s="77">
        <f t="shared" si="26"/>
        <v>0</v>
      </c>
      <c r="F360" s="77">
        <f>SUM(E$7:E360)</f>
        <v>0</v>
      </c>
      <c r="G360" s="77">
        <f t="shared" si="27"/>
        <v>0</v>
      </c>
    </row>
    <row r="361" spans="2:7" x14ac:dyDescent="0.3">
      <c r="B361" s="76">
        <v>355</v>
      </c>
      <c r="C361" s="77">
        <f t="shared" si="24"/>
        <v>0</v>
      </c>
      <c r="D361" s="77">
        <f t="shared" si="25"/>
        <v>0</v>
      </c>
      <c r="E361" s="77">
        <f t="shared" si="26"/>
        <v>0</v>
      </c>
      <c r="F361" s="77">
        <f>SUM(E$7:E361)</f>
        <v>0</v>
      </c>
      <c r="G361" s="77">
        <f t="shared" si="27"/>
        <v>0</v>
      </c>
    </row>
    <row r="362" spans="2:7" x14ac:dyDescent="0.3">
      <c r="B362" s="76">
        <v>356</v>
      </c>
      <c r="C362" s="77">
        <f t="shared" si="24"/>
        <v>0</v>
      </c>
      <c r="D362" s="77">
        <f t="shared" si="25"/>
        <v>0</v>
      </c>
      <c r="E362" s="77">
        <f t="shared" si="26"/>
        <v>0</v>
      </c>
      <c r="F362" s="77">
        <f>SUM(E$7:E362)</f>
        <v>0</v>
      </c>
      <c r="G362" s="77">
        <f t="shared" si="27"/>
        <v>0</v>
      </c>
    </row>
    <row r="363" spans="2:7" x14ac:dyDescent="0.3">
      <c r="B363" s="76">
        <v>357</v>
      </c>
      <c r="C363" s="77">
        <f t="shared" si="24"/>
        <v>0</v>
      </c>
      <c r="D363" s="77">
        <f t="shared" si="25"/>
        <v>0</v>
      </c>
      <c r="E363" s="77">
        <f t="shared" si="26"/>
        <v>0</v>
      </c>
      <c r="F363" s="77">
        <f>SUM(E$7:E363)</f>
        <v>0</v>
      </c>
      <c r="G363" s="77">
        <f t="shared" si="27"/>
        <v>0</v>
      </c>
    </row>
    <row r="364" spans="2:7" x14ac:dyDescent="0.3">
      <c r="B364" s="76">
        <v>358</v>
      </c>
      <c r="C364" s="77">
        <f t="shared" si="24"/>
        <v>0</v>
      </c>
      <c r="D364" s="77">
        <f t="shared" si="25"/>
        <v>0</v>
      </c>
      <c r="E364" s="77">
        <f t="shared" si="26"/>
        <v>0</v>
      </c>
      <c r="F364" s="77">
        <f>SUM(E$7:E364)</f>
        <v>0</v>
      </c>
      <c r="G364" s="77">
        <f t="shared" si="27"/>
        <v>0</v>
      </c>
    </row>
    <row r="365" spans="2:7" x14ac:dyDescent="0.3">
      <c r="B365" s="76">
        <v>359</v>
      </c>
      <c r="C365" s="77">
        <f t="shared" si="24"/>
        <v>0</v>
      </c>
      <c r="D365" s="77">
        <f t="shared" si="25"/>
        <v>0</v>
      </c>
      <c r="E365" s="77">
        <f t="shared" si="26"/>
        <v>0</v>
      </c>
      <c r="F365" s="77">
        <f>SUM(E$7:E365)</f>
        <v>0</v>
      </c>
      <c r="G365" s="77">
        <f t="shared" si="27"/>
        <v>0</v>
      </c>
    </row>
    <row r="366" spans="2:7" x14ac:dyDescent="0.3">
      <c r="B366" s="76">
        <v>360</v>
      </c>
      <c r="C366" s="77">
        <f t="shared" si="24"/>
        <v>0</v>
      </c>
      <c r="D366" s="77">
        <f t="shared" si="25"/>
        <v>0</v>
      </c>
      <c r="E366" s="77">
        <f t="shared" si="26"/>
        <v>0</v>
      </c>
      <c r="F366" s="77">
        <f>SUM(E$7:E366)</f>
        <v>0</v>
      </c>
      <c r="G366" s="77">
        <f t="shared" si="27"/>
        <v>0</v>
      </c>
    </row>
    <row r="367" spans="2:7" x14ac:dyDescent="0.3">
      <c r="B367" s="76">
        <v>361</v>
      </c>
      <c r="C367" s="77">
        <f t="shared" si="24"/>
        <v>0</v>
      </c>
      <c r="D367" s="77">
        <f t="shared" si="25"/>
        <v>0</v>
      </c>
      <c r="E367" s="77">
        <f t="shared" si="26"/>
        <v>0</v>
      </c>
      <c r="F367" s="77">
        <f>SUM(E$7:E367)</f>
        <v>0</v>
      </c>
      <c r="G367" s="77">
        <f t="shared" si="27"/>
        <v>0</v>
      </c>
    </row>
    <row r="368" spans="2:7" x14ac:dyDescent="0.3">
      <c r="B368" s="76">
        <v>362</v>
      </c>
      <c r="C368" s="77">
        <f t="shared" si="24"/>
        <v>0</v>
      </c>
      <c r="D368" s="77">
        <f t="shared" si="25"/>
        <v>0</v>
      </c>
      <c r="E368" s="77">
        <f t="shared" si="26"/>
        <v>0</v>
      </c>
      <c r="F368" s="77">
        <f>SUM(E$7:E368)</f>
        <v>0</v>
      </c>
      <c r="G368" s="77">
        <f t="shared" si="27"/>
        <v>0</v>
      </c>
    </row>
    <row r="369" spans="2:7" x14ac:dyDescent="0.3">
      <c r="B369" s="76">
        <v>363</v>
      </c>
      <c r="C369" s="77">
        <f t="shared" si="24"/>
        <v>0</v>
      </c>
      <c r="D369" s="77">
        <f t="shared" si="25"/>
        <v>0</v>
      </c>
      <c r="E369" s="77">
        <f t="shared" si="26"/>
        <v>0</v>
      </c>
      <c r="F369" s="77">
        <f>SUM(E$7:E369)</f>
        <v>0</v>
      </c>
      <c r="G369" s="77">
        <f t="shared" si="27"/>
        <v>0</v>
      </c>
    </row>
    <row r="370" spans="2:7" x14ac:dyDescent="0.3">
      <c r="B370" s="76">
        <v>364</v>
      </c>
      <c r="C370" s="77">
        <f t="shared" si="24"/>
        <v>0</v>
      </c>
      <c r="D370" s="77">
        <f t="shared" si="25"/>
        <v>0</v>
      </c>
      <c r="E370" s="77">
        <f t="shared" si="26"/>
        <v>0</v>
      </c>
      <c r="F370" s="77">
        <f>SUM(E$7:E370)</f>
        <v>0</v>
      </c>
      <c r="G370" s="77">
        <f t="shared" si="27"/>
        <v>0</v>
      </c>
    </row>
    <row r="371" spans="2:7" x14ac:dyDescent="0.3">
      <c r="B371" s="76">
        <v>365</v>
      </c>
      <c r="C371" s="77">
        <f t="shared" si="24"/>
        <v>0</v>
      </c>
      <c r="D371" s="77">
        <f t="shared" si="25"/>
        <v>0</v>
      </c>
      <c r="E371" s="77">
        <f t="shared" si="26"/>
        <v>0</v>
      </c>
      <c r="F371" s="77">
        <f>SUM(E$7:E371)</f>
        <v>0</v>
      </c>
      <c r="G371" s="77">
        <f t="shared" si="27"/>
        <v>0</v>
      </c>
    </row>
    <row r="372" spans="2:7" x14ac:dyDescent="0.3">
      <c r="B372" s="76">
        <v>366</v>
      </c>
      <c r="C372" s="77">
        <f t="shared" si="24"/>
        <v>0</v>
      </c>
      <c r="D372" s="77">
        <f t="shared" si="25"/>
        <v>0</v>
      </c>
      <c r="E372" s="77">
        <f t="shared" si="26"/>
        <v>0</v>
      </c>
      <c r="F372" s="77">
        <f>SUM(E$7:E372)</f>
        <v>0</v>
      </c>
      <c r="G372" s="77">
        <f t="shared" si="27"/>
        <v>0</v>
      </c>
    </row>
    <row r="373" spans="2:7" x14ac:dyDescent="0.3">
      <c r="B373" s="76">
        <v>367</v>
      </c>
      <c r="C373" s="77">
        <f t="shared" si="24"/>
        <v>0</v>
      </c>
      <c r="D373" s="77">
        <f t="shared" si="25"/>
        <v>0</v>
      </c>
      <c r="E373" s="77">
        <f t="shared" si="26"/>
        <v>0</v>
      </c>
      <c r="F373" s="77">
        <f>SUM(E$7:E373)</f>
        <v>0</v>
      </c>
      <c r="G373" s="77">
        <f t="shared" si="27"/>
        <v>0</v>
      </c>
    </row>
    <row r="374" spans="2:7" x14ac:dyDescent="0.3">
      <c r="B374" s="76">
        <v>368</v>
      </c>
      <c r="C374" s="77">
        <f t="shared" si="24"/>
        <v>0</v>
      </c>
      <c r="D374" s="77">
        <f t="shared" si="25"/>
        <v>0</v>
      </c>
      <c r="E374" s="77">
        <f t="shared" si="26"/>
        <v>0</v>
      </c>
      <c r="F374" s="77">
        <f>SUM(E$7:E374)</f>
        <v>0</v>
      </c>
      <c r="G374" s="77">
        <f t="shared" si="27"/>
        <v>0</v>
      </c>
    </row>
    <row r="375" spans="2:7" x14ac:dyDescent="0.3">
      <c r="B375" s="76">
        <v>369</v>
      </c>
      <c r="C375" s="77">
        <f t="shared" si="24"/>
        <v>0</v>
      </c>
      <c r="D375" s="77">
        <f t="shared" si="25"/>
        <v>0</v>
      </c>
      <c r="E375" s="77">
        <f t="shared" si="26"/>
        <v>0</v>
      </c>
      <c r="F375" s="77">
        <f>SUM(E$7:E375)</f>
        <v>0</v>
      </c>
      <c r="G375" s="77">
        <f t="shared" si="27"/>
        <v>0</v>
      </c>
    </row>
    <row r="376" spans="2:7" x14ac:dyDescent="0.3">
      <c r="B376" s="76">
        <v>370</v>
      </c>
      <c r="C376" s="77">
        <f t="shared" si="24"/>
        <v>0</v>
      </c>
      <c r="D376" s="77">
        <f t="shared" si="25"/>
        <v>0</v>
      </c>
      <c r="E376" s="77">
        <f t="shared" si="26"/>
        <v>0</v>
      </c>
      <c r="F376" s="77">
        <f>SUM(E$7:E376)</f>
        <v>0</v>
      </c>
      <c r="G376" s="77">
        <f t="shared" si="27"/>
        <v>0</v>
      </c>
    </row>
    <row r="377" spans="2:7" x14ac:dyDescent="0.3">
      <c r="B377" s="76">
        <v>371</v>
      </c>
      <c r="C377" s="77">
        <f t="shared" si="24"/>
        <v>0</v>
      </c>
      <c r="D377" s="77">
        <f t="shared" si="25"/>
        <v>0</v>
      </c>
      <c r="E377" s="77">
        <f t="shared" si="26"/>
        <v>0</v>
      </c>
      <c r="F377" s="77">
        <f>SUM(E$7:E377)</f>
        <v>0</v>
      </c>
      <c r="G377" s="77">
        <f t="shared" si="27"/>
        <v>0</v>
      </c>
    </row>
    <row r="378" spans="2:7" x14ac:dyDescent="0.3">
      <c r="B378" s="76">
        <v>372</v>
      </c>
      <c r="C378" s="77">
        <f t="shared" si="24"/>
        <v>0</v>
      </c>
      <c r="D378" s="77">
        <f t="shared" si="25"/>
        <v>0</v>
      </c>
      <c r="E378" s="77">
        <f t="shared" si="26"/>
        <v>0</v>
      </c>
      <c r="F378" s="77">
        <f>SUM(E$7:E378)</f>
        <v>0</v>
      </c>
      <c r="G378" s="77">
        <f t="shared" si="27"/>
        <v>0</v>
      </c>
    </row>
    <row r="379" spans="2:7" x14ac:dyDescent="0.3">
      <c r="B379" s="76">
        <v>373</v>
      </c>
      <c r="C379" s="77">
        <f t="shared" si="24"/>
        <v>0</v>
      </c>
      <c r="D379" s="77">
        <f t="shared" si="25"/>
        <v>0</v>
      </c>
      <c r="E379" s="77">
        <f t="shared" si="26"/>
        <v>0</v>
      </c>
      <c r="F379" s="77">
        <f>SUM(E$7:E379)</f>
        <v>0</v>
      </c>
      <c r="G379" s="77">
        <f t="shared" si="27"/>
        <v>0</v>
      </c>
    </row>
    <row r="380" spans="2:7" x14ac:dyDescent="0.3">
      <c r="B380" s="76">
        <v>374</v>
      </c>
      <c r="C380" s="77">
        <f t="shared" si="24"/>
        <v>0</v>
      </c>
      <c r="D380" s="77">
        <f t="shared" si="25"/>
        <v>0</v>
      </c>
      <c r="E380" s="77">
        <f t="shared" si="26"/>
        <v>0</v>
      </c>
      <c r="F380" s="77">
        <f>SUM(E$7:E380)</f>
        <v>0</v>
      </c>
      <c r="G380" s="77">
        <f t="shared" si="27"/>
        <v>0</v>
      </c>
    </row>
    <row r="381" spans="2:7" x14ac:dyDescent="0.3">
      <c r="B381" s="76">
        <v>375</v>
      </c>
      <c r="C381" s="77">
        <f t="shared" si="24"/>
        <v>0</v>
      </c>
      <c r="D381" s="77">
        <f t="shared" si="25"/>
        <v>0</v>
      </c>
      <c r="E381" s="77">
        <f t="shared" si="26"/>
        <v>0</v>
      </c>
      <c r="F381" s="77">
        <f>SUM(E$7:E381)</f>
        <v>0</v>
      </c>
      <c r="G381" s="77">
        <f t="shared" si="27"/>
        <v>0</v>
      </c>
    </row>
    <row r="382" spans="2:7" x14ac:dyDescent="0.3">
      <c r="B382" s="76">
        <v>376</v>
      </c>
      <c r="C382" s="77">
        <f t="shared" si="24"/>
        <v>0</v>
      </c>
      <c r="D382" s="77">
        <f t="shared" si="25"/>
        <v>0</v>
      </c>
      <c r="E382" s="77">
        <f t="shared" si="26"/>
        <v>0</v>
      </c>
      <c r="F382" s="77">
        <f>SUM(E$7:E382)</f>
        <v>0</v>
      </c>
      <c r="G382" s="77">
        <f t="shared" si="27"/>
        <v>0</v>
      </c>
    </row>
    <row r="383" spans="2:7" x14ac:dyDescent="0.3">
      <c r="B383" s="76">
        <v>377</v>
      </c>
      <c r="C383" s="77">
        <f t="shared" si="24"/>
        <v>0</v>
      </c>
      <c r="D383" s="77">
        <f t="shared" si="25"/>
        <v>0</v>
      </c>
      <c r="E383" s="77">
        <f t="shared" si="26"/>
        <v>0</v>
      </c>
      <c r="F383" s="77">
        <f>SUM(E$7:E383)</f>
        <v>0</v>
      </c>
      <c r="G383" s="77">
        <f t="shared" si="27"/>
        <v>0</v>
      </c>
    </row>
    <row r="384" spans="2:7" x14ac:dyDescent="0.3">
      <c r="B384" s="76">
        <v>378</v>
      </c>
      <c r="C384" s="77">
        <f t="shared" si="24"/>
        <v>0</v>
      </c>
      <c r="D384" s="77">
        <f t="shared" si="25"/>
        <v>0</v>
      </c>
      <c r="E384" s="77">
        <f t="shared" si="26"/>
        <v>0</v>
      </c>
      <c r="F384" s="77">
        <f>SUM(E$7:E384)</f>
        <v>0</v>
      </c>
      <c r="G384" s="77">
        <f t="shared" si="27"/>
        <v>0</v>
      </c>
    </row>
    <row r="385" spans="2:7" x14ac:dyDescent="0.3">
      <c r="B385" s="76">
        <v>379</v>
      </c>
      <c r="C385" s="77">
        <f t="shared" si="24"/>
        <v>0</v>
      </c>
      <c r="D385" s="77">
        <f t="shared" si="25"/>
        <v>0</v>
      </c>
      <c r="E385" s="77">
        <f t="shared" si="26"/>
        <v>0</v>
      </c>
      <c r="F385" s="77">
        <f>SUM(E$7:E385)</f>
        <v>0</v>
      </c>
      <c r="G385" s="77">
        <f t="shared" si="27"/>
        <v>0</v>
      </c>
    </row>
    <row r="386" spans="2:7" x14ac:dyDescent="0.3">
      <c r="B386" s="76">
        <v>380</v>
      </c>
      <c r="C386" s="77">
        <f t="shared" si="24"/>
        <v>0</v>
      </c>
      <c r="D386" s="77">
        <f t="shared" si="25"/>
        <v>0</v>
      </c>
      <c r="E386" s="77">
        <f t="shared" si="26"/>
        <v>0</v>
      </c>
      <c r="F386" s="77">
        <f>SUM(E$7:E386)</f>
        <v>0</v>
      </c>
      <c r="G386" s="77">
        <f t="shared" si="27"/>
        <v>0</v>
      </c>
    </row>
    <row r="387" spans="2:7" x14ac:dyDescent="0.3">
      <c r="B387" s="76">
        <v>381</v>
      </c>
      <c r="C387" s="77">
        <f t="shared" si="24"/>
        <v>0</v>
      </c>
      <c r="D387" s="77">
        <f t="shared" si="25"/>
        <v>0</v>
      </c>
      <c r="E387" s="77">
        <f t="shared" si="26"/>
        <v>0</v>
      </c>
      <c r="F387" s="77">
        <f>SUM(E$7:E387)</f>
        <v>0</v>
      </c>
      <c r="G387" s="77">
        <f t="shared" si="27"/>
        <v>0</v>
      </c>
    </row>
    <row r="388" spans="2:7" x14ac:dyDescent="0.3">
      <c r="B388" s="76">
        <v>382</v>
      </c>
      <c r="C388" s="77">
        <f t="shared" si="24"/>
        <v>0</v>
      </c>
      <c r="D388" s="77">
        <f t="shared" si="25"/>
        <v>0</v>
      </c>
      <c r="E388" s="77">
        <f t="shared" si="26"/>
        <v>0</v>
      </c>
      <c r="F388" s="77">
        <f>SUM(E$7:E388)</f>
        <v>0</v>
      </c>
      <c r="G388" s="77">
        <f t="shared" si="27"/>
        <v>0</v>
      </c>
    </row>
    <row r="389" spans="2:7" x14ac:dyDescent="0.3">
      <c r="B389" s="76">
        <v>383</v>
      </c>
      <c r="C389" s="77">
        <f t="shared" si="24"/>
        <v>0</v>
      </c>
      <c r="D389" s="77">
        <f t="shared" si="25"/>
        <v>0</v>
      </c>
      <c r="E389" s="77">
        <f t="shared" si="26"/>
        <v>0</v>
      </c>
      <c r="F389" s="77">
        <f>SUM(E$7:E389)</f>
        <v>0</v>
      </c>
      <c r="G389" s="77">
        <f t="shared" si="27"/>
        <v>0</v>
      </c>
    </row>
    <row r="390" spans="2:7" x14ac:dyDescent="0.3">
      <c r="B390" s="76">
        <v>384</v>
      </c>
      <c r="C390" s="77">
        <f t="shared" si="24"/>
        <v>0</v>
      </c>
      <c r="D390" s="77">
        <f t="shared" si="25"/>
        <v>0</v>
      </c>
      <c r="E390" s="77">
        <f t="shared" si="26"/>
        <v>0</v>
      </c>
      <c r="F390" s="77">
        <f>SUM(E$7:E390)</f>
        <v>0</v>
      </c>
      <c r="G390" s="77">
        <f t="shared" si="27"/>
        <v>0</v>
      </c>
    </row>
    <row r="391" spans="2:7" x14ac:dyDescent="0.3">
      <c r="B391" s="76">
        <v>385</v>
      </c>
      <c r="C391" s="77">
        <f t="shared" si="24"/>
        <v>0</v>
      </c>
      <c r="D391" s="77">
        <f t="shared" si="25"/>
        <v>0</v>
      </c>
      <c r="E391" s="77">
        <f t="shared" si="26"/>
        <v>0</v>
      </c>
      <c r="F391" s="77">
        <f>SUM(E$7:E391)</f>
        <v>0</v>
      </c>
      <c r="G391" s="77">
        <f t="shared" si="27"/>
        <v>0</v>
      </c>
    </row>
    <row r="392" spans="2:7" x14ac:dyDescent="0.3">
      <c r="B392" s="76">
        <v>386</v>
      </c>
      <c r="C392" s="77">
        <f t="shared" si="24"/>
        <v>0</v>
      </c>
      <c r="D392" s="77">
        <f t="shared" si="25"/>
        <v>0</v>
      </c>
      <c r="E392" s="77">
        <f t="shared" si="26"/>
        <v>0</v>
      </c>
      <c r="F392" s="77">
        <f>SUM(E$7:E392)</f>
        <v>0</v>
      </c>
      <c r="G392" s="77">
        <f t="shared" si="27"/>
        <v>0</v>
      </c>
    </row>
    <row r="393" spans="2:7" x14ac:dyDescent="0.3">
      <c r="B393" s="76">
        <v>387</v>
      </c>
      <c r="C393" s="77">
        <f t="shared" si="24"/>
        <v>0</v>
      </c>
      <c r="D393" s="77">
        <f t="shared" si="25"/>
        <v>0</v>
      </c>
      <c r="E393" s="77">
        <f t="shared" si="26"/>
        <v>0</v>
      </c>
      <c r="F393" s="77">
        <f>SUM(E$7:E393)</f>
        <v>0</v>
      </c>
      <c r="G393" s="77">
        <f t="shared" si="27"/>
        <v>0</v>
      </c>
    </row>
    <row r="394" spans="2:7" x14ac:dyDescent="0.3">
      <c r="B394" s="76">
        <v>388</v>
      </c>
      <c r="C394" s="77">
        <f t="shared" si="24"/>
        <v>0</v>
      </c>
      <c r="D394" s="77">
        <f t="shared" si="25"/>
        <v>0</v>
      </c>
      <c r="E394" s="77">
        <f t="shared" si="26"/>
        <v>0</v>
      </c>
      <c r="F394" s="77">
        <f>SUM(E$7:E394)</f>
        <v>0</v>
      </c>
      <c r="G394" s="77">
        <f t="shared" si="27"/>
        <v>0</v>
      </c>
    </row>
    <row r="395" spans="2:7" x14ac:dyDescent="0.3">
      <c r="B395" s="76">
        <v>389</v>
      </c>
      <c r="C395" s="77">
        <f t="shared" si="24"/>
        <v>0</v>
      </c>
      <c r="D395" s="77">
        <f t="shared" si="25"/>
        <v>0</v>
      </c>
      <c r="E395" s="77">
        <f t="shared" si="26"/>
        <v>0</v>
      </c>
      <c r="F395" s="77">
        <f>SUM(E$7:E395)</f>
        <v>0</v>
      </c>
      <c r="G395" s="77">
        <f t="shared" si="27"/>
        <v>0</v>
      </c>
    </row>
    <row r="396" spans="2:7" x14ac:dyDescent="0.3">
      <c r="B396" s="76">
        <v>390</v>
      </c>
      <c r="C396" s="77">
        <f t="shared" si="24"/>
        <v>0</v>
      </c>
      <c r="D396" s="77">
        <f t="shared" si="25"/>
        <v>0</v>
      </c>
      <c r="E396" s="77">
        <f t="shared" si="26"/>
        <v>0</v>
      </c>
      <c r="F396" s="77">
        <f>SUM(E$7:E396)</f>
        <v>0</v>
      </c>
      <c r="G396" s="77">
        <f t="shared" si="27"/>
        <v>0</v>
      </c>
    </row>
    <row r="397" spans="2:7" x14ac:dyDescent="0.3">
      <c r="B397" s="76">
        <v>391</v>
      </c>
      <c r="C397" s="77">
        <f t="shared" si="24"/>
        <v>0</v>
      </c>
      <c r="D397" s="77">
        <f t="shared" si="25"/>
        <v>0</v>
      </c>
      <c r="E397" s="77">
        <f t="shared" si="26"/>
        <v>0</v>
      </c>
      <c r="F397" s="77">
        <f>SUM(E$7:E397)</f>
        <v>0</v>
      </c>
      <c r="G397" s="77">
        <f t="shared" si="27"/>
        <v>0</v>
      </c>
    </row>
    <row r="398" spans="2:7" x14ac:dyDescent="0.3">
      <c r="B398" s="76">
        <v>392</v>
      </c>
      <c r="C398" s="77">
        <f t="shared" si="24"/>
        <v>0</v>
      </c>
      <c r="D398" s="77">
        <f t="shared" si="25"/>
        <v>0</v>
      </c>
      <c r="E398" s="77">
        <f t="shared" si="26"/>
        <v>0</v>
      </c>
      <c r="F398" s="77">
        <f>SUM(E$7:E398)</f>
        <v>0</v>
      </c>
      <c r="G398" s="77">
        <f t="shared" si="27"/>
        <v>0</v>
      </c>
    </row>
    <row r="399" spans="2:7" x14ac:dyDescent="0.3">
      <c r="B399" s="76">
        <v>393</v>
      </c>
      <c r="C399" s="77">
        <f t="shared" si="24"/>
        <v>0</v>
      </c>
      <c r="D399" s="77">
        <f t="shared" si="25"/>
        <v>0</v>
      </c>
      <c r="E399" s="77">
        <f t="shared" si="26"/>
        <v>0</v>
      </c>
      <c r="F399" s="77">
        <f>SUM(E$7:E399)</f>
        <v>0</v>
      </c>
      <c r="G399" s="77">
        <f t="shared" si="27"/>
        <v>0</v>
      </c>
    </row>
    <row r="400" spans="2:7" x14ac:dyDescent="0.3">
      <c r="B400" s="76">
        <v>394</v>
      </c>
      <c r="C400" s="77">
        <f t="shared" si="24"/>
        <v>0</v>
      </c>
      <c r="D400" s="77">
        <f t="shared" si="25"/>
        <v>0</v>
      </c>
      <c r="E400" s="77">
        <f t="shared" si="26"/>
        <v>0</v>
      </c>
      <c r="F400" s="77">
        <f>SUM(E$7:E400)</f>
        <v>0</v>
      </c>
      <c r="G400" s="77">
        <f t="shared" si="27"/>
        <v>0</v>
      </c>
    </row>
    <row r="401" spans="2:7" x14ac:dyDescent="0.3">
      <c r="B401" s="76">
        <v>395</v>
      </c>
      <c r="C401" s="77">
        <f t="shared" si="24"/>
        <v>0</v>
      </c>
      <c r="D401" s="77">
        <f t="shared" si="25"/>
        <v>0</v>
      </c>
      <c r="E401" s="77">
        <f t="shared" si="26"/>
        <v>0</v>
      </c>
      <c r="F401" s="77">
        <f>SUM(E$7:E401)</f>
        <v>0</v>
      </c>
      <c r="G401" s="77">
        <f t="shared" si="27"/>
        <v>0</v>
      </c>
    </row>
    <row r="402" spans="2:7" x14ac:dyDescent="0.3">
      <c r="B402" s="76">
        <v>396</v>
      </c>
      <c r="C402" s="77">
        <f t="shared" si="24"/>
        <v>0</v>
      </c>
      <c r="D402" s="77">
        <f t="shared" si="25"/>
        <v>0</v>
      </c>
      <c r="E402" s="77">
        <f t="shared" si="26"/>
        <v>0</v>
      </c>
      <c r="F402" s="77">
        <f>SUM(E$7:E402)</f>
        <v>0</v>
      </c>
      <c r="G402" s="77">
        <f t="shared" si="27"/>
        <v>0</v>
      </c>
    </row>
    <row r="403" spans="2:7" x14ac:dyDescent="0.3">
      <c r="B403" s="76">
        <v>397</v>
      </c>
      <c r="C403" s="77">
        <f t="shared" si="24"/>
        <v>0</v>
      </c>
      <c r="D403" s="77">
        <f t="shared" si="25"/>
        <v>0</v>
      </c>
      <c r="E403" s="77">
        <f t="shared" si="26"/>
        <v>0</v>
      </c>
      <c r="F403" s="77">
        <f>SUM(E$7:E403)</f>
        <v>0</v>
      </c>
      <c r="G403" s="77">
        <f t="shared" si="27"/>
        <v>0</v>
      </c>
    </row>
    <row r="404" spans="2:7" x14ac:dyDescent="0.3">
      <c r="B404" s="76">
        <v>398</v>
      </c>
      <c r="C404" s="77">
        <f t="shared" ref="C404:C467" si="28">IF(B$2*12&gt;=B404,-PMT(B$4/12,(B$2*12)-12,G$18),0)</f>
        <v>0</v>
      </c>
      <c r="D404" s="77">
        <f t="shared" ref="D404:D467" si="29">IF(B$2*12&gt;=B404,G403*B$4/12,0)</f>
        <v>0</v>
      </c>
      <c r="E404" s="77">
        <f t="shared" ref="E404:E467" si="30">C404-D404</f>
        <v>0</v>
      </c>
      <c r="F404" s="77">
        <f>SUM(E$7:E404)</f>
        <v>0</v>
      </c>
      <c r="G404" s="77">
        <f t="shared" ref="G404:G467" si="31">G403-E404</f>
        <v>0</v>
      </c>
    </row>
    <row r="405" spans="2:7" x14ac:dyDescent="0.3">
      <c r="B405" s="76">
        <v>399</v>
      </c>
      <c r="C405" s="77">
        <f t="shared" si="28"/>
        <v>0</v>
      </c>
      <c r="D405" s="77">
        <f t="shared" si="29"/>
        <v>0</v>
      </c>
      <c r="E405" s="77">
        <f t="shared" si="30"/>
        <v>0</v>
      </c>
      <c r="F405" s="77">
        <f>SUM(E$7:E405)</f>
        <v>0</v>
      </c>
      <c r="G405" s="77">
        <f t="shared" si="31"/>
        <v>0</v>
      </c>
    </row>
    <row r="406" spans="2:7" x14ac:dyDescent="0.3">
      <c r="B406" s="76">
        <v>400</v>
      </c>
      <c r="C406" s="77">
        <f t="shared" si="28"/>
        <v>0</v>
      </c>
      <c r="D406" s="77">
        <f t="shared" si="29"/>
        <v>0</v>
      </c>
      <c r="E406" s="77">
        <f t="shared" si="30"/>
        <v>0</v>
      </c>
      <c r="F406" s="77">
        <f>SUM(E$7:E406)</f>
        <v>0</v>
      </c>
      <c r="G406" s="77">
        <f t="shared" si="31"/>
        <v>0</v>
      </c>
    </row>
    <row r="407" spans="2:7" x14ac:dyDescent="0.3">
      <c r="B407" s="76">
        <v>401</v>
      </c>
      <c r="C407" s="77">
        <f t="shared" si="28"/>
        <v>0</v>
      </c>
      <c r="D407" s="77">
        <f t="shared" si="29"/>
        <v>0</v>
      </c>
      <c r="E407" s="77">
        <f t="shared" si="30"/>
        <v>0</v>
      </c>
      <c r="F407" s="77">
        <f>SUM(E$7:E407)</f>
        <v>0</v>
      </c>
      <c r="G407" s="77">
        <f t="shared" si="31"/>
        <v>0</v>
      </c>
    </row>
    <row r="408" spans="2:7" x14ac:dyDescent="0.3">
      <c r="B408" s="76">
        <v>402</v>
      </c>
      <c r="C408" s="77">
        <f t="shared" si="28"/>
        <v>0</v>
      </c>
      <c r="D408" s="77">
        <f t="shared" si="29"/>
        <v>0</v>
      </c>
      <c r="E408" s="77">
        <f t="shared" si="30"/>
        <v>0</v>
      </c>
      <c r="F408" s="77">
        <f>SUM(E$7:E408)</f>
        <v>0</v>
      </c>
      <c r="G408" s="77">
        <f t="shared" si="31"/>
        <v>0</v>
      </c>
    </row>
    <row r="409" spans="2:7" x14ac:dyDescent="0.3">
      <c r="B409" s="76">
        <v>403</v>
      </c>
      <c r="C409" s="77">
        <f t="shared" si="28"/>
        <v>0</v>
      </c>
      <c r="D409" s="77">
        <f t="shared" si="29"/>
        <v>0</v>
      </c>
      <c r="E409" s="77">
        <f t="shared" si="30"/>
        <v>0</v>
      </c>
      <c r="F409" s="77">
        <f>SUM(E$7:E409)</f>
        <v>0</v>
      </c>
      <c r="G409" s="77">
        <f t="shared" si="31"/>
        <v>0</v>
      </c>
    </row>
    <row r="410" spans="2:7" x14ac:dyDescent="0.3">
      <c r="B410" s="76">
        <v>404</v>
      </c>
      <c r="C410" s="77">
        <f t="shared" si="28"/>
        <v>0</v>
      </c>
      <c r="D410" s="77">
        <f t="shared" si="29"/>
        <v>0</v>
      </c>
      <c r="E410" s="77">
        <f t="shared" si="30"/>
        <v>0</v>
      </c>
      <c r="F410" s="77">
        <f>SUM(E$7:E410)</f>
        <v>0</v>
      </c>
      <c r="G410" s="77">
        <f t="shared" si="31"/>
        <v>0</v>
      </c>
    </row>
    <row r="411" spans="2:7" x14ac:dyDescent="0.3">
      <c r="B411" s="76">
        <v>405</v>
      </c>
      <c r="C411" s="77">
        <f t="shared" si="28"/>
        <v>0</v>
      </c>
      <c r="D411" s="77">
        <f t="shared" si="29"/>
        <v>0</v>
      </c>
      <c r="E411" s="77">
        <f t="shared" si="30"/>
        <v>0</v>
      </c>
      <c r="F411" s="77">
        <f>SUM(E$7:E411)</f>
        <v>0</v>
      </c>
      <c r="G411" s="77">
        <f t="shared" si="31"/>
        <v>0</v>
      </c>
    </row>
    <row r="412" spans="2:7" x14ac:dyDescent="0.3">
      <c r="B412" s="76">
        <v>406</v>
      </c>
      <c r="C412" s="77">
        <f t="shared" si="28"/>
        <v>0</v>
      </c>
      <c r="D412" s="77">
        <f t="shared" si="29"/>
        <v>0</v>
      </c>
      <c r="E412" s="77">
        <f t="shared" si="30"/>
        <v>0</v>
      </c>
      <c r="F412" s="77">
        <f>SUM(E$7:E412)</f>
        <v>0</v>
      </c>
      <c r="G412" s="77">
        <f t="shared" si="31"/>
        <v>0</v>
      </c>
    </row>
    <row r="413" spans="2:7" x14ac:dyDescent="0.3">
      <c r="B413" s="76">
        <v>407</v>
      </c>
      <c r="C413" s="77">
        <f t="shared" si="28"/>
        <v>0</v>
      </c>
      <c r="D413" s="77">
        <f t="shared" si="29"/>
        <v>0</v>
      </c>
      <c r="E413" s="77">
        <f t="shared" si="30"/>
        <v>0</v>
      </c>
      <c r="F413" s="77">
        <f>SUM(E$7:E413)</f>
        <v>0</v>
      </c>
      <c r="G413" s="77">
        <f t="shared" si="31"/>
        <v>0</v>
      </c>
    </row>
    <row r="414" spans="2:7" x14ac:dyDescent="0.3">
      <c r="B414" s="76">
        <v>408</v>
      </c>
      <c r="C414" s="77">
        <f t="shared" si="28"/>
        <v>0</v>
      </c>
      <c r="D414" s="77">
        <f t="shared" si="29"/>
        <v>0</v>
      </c>
      <c r="E414" s="77">
        <f t="shared" si="30"/>
        <v>0</v>
      </c>
      <c r="F414" s="77">
        <f>SUM(E$7:E414)</f>
        <v>0</v>
      </c>
      <c r="G414" s="77">
        <f t="shared" si="31"/>
        <v>0</v>
      </c>
    </row>
    <row r="415" spans="2:7" x14ac:dyDescent="0.3">
      <c r="B415" s="76">
        <v>409</v>
      </c>
      <c r="C415" s="77">
        <f t="shared" si="28"/>
        <v>0</v>
      </c>
      <c r="D415" s="77">
        <f t="shared" si="29"/>
        <v>0</v>
      </c>
      <c r="E415" s="77">
        <f t="shared" si="30"/>
        <v>0</v>
      </c>
      <c r="F415" s="77">
        <f>SUM(E$7:E415)</f>
        <v>0</v>
      </c>
      <c r="G415" s="77">
        <f t="shared" si="31"/>
        <v>0</v>
      </c>
    </row>
    <row r="416" spans="2:7" x14ac:dyDescent="0.3">
      <c r="B416" s="76">
        <v>410</v>
      </c>
      <c r="C416" s="77">
        <f t="shared" si="28"/>
        <v>0</v>
      </c>
      <c r="D416" s="77">
        <f t="shared" si="29"/>
        <v>0</v>
      </c>
      <c r="E416" s="77">
        <f t="shared" si="30"/>
        <v>0</v>
      </c>
      <c r="F416" s="77">
        <f>SUM(E$7:E416)</f>
        <v>0</v>
      </c>
      <c r="G416" s="77">
        <f t="shared" si="31"/>
        <v>0</v>
      </c>
    </row>
    <row r="417" spans="2:7" x14ac:dyDescent="0.3">
      <c r="B417" s="76">
        <v>411</v>
      </c>
      <c r="C417" s="77">
        <f t="shared" si="28"/>
        <v>0</v>
      </c>
      <c r="D417" s="77">
        <f t="shared" si="29"/>
        <v>0</v>
      </c>
      <c r="E417" s="77">
        <f t="shared" si="30"/>
        <v>0</v>
      </c>
      <c r="F417" s="77">
        <f>SUM(E$7:E417)</f>
        <v>0</v>
      </c>
      <c r="G417" s="77">
        <f t="shared" si="31"/>
        <v>0</v>
      </c>
    </row>
    <row r="418" spans="2:7" x14ac:dyDescent="0.3">
      <c r="B418" s="76">
        <v>412</v>
      </c>
      <c r="C418" s="77">
        <f t="shared" si="28"/>
        <v>0</v>
      </c>
      <c r="D418" s="77">
        <f t="shared" si="29"/>
        <v>0</v>
      </c>
      <c r="E418" s="77">
        <f t="shared" si="30"/>
        <v>0</v>
      </c>
      <c r="F418" s="77">
        <f>SUM(E$7:E418)</f>
        <v>0</v>
      </c>
      <c r="G418" s="77">
        <f t="shared" si="31"/>
        <v>0</v>
      </c>
    </row>
    <row r="419" spans="2:7" x14ac:dyDescent="0.3">
      <c r="B419" s="76">
        <v>413</v>
      </c>
      <c r="C419" s="77">
        <f t="shared" si="28"/>
        <v>0</v>
      </c>
      <c r="D419" s="77">
        <f t="shared" si="29"/>
        <v>0</v>
      </c>
      <c r="E419" s="77">
        <f t="shared" si="30"/>
        <v>0</v>
      </c>
      <c r="F419" s="77">
        <f>SUM(E$7:E419)</f>
        <v>0</v>
      </c>
      <c r="G419" s="77">
        <f t="shared" si="31"/>
        <v>0</v>
      </c>
    </row>
    <row r="420" spans="2:7" x14ac:dyDescent="0.3">
      <c r="B420" s="76">
        <v>414</v>
      </c>
      <c r="C420" s="77">
        <f t="shared" si="28"/>
        <v>0</v>
      </c>
      <c r="D420" s="77">
        <f t="shared" si="29"/>
        <v>0</v>
      </c>
      <c r="E420" s="77">
        <f t="shared" si="30"/>
        <v>0</v>
      </c>
      <c r="F420" s="77">
        <f>SUM(E$7:E420)</f>
        <v>0</v>
      </c>
      <c r="G420" s="77">
        <f t="shared" si="31"/>
        <v>0</v>
      </c>
    </row>
    <row r="421" spans="2:7" x14ac:dyDescent="0.3">
      <c r="B421" s="76">
        <v>415</v>
      </c>
      <c r="C421" s="77">
        <f t="shared" si="28"/>
        <v>0</v>
      </c>
      <c r="D421" s="77">
        <f t="shared" si="29"/>
        <v>0</v>
      </c>
      <c r="E421" s="77">
        <f t="shared" si="30"/>
        <v>0</v>
      </c>
      <c r="F421" s="77">
        <f>SUM(E$7:E421)</f>
        <v>0</v>
      </c>
      <c r="G421" s="77">
        <f t="shared" si="31"/>
        <v>0</v>
      </c>
    </row>
    <row r="422" spans="2:7" x14ac:dyDescent="0.3">
      <c r="B422" s="76">
        <v>416</v>
      </c>
      <c r="C422" s="77">
        <f t="shared" si="28"/>
        <v>0</v>
      </c>
      <c r="D422" s="77">
        <f t="shared" si="29"/>
        <v>0</v>
      </c>
      <c r="E422" s="77">
        <f t="shared" si="30"/>
        <v>0</v>
      </c>
      <c r="F422" s="77">
        <f>SUM(E$7:E422)</f>
        <v>0</v>
      </c>
      <c r="G422" s="77">
        <f t="shared" si="31"/>
        <v>0</v>
      </c>
    </row>
    <row r="423" spans="2:7" x14ac:dyDescent="0.3">
      <c r="B423" s="76">
        <v>417</v>
      </c>
      <c r="C423" s="77">
        <f t="shared" si="28"/>
        <v>0</v>
      </c>
      <c r="D423" s="77">
        <f t="shared" si="29"/>
        <v>0</v>
      </c>
      <c r="E423" s="77">
        <f t="shared" si="30"/>
        <v>0</v>
      </c>
      <c r="F423" s="77">
        <f>SUM(E$7:E423)</f>
        <v>0</v>
      </c>
      <c r="G423" s="77">
        <f t="shared" si="31"/>
        <v>0</v>
      </c>
    </row>
    <row r="424" spans="2:7" x14ac:dyDescent="0.3">
      <c r="B424" s="76">
        <v>418</v>
      </c>
      <c r="C424" s="77">
        <f t="shared" si="28"/>
        <v>0</v>
      </c>
      <c r="D424" s="77">
        <f t="shared" si="29"/>
        <v>0</v>
      </c>
      <c r="E424" s="77">
        <f t="shared" si="30"/>
        <v>0</v>
      </c>
      <c r="F424" s="77">
        <f>SUM(E$7:E424)</f>
        <v>0</v>
      </c>
      <c r="G424" s="77">
        <f t="shared" si="31"/>
        <v>0</v>
      </c>
    </row>
    <row r="425" spans="2:7" x14ac:dyDescent="0.3">
      <c r="B425" s="76">
        <v>419</v>
      </c>
      <c r="C425" s="77">
        <f t="shared" si="28"/>
        <v>0</v>
      </c>
      <c r="D425" s="77">
        <f t="shared" si="29"/>
        <v>0</v>
      </c>
      <c r="E425" s="77">
        <f t="shared" si="30"/>
        <v>0</v>
      </c>
      <c r="F425" s="77">
        <f>SUM(E$7:E425)</f>
        <v>0</v>
      </c>
      <c r="G425" s="77">
        <f t="shared" si="31"/>
        <v>0</v>
      </c>
    </row>
    <row r="426" spans="2:7" x14ac:dyDescent="0.3">
      <c r="B426" s="76">
        <v>420</v>
      </c>
      <c r="C426" s="77">
        <f t="shared" si="28"/>
        <v>0</v>
      </c>
      <c r="D426" s="77">
        <f t="shared" si="29"/>
        <v>0</v>
      </c>
      <c r="E426" s="77">
        <f t="shared" si="30"/>
        <v>0</v>
      </c>
      <c r="F426" s="77">
        <f>SUM(E$7:E426)</f>
        <v>0</v>
      </c>
      <c r="G426" s="77">
        <f t="shared" si="31"/>
        <v>0</v>
      </c>
    </row>
    <row r="427" spans="2:7" x14ac:dyDescent="0.3">
      <c r="B427" s="76">
        <v>421</v>
      </c>
      <c r="C427" s="77">
        <f t="shared" si="28"/>
        <v>0</v>
      </c>
      <c r="D427" s="77">
        <f t="shared" si="29"/>
        <v>0</v>
      </c>
      <c r="E427" s="77">
        <f t="shared" si="30"/>
        <v>0</v>
      </c>
      <c r="F427" s="77">
        <f>SUM(E$7:E427)</f>
        <v>0</v>
      </c>
      <c r="G427" s="77">
        <f t="shared" si="31"/>
        <v>0</v>
      </c>
    </row>
    <row r="428" spans="2:7" x14ac:dyDescent="0.3">
      <c r="B428" s="76">
        <v>422</v>
      </c>
      <c r="C428" s="77">
        <f t="shared" si="28"/>
        <v>0</v>
      </c>
      <c r="D428" s="77">
        <f t="shared" si="29"/>
        <v>0</v>
      </c>
      <c r="E428" s="77">
        <f t="shared" si="30"/>
        <v>0</v>
      </c>
      <c r="F428" s="77">
        <f>SUM(E$7:E428)</f>
        <v>0</v>
      </c>
      <c r="G428" s="77">
        <f t="shared" si="31"/>
        <v>0</v>
      </c>
    </row>
    <row r="429" spans="2:7" x14ac:dyDescent="0.3">
      <c r="B429" s="76">
        <v>423</v>
      </c>
      <c r="C429" s="77">
        <f t="shared" si="28"/>
        <v>0</v>
      </c>
      <c r="D429" s="77">
        <f t="shared" si="29"/>
        <v>0</v>
      </c>
      <c r="E429" s="77">
        <f t="shared" si="30"/>
        <v>0</v>
      </c>
      <c r="F429" s="77">
        <f>SUM(E$7:E429)</f>
        <v>0</v>
      </c>
      <c r="G429" s="77">
        <f t="shared" si="31"/>
        <v>0</v>
      </c>
    </row>
    <row r="430" spans="2:7" x14ac:dyDescent="0.3">
      <c r="B430" s="76">
        <v>424</v>
      </c>
      <c r="C430" s="77">
        <f t="shared" si="28"/>
        <v>0</v>
      </c>
      <c r="D430" s="77">
        <f t="shared" si="29"/>
        <v>0</v>
      </c>
      <c r="E430" s="77">
        <f t="shared" si="30"/>
        <v>0</v>
      </c>
      <c r="F430" s="77">
        <f>SUM(E$7:E430)</f>
        <v>0</v>
      </c>
      <c r="G430" s="77">
        <f t="shared" si="31"/>
        <v>0</v>
      </c>
    </row>
    <row r="431" spans="2:7" x14ac:dyDescent="0.3">
      <c r="B431" s="76">
        <v>425</v>
      </c>
      <c r="C431" s="77">
        <f t="shared" si="28"/>
        <v>0</v>
      </c>
      <c r="D431" s="77">
        <f t="shared" si="29"/>
        <v>0</v>
      </c>
      <c r="E431" s="77">
        <f t="shared" si="30"/>
        <v>0</v>
      </c>
      <c r="F431" s="77">
        <f>SUM(E$7:E431)</f>
        <v>0</v>
      </c>
      <c r="G431" s="77">
        <f t="shared" si="31"/>
        <v>0</v>
      </c>
    </row>
    <row r="432" spans="2:7" x14ac:dyDescent="0.3">
      <c r="B432" s="76">
        <v>426</v>
      </c>
      <c r="C432" s="77">
        <f t="shared" si="28"/>
        <v>0</v>
      </c>
      <c r="D432" s="77">
        <f t="shared" si="29"/>
        <v>0</v>
      </c>
      <c r="E432" s="77">
        <f t="shared" si="30"/>
        <v>0</v>
      </c>
      <c r="F432" s="77">
        <f>SUM(E$7:E432)</f>
        <v>0</v>
      </c>
      <c r="G432" s="77">
        <f t="shared" si="31"/>
        <v>0</v>
      </c>
    </row>
    <row r="433" spans="2:7" x14ac:dyDescent="0.3">
      <c r="B433" s="76">
        <v>427</v>
      </c>
      <c r="C433" s="77">
        <f t="shared" si="28"/>
        <v>0</v>
      </c>
      <c r="D433" s="77">
        <f t="shared" si="29"/>
        <v>0</v>
      </c>
      <c r="E433" s="77">
        <f t="shared" si="30"/>
        <v>0</v>
      </c>
      <c r="F433" s="77">
        <f>SUM(E$7:E433)</f>
        <v>0</v>
      </c>
      <c r="G433" s="77">
        <f t="shared" si="31"/>
        <v>0</v>
      </c>
    </row>
    <row r="434" spans="2:7" x14ac:dyDescent="0.3">
      <c r="B434" s="76">
        <v>428</v>
      </c>
      <c r="C434" s="77">
        <f t="shared" si="28"/>
        <v>0</v>
      </c>
      <c r="D434" s="77">
        <f t="shared" si="29"/>
        <v>0</v>
      </c>
      <c r="E434" s="77">
        <f t="shared" si="30"/>
        <v>0</v>
      </c>
      <c r="F434" s="77">
        <f>SUM(E$7:E434)</f>
        <v>0</v>
      </c>
      <c r="G434" s="77">
        <f t="shared" si="31"/>
        <v>0</v>
      </c>
    </row>
    <row r="435" spans="2:7" x14ac:dyDescent="0.3">
      <c r="B435" s="76">
        <v>429</v>
      </c>
      <c r="C435" s="77">
        <f t="shared" si="28"/>
        <v>0</v>
      </c>
      <c r="D435" s="77">
        <f t="shared" si="29"/>
        <v>0</v>
      </c>
      <c r="E435" s="77">
        <f t="shared" si="30"/>
        <v>0</v>
      </c>
      <c r="F435" s="77">
        <f>SUM(E$7:E435)</f>
        <v>0</v>
      </c>
      <c r="G435" s="77">
        <f t="shared" si="31"/>
        <v>0</v>
      </c>
    </row>
    <row r="436" spans="2:7" x14ac:dyDescent="0.3">
      <c r="B436" s="76">
        <v>430</v>
      </c>
      <c r="C436" s="77">
        <f t="shared" si="28"/>
        <v>0</v>
      </c>
      <c r="D436" s="77">
        <f t="shared" si="29"/>
        <v>0</v>
      </c>
      <c r="E436" s="77">
        <f t="shared" si="30"/>
        <v>0</v>
      </c>
      <c r="F436" s="77">
        <f>SUM(E$7:E436)</f>
        <v>0</v>
      </c>
      <c r="G436" s="77">
        <f t="shared" si="31"/>
        <v>0</v>
      </c>
    </row>
    <row r="437" spans="2:7" x14ac:dyDescent="0.3">
      <c r="B437" s="76">
        <v>431</v>
      </c>
      <c r="C437" s="77">
        <f t="shared" si="28"/>
        <v>0</v>
      </c>
      <c r="D437" s="77">
        <f t="shared" si="29"/>
        <v>0</v>
      </c>
      <c r="E437" s="77">
        <f t="shared" si="30"/>
        <v>0</v>
      </c>
      <c r="F437" s="77">
        <f>SUM(E$7:E437)</f>
        <v>0</v>
      </c>
      <c r="G437" s="77">
        <f t="shared" si="31"/>
        <v>0</v>
      </c>
    </row>
    <row r="438" spans="2:7" x14ac:dyDescent="0.3">
      <c r="B438" s="76">
        <v>432</v>
      </c>
      <c r="C438" s="77">
        <f t="shared" si="28"/>
        <v>0</v>
      </c>
      <c r="D438" s="77">
        <f t="shared" si="29"/>
        <v>0</v>
      </c>
      <c r="E438" s="77">
        <f t="shared" si="30"/>
        <v>0</v>
      </c>
      <c r="F438" s="77">
        <f>SUM(E$7:E438)</f>
        <v>0</v>
      </c>
      <c r="G438" s="77">
        <f t="shared" si="31"/>
        <v>0</v>
      </c>
    </row>
    <row r="439" spans="2:7" x14ac:dyDescent="0.3">
      <c r="B439" s="76">
        <v>433</v>
      </c>
      <c r="C439" s="77">
        <f t="shared" si="28"/>
        <v>0</v>
      </c>
      <c r="D439" s="77">
        <f t="shared" si="29"/>
        <v>0</v>
      </c>
      <c r="E439" s="77">
        <f t="shared" si="30"/>
        <v>0</v>
      </c>
      <c r="F439" s="77">
        <f>SUM(E$7:E439)</f>
        <v>0</v>
      </c>
      <c r="G439" s="77">
        <f t="shared" si="31"/>
        <v>0</v>
      </c>
    </row>
    <row r="440" spans="2:7" x14ac:dyDescent="0.3">
      <c r="B440" s="76">
        <v>434</v>
      </c>
      <c r="C440" s="77">
        <f t="shared" si="28"/>
        <v>0</v>
      </c>
      <c r="D440" s="77">
        <f t="shared" si="29"/>
        <v>0</v>
      </c>
      <c r="E440" s="77">
        <f t="shared" si="30"/>
        <v>0</v>
      </c>
      <c r="F440" s="77">
        <f>SUM(E$7:E440)</f>
        <v>0</v>
      </c>
      <c r="G440" s="77">
        <f t="shared" si="31"/>
        <v>0</v>
      </c>
    </row>
    <row r="441" spans="2:7" x14ac:dyDescent="0.3">
      <c r="B441" s="76">
        <v>435</v>
      </c>
      <c r="C441" s="77">
        <f t="shared" si="28"/>
        <v>0</v>
      </c>
      <c r="D441" s="77">
        <f t="shared" si="29"/>
        <v>0</v>
      </c>
      <c r="E441" s="77">
        <f t="shared" si="30"/>
        <v>0</v>
      </c>
      <c r="F441" s="77">
        <f>SUM(E$7:E441)</f>
        <v>0</v>
      </c>
      <c r="G441" s="77">
        <f t="shared" si="31"/>
        <v>0</v>
      </c>
    </row>
    <row r="442" spans="2:7" x14ac:dyDescent="0.3">
      <c r="B442" s="76">
        <v>436</v>
      </c>
      <c r="C442" s="77">
        <f t="shared" si="28"/>
        <v>0</v>
      </c>
      <c r="D442" s="77">
        <f t="shared" si="29"/>
        <v>0</v>
      </c>
      <c r="E442" s="77">
        <f t="shared" si="30"/>
        <v>0</v>
      </c>
      <c r="F442" s="77">
        <f>SUM(E$7:E442)</f>
        <v>0</v>
      </c>
      <c r="G442" s="77">
        <f t="shared" si="31"/>
        <v>0</v>
      </c>
    </row>
    <row r="443" spans="2:7" x14ac:dyDescent="0.3">
      <c r="B443" s="76">
        <v>437</v>
      </c>
      <c r="C443" s="77">
        <f t="shared" si="28"/>
        <v>0</v>
      </c>
      <c r="D443" s="77">
        <f t="shared" si="29"/>
        <v>0</v>
      </c>
      <c r="E443" s="77">
        <f t="shared" si="30"/>
        <v>0</v>
      </c>
      <c r="F443" s="77">
        <f>SUM(E$7:E443)</f>
        <v>0</v>
      </c>
      <c r="G443" s="77">
        <f t="shared" si="31"/>
        <v>0</v>
      </c>
    </row>
    <row r="444" spans="2:7" x14ac:dyDescent="0.3">
      <c r="B444" s="76">
        <v>438</v>
      </c>
      <c r="C444" s="77">
        <f t="shared" si="28"/>
        <v>0</v>
      </c>
      <c r="D444" s="77">
        <f t="shared" si="29"/>
        <v>0</v>
      </c>
      <c r="E444" s="77">
        <f t="shared" si="30"/>
        <v>0</v>
      </c>
      <c r="F444" s="77">
        <f>SUM(E$7:E444)</f>
        <v>0</v>
      </c>
      <c r="G444" s="77">
        <f t="shared" si="31"/>
        <v>0</v>
      </c>
    </row>
    <row r="445" spans="2:7" x14ac:dyDescent="0.3">
      <c r="B445" s="76">
        <v>439</v>
      </c>
      <c r="C445" s="77">
        <f t="shared" si="28"/>
        <v>0</v>
      </c>
      <c r="D445" s="77">
        <f t="shared" si="29"/>
        <v>0</v>
      </c>
      <c r="E445" s="77">
        <f t="shared" si="30"/>
        <v>0</v>
      </c>
      <c r="F445" s="77">
        <f>SUM(E$7:E445)</f>
        <v>0</v>
      </c>
      <c r="G445" s="77">
        <f t="shared" si="31"/>
        <v>0</v>
      </c>
    </row>
    <row r="446" spans="2:7" x14ac:dyDescent="0.3">
      <c r="B446" s="76">
        <v>440</v>
      </c>
      <c r="C446" s="77">
        <f t="shared" si="28"/>
        <v>0</v>
      </c>
      <c r="D446" s="77">
        <f t="shared" si="29"/>
        <v>0</v>
      </c>
      <c r="E446" s="77">
        <f t="shared" si="30"/>
        <v>0</v>
      </c>
      <c r="F446" s="77">
        <f>SUM(E$7:E446)</f>
        <v>0</v>
      </c>
      <c r="G446" s="77">
        <f t="shared" si="31"/>
        <v>0</v>
      </c>
    </row>
    <row r="447" spans="2:7" x14ac:dyDescent="0.3">
      <c r="B447" s="76">
        <v>441</v>
      </c>
      <c r="C447" s="77">
        <f t="shared" si="28"/>
        <v>0</v>
      </c>
      <c r="D447" s="77">
        <f t="shared" si="29"/>
        <v>0</v>
      </c>
      <c r="E447" s="77">
        <f t="shared" si="30"/>
        <v>0</v>
      </c>
      <c r="F447" s="77">
        <f>SUM(E$7:E447)</f>
        <v>0</v>
      </c>
      <c r="G447" s="77">
        <f t="shared" si="31"/>
        <v>0</v>
      </c>
    </row>
    <row r="448" spans="2:7" x14ac:dyDescent="0.3">
      <c r="B448" s="76">
        <v>442</v>
      </c>
      <c r="C448" s="77">
        <f t="shared" si="28"/>
        <v>0</v>
      </c>
      <c r="D448" s="77">
        <f t="shared" si="29"/>
        <v>0</v>
      </c>
      <c r="E448" s="77">
        <f t="shared" si="30"/>
        <v>0</v>
      </c>
      <c r="F448" s="77">
        <f>SUM(E$7:E448)</f>
        <v>0</v>
      </c>
      <c r="G448" s="77">
        <f t="shared" si="31"/>
        <v>0</v>
      </c>
    </row>
    <row r="449" spans="2:7" x14ac:dyDescent="0.3">
      <c r="B449" s="76">
        <v>443</v>
      </c>
      <c r="C449" s="77">
        <f t="shared" si="28"/>
        <v>0</v>
      </c>
      <c r="D449" s="77">
        <f t="shared" si="29"/>
        <v>0</v>
      </c>
      <c r="E449" s="77">
        <f t="shared" si="30"/>
        <v>0</v>
      </c>
      <c r="F449" s="77">
        <f>SUM(E$7:E449)</f>
        <v>0</v>
      </c>
      <c r="G449" s="77">
        <f t="shared" si="31"/>
        <v>0</v>
      </c>
    </row>
    <row r="450" spans="2:7" x14ac:dyDescent="0.3">
      <c r="B450" s="76">
        <v>444</v>
      </c>
      <c r="C450" s="77">
        <f t="shared" si="28"/>
        <v>0</v>
      </c>
      <c r="D450" s="77">
        <f t="shared" si="29"/>
        <v>0</v>
      </c>
      <c r="E450" s="77">
        <f t="shared" si="30"/>
        <v>0</v>
      </c>
      <c r="F450" s="77">
        <f>SUM(E$7:E450)</f>
        <v>0</v>
      </c>
      <c r="G450" s="77">
        <f t="shared" si="31"/>
        <v>0</v>
      </c>
    </row>
    <row r="451" spans="2:7" x14ac:dyDescent="0.3">
      <c r="B451" s="76">
        <v>445</v>
      </c>
      <c r="C451" s="77">
        <f t="shared" si="28"/>
        <v>0</v>
      </c>
      <c r="D451" s="77">
        <f t="shared" si="29"/>
        <v>0</v>
      </c>
      <c r="E451" s="77">
        <f t="shared" si="30"/>
        <v>0</v>
      </c>
      <c r="F451" s="77">
        <f>SUM(E$7:E451)</f>
        <v>0</v>
      </c>
      <c r="G451" s="77">
        <f t="shared" si="31"/>
        <v>0</v>
      </c>
    </row>
    <row r="452" spans="2:7" x14ac:dyDescent="0.3">
      <c r="B452" s="76">
        <v>446</v>
      </c>
      <c r="C452" s="77">
        <f t="shared" si="28"/>
        <v>0</v>
      </c>
      <c r="D452" s="77">
        <f t="shared" si="29"/>
        <v>0</v>
      </c>
      <c r="E452" s="77">
        <f t="shared" si="30"/>
        <v>0</v>
      </c>
      <c r="F452" s="77">
        <f>SUM(E$7:E452)</f>
        <v>0</v>
      </c>
      <c r="G452" s="77">
        <f t="shared" si="31"/>
        <v>0</v>
      </c>
    </row>
    <row r="453" spans="2:7" x14ac:dyDescent="0.3">
      <c r="B453" s="76">
        <v>447</v>
      </c>
      <c r="C453" s="77">
        <f t="shared" si="28"/>
        <v>0</v>
      </c>
      <c r="D453" s="77">
        <f t="shared" si="29"/>
        <v>0</v>
      </c>
      <c r="E453" s="77">
        <f t="shared" si="30"/>
        <v>0</v>
      </c>
      <c r="F453" s="77">
        <f>SUM(E$7:E453)</f>
        <v>0</v>
      </c>
      <c r="G453" s="77">
        <f t="shared" si="31"/>
        <v>0</v>
      </c>
    </row>
    <row r="454" spans="2:7" x14ac:dyDescent="0.3">
      <c r="B454" s="76">
        <v>448</v>
      </c>
      <c r="C454" s="77">
        <f t="shared" si="28"/>
        <v>0</v>
      </c>
      <c r="D454" s="77">
        <f t="shared" si="29"/>
        <v>0</v>
      </c>
      <c r="E454" s="77">
        <f t="shared" si="30"/>
        <v>0</v>
      </c>
      <c r="F454" s="77">
        <f>SUM(E$7:E454)</f>
        <v>0</v>
      </c>
      <c r="G454" s="77">
        <f t="shared" si="31"/>
        <v>0</v>
      </c>
    </row>
    <row r="455" spans="2:7" x14ac:dyDescent="0.3">
      <c r="B455" s="76">
        <v>449</v>
      </c>
      <c r="C455" s="77">
        <f t="shared" si="28"/>
        <v>0</v>
      </c>
      <c r="D455" s="77">
        <f t="shared" si="29"/>
        <v>0</v>
      </c>
      <c r="E455" s="77">
        <f t="shared" si="30"/>
        <v>0</v>
      </c>
      <c r="F455" s="77">
        <f>SUM(E$7:E455)</f>
        <v>0</v>
      </c>
      <c r="G455" s="77">
        <f t="shared" si="31"/>
        <v>0</v>
      </c>
    </row>
    <row r="456" spans="2:7" x14ac:dyDescent="0.3">
      <c r="B456" s="76">
        <v>450</v>
      </c>
      <c r="C456" s="77">
        <f t="shared" si="28"/>
        <v>0</v>
      </c>
      <c r="D456" s="77">
        <f t="shared" si="29"/>
        <v>0</v>
      </c>
      <c r="E456" s="77">
        <f t="shared" si="30"/>
        <v>0</v>
      </c>
      <c r="F456" s="77">
        <f>SUM(E$7:E456)</f>
        <v>0</v>
      </c>
      <c r="G456" s="77">
        <f t="shared" si="31"/>
        <v>0</v>
      </c>
    </row>
    <row r="457" spans="2:7" x14ac:dyDescent="0.3">
      <c r="B457" s="76">
        <v>451</v>
      </c>
      <c r="C457" s="77">
        <f t="shared" si="28"/>
        <v>0</v>
      </c>
      <c r="D457" s="77">
        <f t="shared" si="29"/>
        <v>0</v>
      </c>
      <c r="E457" s="77">
        <f t="shared" si="30"/>
        <v>0</v>
      </c>
      <c r="F457" s="77">
        <f>SUM(E$7:E457)</f>
        <v>0</v>
      </c>
      <c r="G457" s="77">
        <f t="shared" si="31"/>
        <v>0</v>
      </c>
    </row>
    <row r="458" spans="2:7" x14ac:dyDescent="0.3">
      <c r="B458" s="76">
        <v>452</v>
      </c>
      <c r="C458" s="77">
        <f t="shared" si="28"/>
        <v>0</v>
      </c>
      <c r="D458" s="77">
        <f t="shared" si="29"/>
        <v>0</v>
      </c>
      <c r="E458" s="77">
        <f t="shared" si="30"/>
        <v>0</v>
      </c>
      <c r="F458" s="77">
        <f>SUM(E$7:E458)</f>
        <v>0</v>
      </c>
      <c r="G458" s="77">
        <f t="shared" si="31"/>
        <v>0</v>
      </c>
    </row>
    <row r="459" spans="2:7" x14ac:dyDescent="0.3">
      <c r="B459" s="76">
        <v>453</v>
      </c>
      <c r="C459" s="77">
        <f t="shared" si="28"/>
        <v>0</v>
      </c>
      <c r="D459" s="77">
        <f t="shared" si="29"/>
        <v>0</v>
      </c>
      <c r="E459" s="77">
        <f t="shared" si="30"/>
        <v>0</v>
      </c>
      <c r="F459" s="77">
        <f>SUM(E$7:E459)</f>
        <v>0</v>
      </c>
      <c r="G459" s="77">
        <f t="shared" si="31"/>
        <v>0</v>
      </c>
    </row>
    <row r="460" spans="2:7" x14ac:dyDescent="0.3">
      <c r="B460" s="76">
        <v>454</v>
      </c>
      <c r="C460" s="77">
        <f t="shared" si="28"/>
        <v>0</v>
      </c>
      <c r="D460" s="77">
        <f t="shared" si="29"/>
        <v>0</v>
      </c>
      <c r="E460" s="77">
        <f t="shared" si="30"/>
        <v>0</v>
      </c>
      <c r="F460" s="77">
        <f>SUM(E$7:E460)</f>
        <v>0</v>
      </c>
      <c r="G460" s="77">
        <f t="shared" si="31"/>
        <v>0</v>
      </c>
    </row>
    <row r="461" spans="2:7" x14ac:dyDescent="0.3">
      <c r="B461" s="76">
        <v>455</v>
      </c>
      <c r="C461" s="77">
        <f t="shared" si="28"/>
        <v>0</v>
      </c>
      <c r="D461" s="77">
        <f t="shared" si="29"/>
        <v>0</v>
      </c>
      <c r="E461" s="77">
        <f t="shared" si="30"/>
        <v>0</v>
      </c>
      <c r="F461" s="77">
        <f>SUM(E$7:E461)</f>
        <v>0</v>
      </c>
      <c r="G461" s="77">
        <f t="shared" si="31"/>
        <v>0</v>
      </c>
    </row>
    <row r="462" spans="2:7" x14ac:dyDescent="0.3">
      <c r="B462" s="76">
        <v>456</v>
      </c>
      <c r="C462" s="77">
        <f t="shared" si="28"/>
        <v>0</v>
      </c>
      <c r="D462" s="77">
        <f t="shared" si="29"/>
        <v>0</v>
      </c>
      <c r="E462" s="77">
        <f t="shared" si="30"/>
        <v>0</v>
      </c>
      <c r="F462" s="77">
        <f>SUM(E$7:E462)</f>
        <v>0</v>
      </c>
      <c r="G462" s="77">
        <f t="shared" si="31"/>
        <v>0</v>
      </c>
    </row>
    <row r="463" spans="2:7" x14ac:dyDescent="0.3">
      <c r="B463" s="76">
        <v>457</v>
      </c>
      <c r="C463" s="77">
        <f t="shared" si="28"/>
        <v>0</v>
      </c>
      <c r="D463" s="77">
        <f t="shared" si="29"/>
        <v>0</v>
      </c>
      <c r="E463" s="77">
        <f t="shared" si="30"/>
        <v>0</v>
      </c>
      <c r="F463" s="77">
        <f>SUM(E$7:E463)</f>
        <v>0</v>
      </c>
      <c r="G463" s="77">
        <f t="shared" si="31"/>
        <v>0</v>
      </c>
    </row>
    <row r="464" spans="2:7" x14ac:dyDescent="0.3">
      <c r="B464" s="76">
        <v>458</v>
      </c>
      <c r="C464" s="77">
        <f t="shared" si="28"/>
        <v>0</v>
      </c>
      <c r="D464" s="77">
        <f t="shared" si="29"/>
        <v>0</v>
      </c>
      <c r="E464" s="77">
        <f t="shared" si="30"/>
        <v>0</v>
      </c>
      <c r="F464" s="77">
        <f>SUM(E$7:E464)</f>
        <v>0</v>
      </c>
      <c r="G464" s="77">
        <f t="shared" si="31"/>
        <v>0</v>
      </c>
    </row>
    <row r="465" spans="2:7" x14ac:dyDescent="0.3">
      <c r="B465" s="76">
        <v>459</v>
      </c>
      <c r="C465" s="77">
        <f t="shared" si="28"/>
        <v>0</v>
      </c>
      <c r="D465" s="77">
        <f t="shared" si="29"/>
        <v>0</v>
      </c>
      <c r="E465" s="77">
        <f t="shared" si="30"/>
        <v>0</v>
      </c>
      <c r="F465" s="77">
        <f>SUM(E$7:E465)</f>
        <v>0</v>
      </c>
      <c r="G465" s="77">
        <f t="shared" si="31"/>
        <v>0</v>
      </c>
    </row>
    <row r="466" spans="2:7" x14ac:dyDescent="0.3">
      <c r="B466" s="76">
        <v>460</v>
      </c>
      <c r="C466" s="77">
        <f t="shared" si="28"/>
        <v>0</v>
      </c>
      <c r="D466" s="77">
        <f t="shared" si="29"/>
        <v>0</v>
      </c>
      <c r="E466" s="77">
        <f t="shared" si="30"/>
        <v>0</v>
      </c>
      <c r="F466" s="77">
        <f>SUM(E$7:E466)</f>
        <v>0</v>
      </c>
      <c r="G466" s="77">
        <f t="shared" si="31"/>
        <v>0</v>
      </c>
    </row>
    <row r="467" spans="2:7" x14ac:dyDescent="0.3">
      <c r="B467" s="76">
        <v>461</v>
      </c>
      <c r="C467" s="77">
        <f t="shared" si="28"/>
        <v>0</v>
      </c>
      <c r="D467" s="77">
        <f t="shared" si="29"/>
        <v>0</v>
      </c>
      <c r="E467" s="77">
        <f t="shared" si="30"/>
        <v>0</v>
      </c>
      <c r="F467" s="77">
        <f>SUM(E$7:E467)</f>
        <v>0</v>
      </c>
      <c r="G467" s="77">
        <f t="shared" si="31"/>
        <v>0</v>
      </c>
    </row>
    <row r="468" spans="2:7" x14ac:dyDescent="0.3">
      <c r="B468" s="76">
        <v>462</v>
      </c>
      <c r="C468" s="77">
        <f t="shared" ref="C468:C531" si="32">IF(B$2*12&gt;=B468,-PMT(B$4/12,(B$2*12)-12,G$18),0)</f>
        <v>0</v>
      </c>
      <c r="D468" s="77">
        <f t="shared" ref="D468:D531" si="33">IF(B$2*12&gt;=B468,G467*B$4/12,0)</f>
        <v>0</v>
      </c>
      <c r="E468" s="77">
        <f t="shared" ref="E468:E531" si="34">C468-D468</f>
        <v>0</v>
      </c>
      <c r="F468" s="77">
        <f>SUM(E$7:E468)</f>
        <v>0</v>
      </c>
      <c r="G468" s="77">
        <f t="shared" ref="G468:G531" si="35">G467-E468</f>
        <v>0</v>
      </c>
    </row>
    <row r="469" spans="2:7" x14ac:dyDescent="0.3">
      <c r="B469" s="76">
        <v>463</v>
      </c>
      <c r="C469" s="77">
        <f t="shared" si="32"/>
        <v>0</v>
      </c>
      <c r="D469" s="77">
        <f t="shared" si="33"/>
        <v>0</v>
      </c>
      <c r="E469" s="77">
        <f t="shared" si="34"/>
        <v>0</v>
      </c>
      <c r="F469" s="77">
        <f>SUM(E$7:E469)</f>
        <v>0</v>
      </c>
      <c r="G469" s="77">
        <f t="shared" si="35"/>
        <v>0</v>
      </c>
    </row>
    <row r="470" spans="2:7" x14ac:dyDescent="0.3">
      <c r="B470" s="76">
        <v>464</v>
      </c>
      <c r="C470" s="77">
        <f t="shared" si="32"/>
        <v>0</v>
      </c>
      <c r="D470" s="77">
        <f t="shared" si="33"/>
        <v>0</v>
      </c>
      <c r="E470" s="77">
        <f t="shared" si="34"/>
        <v>0</v>
      </c>
      <c r="F470" s="77">
        <f>SUM(E$7:E470)</f>
        <v>0</v>
      </c>
      <c r="G470" s="77">
        <f t="shared" si="35"/>
        <v>0</v>
      </c>
    </row>
    <row r="471" spans="2:7" x14ac:dyDescent="0.3">
      <c r="B471" s="76">
        <v>465</v>
      </c>
      <c r="C471" s="77">
        <f t="shared" si="32"/>
        <v>0</v>
      </c>
      <c r="D471" s="77">
        <f t="shared" si="33"/>
        <v>0</v>
      </c>
      <c r="E471" s="77">
        <f t="shared" si="34"/>
        <v>0</v>
      </c>
      <c r="F471" s="77">
        <f>SUM(E$7:E471)</f>
        <v>0</v>
      </c>
      <c r="G471" s="77">
        <f t="shared" si="35"/>
        <v>0</v>
      </c>
    </row>
    <row r="472" spans="2:7" x14ac:dyDescent="0.3">
      <c r="B472" s="76">
        <v>466</v>
      </c>
      <c r="C472" s="77">
        <f t="shared" si="32"/>
        <v>0</v>
      </c>
      <c r="D472" s="77">
        <f t="shared" si="33"/>
        <v>0</v>
      </c>
      <c r="E472" s="77">
        <f t="shared" si="34"/>
        <v>0</v>
      </c>
      <c r="F472" s="77">
        <f>SUM(E$7:E472)</f>
        <v>0</v>
      </c>
      <c r="G472" s="77">
        <f t="shared" si="35"/>
        <v>0</v>
      </c>
    </row>
    <row r="473" spans="2:7" x14ac:dyDescent="0.3">
      <c r="B473" s="76">
        <v>467</v>
      </c>
      <c r="C473" s="77">
        <f t="shared" si="32"/>
        <v>0</v>
      </c>
      <c r="D473" s="77">
        <f t="shared" si="33"/>
        <v>0</v>
      </c>
      <c r="E473" s="77">
        <f t="shared" si="34"/>
        <v>0</v>
      </c>
      <c r="F473" s="77">
        <f>SUM(E$7:E473)</f>
        <v>0</v>
      </c>
      <c r="G473" s="77">
        <f t="shared" si="35"/>
        <v>0</v>
      </c>
    </row>
    <row r="474" spans="2:7" x14ac:dyDescent="0.3">
      <c r="B474" s="76">
        <v>468</v>
      </c>
      <c r="C474" s="77">
        <f t="shared" si="32"/>
        <v>0</v>
      </c>
      <c r="D474" s="77">
        <f t="shared" si="33"/>
        <v>0</v>
      </c>
      <c r="E474" s="77">
        <f t="shared" si="34"/>
        <v>0</v>
      </c>
      <c r="F474" s="77">
        <f>SUM(E$7:E474)</f>
        <v>0</v>
      </c>
      <c r="G474" s="77">
        <f t="shared" si="35"/>
        <v>0</v>
      </c>
    </row>
    <row r="475" spans="2:7" x14ac:dyDescent="0.3">
      <c r="B475" s="76">
        <v>469</v>
      </c>
      <c r="C475" s="77">
        <f t="shared" si="32"/>
        <v>0</v>
      </c>
      <c r="D475" s="77">
        <f t="shared" si="33"/>
        <v>0</v>
      </c>
      <c r="E475" s="77">
        <f t="shared" si="34"/>
        <v>0</v>
      </c>
      <c r="F475" s="77">
        <f>SUM(E$7:E475)</f>
        <v>0</v>
      </c>
      <c r="G475" s="77">
        <f t="shared" si="35"/>
        <v>0</v>
      </c>
    </row>
    <row r="476" spans="2:7" x14ac:dyDescent="0.3">
      <c r="B476" s="76">
        <v>470</v>
      </c>
      <c r="C476" s="77">
        <f t="shared" si="32"/>
        <v>0</v>
      </c>
      <c r="D476" s="77">
        <f t="shared" si="33"/>
        <v>0</v>
      </c>
      <c r="E476" s="77">
        <f t="shared" si="34"/>
        <v>0</v>
      </c>
      <c r="F476" s="77">
        <f>SUM(E$7:E476)</f>
        <v>0</v>
      </c>
      <c r="G476" s="77">
        <f t="shared" si="35"/>
        <v>0</v>
      </c>
    </row>
    <row r="477" spans="2:7" x14ac:dyDescent="0.3">
      <c r="B477" s="76">
        <v>471</v>
      </c>
      <c r="C477" s="77">
        <f t="shared" si="32"/>
        <v>0</v>
      </c>
      <c r="D477" s="77">
        <f t="shared" si="33"/>
        <v>0</v>
      </c>
      <c r="E477" s="77">
        <f t="shared" si="34"/>
        <v>0</v>
      </c>
      <c r="F477" s="77">
        <f>SUM(E$7:E477)</f>
        <v>0</v>
      </c>
      <c r="G477" s="77">
        <f t="shared" si="35"/>
        <v>0</v>
      </c>
    </row>
    <row r="478" spans="2:7" x14ac:dyDescent="0.3">
      <c r="B478" s="76">
        <v>472</v>
      </c>
      <c r="C478" s="77">
        <f t="shared" si="32"/>
        <v>0</v>
      </c>
      <c r="D478" s="77">
        <f t="shared" si="33"/>
        <v>0</v>
      </c>
      <c r="E478" s="77">
        <f t="shared" si="34"/>
        <v>0</v>
      </c>
      <c r="F478" s="77">
        <f>SUM(E$7:E478)</f>
        <v>0</v>
      </c>
      <c r="G478" s="77">
        <f t="shared" si="35"/>
        <v>0</v>
      </c>
    </row>
    <row r="479" spans="2:7" x14ac:dyDescent="0.3">
      <c r="B479" s="76">
        <v>473</v>
      </c>
      <c r="C479" s="77">
        <f t="shared" si="32"/>
        <v>0</v>
      </c>
      <c r="D479" s="77">
        <f t="shared" si="33"/>
        <v>0</v>
      </c>
      <c r="E479" s="77">
        <f t="shared" si="34"/>
        <v>0</v>
      </c>
      <c r="F479" s="77">
        <f>SUM(E$7:E479)</f>
        <v>0</v>
      </c>
      <c r="G479" s="77">
        <f t="shared" si="35"/>
        <v>0</v>
      </c>
    </row>
    <row r="480" spans="2:7" x14ac:dyDescent="0.3">
      <c r="B480" s="76">
        <v>474</v>
      </c>
      <c r="C480" s="77">
        <f t="shared" si="32"/>
        <v>0</v>
      </c>
      <c r="D480" s="77">
        <f t="shared" si="33"/>
        <v>0</v>
      </c>
      <c r="E480" s="77">
        <f t="shared" si="34"/>
        <v>0</v>
      </c>
      <c r="F480" s="77">
        <f>SUM(E$7:E480)</f>
        <v>0</v>
      </c>
      <c r="G480" s="77">
        <f t="shared" si="35"/>
        <v>0</v>
      </c>
    </row>
    <row r="481" spans="2:7" x14ac:dyDescent="0.3">
      <c r="B481" s="76">
        <v>475</v>
      </c>
      <c r="C481" s="77">
        <f t="shared" si="32"/>
        <v>0</v>
      </c>
      <c r="D481" s="77">
        <f t="shared" si="33"/>
        <v>0</v>
      </c>
      <c r="E481" s="77">
        <f t="shared" si="34"/>
        <v>0</v>
      </c>
      <c r="F481" s="77">
        <f>SUM(E$7:E481)</f>
        <v>0</v>
      </c>
      <c r="G481" s="77">
        <f t="shared" si="35"/>
        <v>0</v>
      </c>
    </row>
    <row r="482" spans="2:7" x14ac:dyDescent="0.3">
      <c r="B482" s="76">
        <v>476</v>
      </c>
      <c r="C482" s="77">
        <f t="shared" si="32"/>
        <v>0</v>
      </c>
      <c r="D482" s="77">
        <f t="shared" si="33"/>
        <v>0</v>
      </c>
      <c r="E482" s="77">
        <f t="shared" si="34"/>
        <v>0</v>
      </c>
      <c r="F482" s="77">
        <f>SUM(E$7:E482)</f>
        <v>0</v>
      </c>
      <c r="G482" s="77">
        <f t="shared" si="35"/>
        <v>0</v>
      </c>
    </row>
    <row r="483" spans="2:7" x14ac:dyDescent="0.3">
      <c r="B483" s="76">
        <v>477</v>
      </c>
      <c r="C483" s="77">
        <f t="shared" si="32"/>
        <v>0</v>
      </c>
      <c r="D483" s="77">
        <f t="shared" si="33"/>
        <v>0</v>
      </c>
      <c r="E483" s="77">
        <f t="shared" si="34"/>
        <v>0</v>
      </c>
      <c r="F483" s="77">
        <f>SUM(E$7:E483)</f>
        <v>0</v>
      </c>
      <c r="G483" s="77">
        <f t="shared" si="35"/>
        <v>0</v>
      </c>
    </row>
    <row r="484" spans="2:7" x14ac:dyDescent="0.3">
      <c r="B484" s="76">
        <v>478</v>
      </c>
      <c r="C484" s="77">
        <f t="shared" si="32"/>
        <v>0</v>
      </c>
      <c r="D484" s="77">
        <f t="shared" si="33"/>
        <v>0</v>
      </c>
      <c r="E484" s="77">
        <f t="shared" si="34"/>
        <v>0</v>
      </c>
      <c r="F484" s="77">
        <f>SUM(E$7:E484)</f>
        <v>0</v>
      </c>
      <c r="G484" s="77">
        <f t="shared" si="35"/>
        <v>0</v>
      </c>
    </row>
    <row r="485" spans="2:7" x14ac:dyDescent="0.3">
      <c r="B485" s="76">
        <v>479</v>
      </c>
      <c r="C485" s="77">
        <f t="shared" si="32"/>
        <v>0</v>
      </c>
      <c r="D485" s="77">
        <f t="shared" si="33"/>
        <v>0</v>
      </c>
      <c r="E485" s="77">
        <f t="shared" si="34"/>
        <v>0</v>
      </c>
      <c r="F485" s="77">
        <f>SUM(E$7:E485)</f>
        <v>0</v>
      </c>
      <c r="G485" s="77">
        <f t="shared" si="35"/>
        <v>0</v>
      </c>
    </row>
    <row r="486" spans="2:7" x14ac:dyDescent="0.3">
      <c r="B486" s="76">
        <v>480</v>
      </c>
      <c r="C486" s="77">
        <f t="shared" si="32"/>
        <v>0</v>
      </c>
      <c r="D486" s="77">
        <f t="shared" si="33"/>
        <v>0</v>
      </c>
      <c r="E486" s="77">
        <f t="shared" si="34"/>
        <v>0</v>
      </c>
      <c r="F486" s="77">
        <f>SUM(E$7:E486)</f>
        <v>0</v>
      </c>
      <c r="G486" s="77">
        <f t="shared" si="35"/>
        <v>0</v>
      </c>
    </row>
    <row r="487" spans="2:7" x14ac:dyDescent="0.3">
      <c r="B487" s="76">
        <v>481</v>
      </c>
      <c r="C487" s="77">
        <f t="shared" si="32"/>
        <v>0</v>
      </c>
      <c r="D487" s="77">
        <f t="shared" si="33"/>
        <v>0</v>
      </c>
      <c r="E487" s="77">
        <f t="shared" si="34"/>
        <v>0</v>
      </c>
      <c r="F487" s="77">
        <f>SUM(E$7:E487)</f>
        <v>0</v>
      </c>
      <c r="G487" s="77">
        <f t="shared" si="35"/>
        <v>0</v>
      </c>
    </row>
    <row r="488" spans="2:7" x14ac:dyDescent="0.3">
      <c r="B488" s="76">
        <v>482</v>
      </c>
      <c r="C488" s="77">
        <f t="shared" si="32"/>
        <v>0</v>
      </c>
      <c r="D488" s="77">
        <f t="shared" si="33"/>
        <v>0</v>
      </c>
      <c r="E488" s="77">
        <f t="shared" si="34"/>
        <v>0</v>
      </c>
      <c r="F488" s="77">
        <f>SUM(E$7:E488)</f>
        <v>0</v>
      </c>
      <c r="G488" s="77">
        <f t="shared" si="35"/>
        <v>0</v>
      </c>
    </row>
    <row r="489" spans="2:7" x14ac:dyDescent="0.3">
      <c r="B489" s="76">
        <v>483</v>
      </c>
      <c r="C489" s="77">
        <f t="shared" si="32"/>
        <v>0</v>
      </c>
      <c r="D489" s="77">
        <f t="shared" si="33"/>
        <v>0</v>
      </c>
      <c r="E489" s="77">
        <f t="shared" si="34"/>
        <v>0</v>
      </c>
      <c r="F489" s="77">
        <f>SUM(E$7:E489)</f>
        <v>0</v>
      </c>
      <c r="G489" s="77">
        <f t="shared" si="35"/>
        <v>0</v>
      </c>
    </row>
    <row r="490" spans="2:7" x14ac:dyDescent="0.3">
      <c r="B490" s="76">
        <v>484</v>
      </c>
      <c r="C490" s="77">
        <f t="shared" si="32"/>
        <v>0</v>
      </c>
      <c r="D490" s="77">
        <f t="shared" si="33"/>
        <v>0</v>
      </c>
      <c r="E490" s="77">
        <f t="shared" si="34"/>
        <v>0</v>
      </c>
      <c r="F490" s="77">
        <f>SUM(E$7:E490)</f>
        <v>0</v>
      </c>
      <c r="G490" s="77">
        <f t="shared" si="35"/>
        <v>0</v>
      </c>
    </row>
    <row r="491" spans="2:7" x14ac:dyDescent="0.3">
      <c r="B491" s="76">
        <v>485</v>
      </c>
      <c r="C491" s="77">
        <f t="shared" si="32"/>
        <v>0</v>
      </c>
      <c r="D491" s="77">
        <f t="shared" si="33"/>
        <v>0</v>
      </c>
      <c r="E491" s="77">
        <f t="shared" si="34"/>
        <v>0</v>
      </c>
      <c r="F491" s="77">
        <f>SUM(E$7:E491)</f>
        <v>0</v>
      </c>
      <c r="G491" s="77">
        <f t="shared" si="35"/>
        <v>0</v>
      </c>
    </row>
    <row r="492" spans="2:7" x14ac:dyDescent="0.3">
      <c r="B492" s="76">
        <v>486</v>
      </c>
      <c r="C492" s="77">
        <f t="shared" si="32"/>
        <v>0</v>
      </c>
      <c r="D492" s="77">
        <f t="shared" si="33"/>
        <v>0</v>
      </c>
      <c r="E492" s="77">
        <f t="shared" si="34"/>
        <v>0</v>
      </c>
      <c r="F492" s="77">
        <f>SUM(E$7:E492)</f>
        <v>0</v>
      </c>
      <c r="G492" s="77">
        <f t="shared" si="35"/>
        <v>0</v>
      </c>
    </row>
    <row r="493" spans="2:7" x14ac:dyDescent="0.3">
      <c r="B493" s="76">
        <v>487</v>
      </c>
      <c r="C493" s="77">
        <f t="shared" si="32"/>
        <v>0</v>
      </c>
      <c r="D493" s="77">
        <f t="shared" si="33"/>
        <v>0</v>
      </c>
      <c r="E493" s="77">
        <f t="shared" si="34"/>
        <v>0</v>
      </c>
      <c r="F493" s="77">
        <f>SUM(E$7:E493)</f>
        <v>0</v>
      </c>
      <c r="G493" s="77">
        <f t="shared" si="35"/>
        <v>0</v>
      </c>
    </row>
    <row r="494" spans="2:7" x14ac:dyDescent="0.3">
      <c r="B494" s="76">
        <v>488</v>
      </c>
      <c r="C494" s="77">
        <f t="shared" si="32"/>
        <v>0</v>
      </c>
      <c r="D494" s="77">
        <f t="shared" si="33"/>
        <v>0</v>
      </c>
      <c r="E494" s="77">
        <f t="shared" si="34"/>
        <v>0</v>
      </c>
      <c r="F494" s="77">
        <f>SUM(E$7:E494)</f>
        <v>0</v>
      </c>
      <c r="G494" s="77">
        <f t="shared" si="35"/>
        <v>0</v>
      </c>
    </row>
    <row r="495" spans="2:7" x14ac:dyDescent="0.3">
      <c r="B495" s="76">
        <v>489</v>
      </c>
      <c r="C495" s="77">
        <f t="shared" si="32"/>
        <v>0</v>
      </c>
      <c r="D495" s="77">
        <f t="shared" si="33"/>
        <v>0</v>
      </c>
      <c r="E495" s="77">
        <f t="shared" si="34"/>
        <v>0</v>
      </c>
      <c r="F495" s="77">
        <f>SUM(E$7:E495)</f>
        <v>0</v>
      </c>
      <c r="G495" s="77">
        <f t="shared" si="35"/>
        <v>0</v>
      </c>
    </row>
    <row r="496" spans="2:7" x14ac:dyDescent="0.3">
      <c r="B496" s="76">
        <v>490</v>
      </c>
      <c r="C496" s="77">
        <f t="shared" si="32"/>
        <v>0</v>
      </c>
      <c r="D496" s="77">
        <f t="shared" si="33"/>
        <v>0</v>
      </c>
      <c r="E496" s="77">
        <f t="shared" si="34"/>
        <v>0</v>
      </c>
      <c r="F496" s="77">
        <f>SUM(E$7:E496)</f>
        <v>0</v>
      </c>
      <c r="G496" s="77">
        <f t="shared" si="35"/>
        <v>0</v>
      </c>
    </row>
    <row r="497" spans="2:7" x14ac:dyDescent="0.3">
      <c r="B497" s="76">
        <v>491</v>
      </c>
      <c r="C497" s="77">
        <f t="shared" si="32"/>
        <v>0</v>
      </c>
      <c r="D497" s="77">
        <f t="shared" si="33"/>
        <v>0</v>
      </c>
      <c r="E497" s="77">
        <f t="shared" si="34"/>
        <v>0</v>
      </c>
      <c r="F497" s="77">
        <f>SUM(E$7:E497)</f>
        <v>0</v>
      </c>
      <c r="G497" s="77">
        <f t="shared" si="35"/>
        <v>0</v>
      </c>
    </row>
    <row r="498" spans="2:7" x14ac:dyDescent="0.3">
      <c r="B498" s="76">
        <v>492</v>
      </c>
      <c r="C498" s="77">
        <f t="shared" si="32"/>
        <v>0</v>
      </c>
      <c r="D498" s="77">
        <f t="shared" si="33"/>
        <v>0</v>
      </c>
      <c r="E498" s="77">
        <f t="shared" si="34"/>
        <v>0</v>
      </c>
      <c r="F498" s="77">
        <f>SUM(E$7:E498)</f>
        <v>0</v>
      </c>
      <c r="G498" s="77">
        <f t="shared" si="35"/>
        <v>0</v>
      </c>
    </row>
    <row r="499" spans="2:7" x14ac:dyDescent="0.3">
      <c r="B499" s="76">
        <v>493</v>
      </c>
      <c r="C499" s="77">
        <f t="shared" si="32"/>
        <v>0</v>
      </c>
      <c r="D499" s="77">
        <f t="shared" si="33"/>
        <v>0</v>
      </c>
      <c r="E499" s="77">
        <f t="shared" si="34"/>
        <v>0</v>
      </c>
      <c r="F499" s="77">
        <f>SUM(E$7:E499)</f>
        <v>0</v>
      </c>
      <c r="G499" s="77">
        <f t="shared" si="35"/>
        <v>0</v>
      </c>
    </row>
    <row r="500" spans="2:7" x14ac:dyDescent="0.3">
      <c r="B500" s="76">
        <v>494</v>
      </c>
      <c r="C500" s="77">
        <f t="shared" si="32"/>
        <v>0</v>
      </c>
      <c r="D500" s="77">
        <f t="shared" si="33"/>
        <v>0</v>
      </c>
      <c r="E500" s="77">
        <f t="shared" si="34"/>
        <v>0</v>
      </c>
      <c r="F500" s="77">
        <f>SUM(E$7:E500)</f>
        <v>0</v>
      </c>
      <c r="G500" s="77">
        <f t="shared" si="35"/>
        <v>0</v>
      </c>
    </row>
    <row r="501" spans="2:7" x14ac:dyDescent="0.3">
      <c r="B501" s="76">
        <v>495</v>
      </c>
      <c r="C501" s="77">
        <f t="shared" si="32"/>
        <v>0</v>
      </c>
      <c r="D501" s="77">
        <f t="shared" si="33"/>
        <v>0</v>
      </c>
      <c r="E501" s="77">
        <f t="shared" si="34"/>
        <v>0</v>
      </c>
      <c r="F501" s="77">
        <f>SUM(E$7:E501)</f>
        <v>0</v>
      </c>
      <c r="G501" s="77">
        <f t="shared" si="35"/>
        <v>0</v>
      </c>
    </row>
    <row r="502" spans="2:7" x14ac:dyDescent="0.3">
      <c r="B502" s="76">
        <v>496</v>
      </c>
      <c r="C502" s="77">
        <f t="shared" si="32"/>
        <v>0</v>
      </c>
      <c r="D502" s="77">
        <f t="shared" si="33"/>
        <v>0</v>
      </c>
      <c r="E502" s="77">
        <f t="shared" si="34"/>
        <v>0</v>
      </c>
      <c r="F502" s="77">
        <f>SUM(E$7:E502)</f>
        <v>0</v>
      </c>
      <c r="G502" s="77">
        <f t="shared" si="35"/>
        <v>0</v>
      </c>
    </row>
    <row r="503" spans="2:7" x14ac:dyDescent="0.3">
      <c r="B503" s="76">
        <v>497</v>
      </c>
      <c r="C503" s="77">
        <f t="shared" si="32"/>
        <v>0</v>
      </c>
      <c r="D503" s="77">
        <f t="shared" si="33"/>
        <v>0</v>
      </c>
      <c r="E503" s="77">
        <f t="shared" si="34"/>
        <v>0</v>
      </c>
      <c r="F503" s="77">
        <f>SUM(E$7:E503)</f>
        <v>0</v>
      </c>
      <c r="G503" s="77">
        <f t="shared" si="35"/>
        <v>0</v>
      </c>
    </row>
    <row r="504" spans="2:7" x14ac:dyDescent="0.3">
      <c r="B504" s="76">
        <v>498</v>
      </c>
      <c r="C504" s="77">
        <f t="shared" si="32"/>
        <v>0</v>
      </c>
      <c r="D504" s="77">
        <f t="shared" si="33"/>
        <v>0</v>
      </c>
      <c r="E504" s="77">
        <f t="shared" si="34"/>
        <v>0</v>
      </c>
      <c r="F504" s="77">
        <f>SUM(E$7:E504)</f>
        <v>0</v>
      </c>
      <c r="G504" s="77">
        <f t="shared" si="35"/>
        <v>0</v>
      </c>
    </row>
    <row r="505" spans="2:7" x14ac:dyDescent="0.3">
      <c r="B505" s="76">
        <v>499</v>
      </c>
      <c r="C505" s="77">
        <f t="shared" si="32"/>
        <v>0</v>
      </c>
      <c r="D505" s="77">
        <f t="shared" si="33"/>
        <v>0</v>
      </c>
      <c r="E505" s="77">
        <f t="shared" si="34"/>
        <v>0</v>
      </c>
      <c r="F505" s="77">
        <f>SUM(E$7:E505)</f>
        <v>0</v>
      </c>
      <c r="G505" s="77">
        <f t="shared" si="35"/>
        <v>0</v>
      </c>
    </row>
    <row r="506" spans="2:7" x14ac:dyDescent="0.3">
      <c r="B506" s="76">
        <v>500</v>
      </c>
      <c r="C506" s="77">
        <f t="shared" si="32"/>
        <v>0</v>
      </c>
      <c r="D506" s="77">
        <f t="shared" si="33"/>
        <v>0</v>
      </c>
      <c r="E506" s="77">
        <f t="shared" si="34"/>
        <v>0</v>
      </c>
      <c r="F506" s="77">
        <f>SUM(E$7:E506)</f>
        <v>0</v>
      </c>
      <c r="G506" s="77">
        <f t="shared" si="35"/>
        <v>0</v>
      </c>
    </row>
    <row r="507" spans="2:7" x14ac:dyDescent="0.3">
      <c r="B507" s="76">
        <v>501</v>
      </c>
      <c r="C507" s="77">
        <f t="shared" si="32"/>
        <v>0</v>
      </c>
      <c r="D507" s="77">
        <f t="shared" si="33"/>
        <v>0</v>
      </c>
      <c r="E507" s="77">
        <f t="shared" si="34"/>
        <v>0</v>
      </c>
      <c r="F507" s="77">
        <f>SUM(E$7:E507)</f>
        <v>0</v>
      </c>
      <c r="G507" s="77">
        <f t="shared" si="35"/>
        <v>0</v>
      </c>
    </row>
    <row r="508" spans="2:7" x14ac:dyDescent="0.3">
      <c r="B508" s="76">
        <v>502</v>
      </c>
      <c r="C508" s="77">
        <f t="shared" si="32"/>
        <v>0</v>
      </c>
      <c r="D508" s="77">
        <f t="shared" si="33"/>
        <v>0</v>
      </c>
      <c r="E508" s="77">
        <f t="shared" si="34"/>
        <v>0</v>
      </c>
      <c r="F508" s="77">
        <f>SUM(E$7:E508)</f>
        <v>0</v>
      </c>
      <c r="G508" s="77">
        <f t="shared" si="35"/>
        <v>0</v>
      </c>
    </row>
    <row r="509" spans="2:7" x14ac:dyDescent="0.3">
      <c r="B509" s="76">
        <v>503</v>
      </c>
      <c r="C509" s="77">
        <f t="shared" si="32"/>
        <v>0</v>
      </c>
      <c r="D509" s="77">
        <f t="shared" si="33"/>
        <v>0</v>
      </c>
      <c r="E509" s="77">
        <f t="shared" si="34"/>
        <v>0</v>
      </c>
      <c r="F509" s="77">
        <f>SUM(E$7:E509)</f>
        <v>0</v>
      </c>
      <c r="G509" s="77">
        <f t="shared" si="35"/>
        <v>0</v>
      </c>
    </row>
    <row r="510" spans="2:7" x14ac:dyDescent="0.3">
      <c r="B510" s="76">
        <v>504</v>
      </c>
      <c r="C510" s="77">
        <f t="shared" si="32"/>
        <v>0</v>
      </c>
      <c r="D510" s="77">
        <f t="shared" si="33"/>
        <v>0</v>
      </c>
      <c r="E510" s="77">
        <f t="shared" si="34"/>
        <v>0</v>
      </c>
      <c r="F510" s="77">
        <f>SUM(E$7:E510)</f>
        <v>0</v>
      </c>
      <c r="G510" s="77">
        <f t="shared" si="35"/>
        <v>0</v>
      </c>
    </row>
    <row r="511" spans="2:7" x14ac:dyDescent="0.3">
      <c r="B511" s="76">
        <v>505</v>
      </c>
      <c r="C511" s="77">
        <f t="shared" si="32"/>
        <v>0</v>
      </c>
      <c r="D511" s="77">
        <f t="shared" si="33"/>
        <v>0</v>
      </c>
      <c r="E511" s="77">
        <f t="shared" si="34"/>
        <v>0</v>
      </c>
      <c r="F511" s="77">
        <f>SUM(E$7:E511)</f>
        <v>0</v>
      </c>
      <c r="G511" s="77">
        <f t="shared" si="35"/>
        <v>0</v>
      </c>
    </row>
    <row r="512" spans="2:7" x14ac:dyDescent="0.3">
      <c r="B512" s="76">
        <v>506</v>
      </c>
      <c r="C512" s="77">
        <f t="shared" si="32"/>
        <v>0</v>
      </c>
      <c r="D512" s="77">
        <f t="shared" si="33"/>
        <v>0</v>
      </c>
      <c r="E512" s="77">
        <f t="shared" si="34"/>
        <v>0</v>
      </c>
      <c r="F512" s="77">
        <f>SUM(E$7:E512)</f>
        <v>0</v>
      </c>
      <c r="G512" s="77">
        <f t="shared" si="35"/>
        <v>0</v>
      </c>
    </row>
    <row r="513" spans="2:7" x14ac:dyDescent="0.3">
      <c r="B513" s="76">
        <v>507</v>
      </c>
      <c r="C513" s="77">
        <f t="shared" si="32"/>
        <v>0</v>
      </c>
      <c r="D513" s="77">
        <f t="shared" si="33"/>
        <v>0</v>
      </c>
      <c r="E513" s="77">
        <f t="shared" si="34"/>
        <v>0</v>
      </c>
      <c r="F513" s="77">
        <f>SUM(E$7:E513)</f>
        <v>0</v>
      </c>
      <c r="G513" s="77">
        <f t="shared" si="35"/>
        <v>0</v>
      </c>
    </row>
    <row r="514" spans="2:7" x14ac:dyDescent="0.3">
      <c r="B514" s="76">
        <v>508</v>
      </c>
      <c r="C514" s="77">
        <f t="shared" si="32"/>
        <v>0</v>
      </c>
      <c r="D514" s="77">
        <f t="shared" si="33"/>
        <v>0</v>
      </c>
      <c r="E514" s="77">
        <f t="shared" si="34"/>
        <v>0</v>
      </c>
      <c r="F514" s="77">
        <f>SUM(E$7:E514)</f>
        <v>0</v>
      </c>
      <c r="G514" s="77">
        <f t="shared" si="35"/>
        <v>0</v>
      </c>
    </row>
    <row r="515" spans="2:7" x14ac:dyDescent="0.3">
      <c r="B515" s="76">
        <v>509</v>
      </c>
      <c r="C515" s="77">
        <f t="shared" si="32"/>
        <v>0</v>
      </c>
      <c r="D515" s="77">
        <f t="shared" si="33"/>
        <v>0</v>
      </c>
      <c r="E515" s="77">
        <f t="shared" si="34"/>
        <v>0</v>
      </c>
      <c r="F515" s="77">
        <f>SUM(E$7:E515)</f>
        <v>0</v>
      </c>
      <c r="G515" s="77">
        <f t="shared" si="35"/>
        <v>0</v>
      </c>
    </row>
    <row r="516" spans="2:7" x14ac:dyDescent="0.3">
      <c r="B516" s="76">
        <v>510</v>
      </c>
      <c r="C516" s="77">
        <f t="shared" si="32"/>
        <v>0</v>
      </c>
      <c r="D516" s="77">
        <f t="shared" si="33"/>
        <v>0</v>
      </c>
      <c r="E516" s="77">
        <f t="shared" si="34"/>
        <v>0</v>
      </c>
      <c r="F516" s="77">
        <f>SUM(E$7:E516)</f>
        <v>0</v>
      </c>
      <c r="G516" s="77">
        <f t="shared" si="35"/>
        <v>0</v>
      </c>
    </row>
    <row r="517" spans="2:7" x14ac:dyDescent="0.3">
      <c r="B517" s="76">
        <v>511</v>
      </c>
      <c r="C517" s="77">
        <f t="shared" si="32"/>
        <v>0</v>
      </c>
      <c r="D517" s="77">
        <f t="shared" si="33"/>
        <v>0</v>
      </c>
      <c r="E517" s="77">
        <f t="shared" si="34"/>
        <v>0</v>
      </c>
      <c r="F517" s="77">
        <f>SUM(E$7:E517)</f>
        <v>0</v>
      </c>
      <c r="G517" s="77">
        <f t="shared" si="35"/>
        <v>0</v>
      </c>
    </row>
    <row r="518" spans="2:7" x14ac:dyDescent="0.3">
      <c r="B518" s="76">
        <v>512</v>
      </c>
      <c r="C518" s="77">
        <f t="shared" si="32"/>
        <v>0</v>
      </c>
      <c r="D518" s="77">
        <f t="shared" si="33"/>
        <v>0</v>
      </c>
      <c r="E518" s="77">
        <f t="shared" si="34"/>
        <v>0</v>
      </c>
      <c r="F518" s="77">
        <f>SUM(E$7:E518)</f>
        <v>0</v>
      </c>
      <c r="G518" s="77">
        <f t="shared" si="35"/>
        <v>0</v>
      </c>
    </row>
    <row r="519" spans="2:7" x14ac:dyDescent="0.3">
      <c r="B519" s="76">
        <v>513</v>
      </c>
      <c r="C519" s="77">
        <f t="shared" si="32"/>
        <v>0</v>
      </c>
      <c r="D519" s="77">
        <f t="shared" si="33"/>
        <v>0</v>
      </c>
      <c r="E519" s="77">
        <f t="shared" si="34"/>
        <v>0</v>
      </c>
      <c r="F519" s="77">
        <f>SUM(E$7:E519)</f>
        <v>0</v>
      </c>
      <c r="G519" s="77">
        <f t="shared" si="35"/>
        <v>0</v>
      </c>
    </row>
    <row r="520" spans="2:7" x14ac:dyDescent="0.3">
      <c r="B520" s="76">
        <v>514</v>
      </c>
      <c r="C520" s="77">
        <f t="shared" si="32"/>
        <v>0</v>
      </c>
      <c r="D520" s="77">
        <f t="shared" si="33"/>
        <v>0</v>
      </c>
      <c r="E520" s="77">
        <f t="shared" si="34"/>
        <v>0</v>
      </c>
      <c r="F520" s="77">
        <f>SUM(E$7:E520)</f>
        <v>0</v>
      </c>
      <c r="G520" s="77">
        <f t="shared" si="35"/>
        <v>0</v>
      </c>
    </row>
    <row r="521" spans="2:7" x14ac:dyDescent="0.3">
      <c r="B521" s="76">
        <v>515</v>
      </c>
      <c r="C521" s="77">
        <f t="shared" si="32"/>
        <v>0</v>
      </c>
      <c r="D521" s="77">
        <f t="shared" si="33"/>
        <v>0</v>
      </c>
      <c r="E521" s="77">
        <f t="shared" si="34"/>
        <v>0</v>
      </c>
      <c r="F521" s="77">
        <f>SUM(E$7:E521)</f>
        <v>0</v>
      </c>
      <c r="G521" s="77">
        <f t="shared" si="35"/>
        <v>0</v>
      </c>
    </row>
    <row r="522" spans="2:7" x14ac:dyDescent="0.3">
      <c r="B522" s="76">
        <v>516</v>
      </c>
      <c r="C522" s="77">
        <f t="shared" si="32"/>
        <v>0</v>
      </c>
      <c r="D522" s="77">
        <f t="shared" si="33"/>
        <v>0</v>
      </c>
      <c r="E522" s="77">
        <f t="shared" si="34"/>
        <v>0</v>
      </c>
      <c r="F522" s="77">
        <f>SUM(E$7:E522)</f>
        <v>0</v>
      </c>
      <c r="G522" s="77">
        <f t="shared" si="35"/>
        <v>0</v>
      </c>
    </row>
    <row r="523" spans="2:7" x14ac:dyDescent="0.3">
      <c r="B523" s="76">
        <v>517</v>
      </c>
      <c r="C523" s="77">
        <f t="shared" si="32"/>
        <v>0</v>
      </c>
      <c r="D523" s="77">
        <f t="shared" si="33"/>
        <v>0</v>
      </c>
      <c r="E523" s="77">
        <f t="shared" si="34"/>
        <v>0</v>
      </c>
      <c r="F523" s="77">
        <f>SUM(E$7:E523)</f>
        <v>0</v>
      </c>
      <c r="G523" s="77">
        <f t="shared" si="35"/>
        <v>0</v>
      </c>
    </row>
    <row r="524" spans="2:7" x14ac:dyDescent="0.3">
      <c r="B524" s="76">
        <v>518</v>
      </c>
      <c r="C524" s="77">
        <f t="shared" si="32"/>
        <v>0</v>
      </c>
      <c r="D524" s="77">
        <f t="shared" si="33"/>
        <v>0</v>
      </c>
      <c r="E524" s="77">
        <f t="shared" si="34"/>
        <v>0</v>
      </c>
      <c r="F524" s="77">
        <f>SUM(E$7:E524)</f>
        <v>0</v>
      </c>
      <c r="G524" s="77">
        <f t="shared" si="35"/>
        <v>0</v>
      </c>
    </row>
    <row r="525" spans="2:7" x14ac:dyDescent="0.3">
      <c r="B525" s="76">
        <v>519</v>
      </c>
      <c r="C525" s="77">
        <f t="shared" si="32"/>
        <v>0</v>
      </c>
      <c r="D525" s="77">
        <f t="shared" si="33"/>
        <v>0</v>
      </c>
      <c r="E525" s="77">
        <f t="shared" si="34"/>
        <v>0</v>
      </c>
      <c r="F525" s="77">
        <f>SUM(E$7:E525)</f>
        <v>0</v>
      </c>
      <c r="G525" s="77">
        <f t="shared" si="35"/>
        <v>0</v>
      </c>
    </row>
    <row r="526" spans="2:7" x14ac:dyDescent="0.3">
      <c r="B526" s="76">
        <v>520</v>
      </c>
      <c r="C526" s="77">
        <f t="shared" si="32"/>
        <v>0</v>
      </c>
      <c r="D526" s="77">
        <f t="shared" si="33"/>
        <v>0</v>
      </c>
      <c r="E526" s="77">
        <f t="shared" si="34"/>
        <v>0</v>
      </c>
      <c r="F526" s="77">
        <f>SUM(E$7:E526)</f>
        <v>0</v>
      </c>
      <c r="G526" s="77">
        <f t="shared" si="35"/>
        <v>0</v>
      </c>
    </row>
    <row r="527" spans="2:7" x14ac:dyDescent="0.3">
      <c r="B527" s="76">
        <v>521</v>
      </c>
      <c r="C527" s="77">
        <f t="shared" si="32"/>
        <v>0</v>
      </c>
      <c r="D527" s="77">
        <f t="shared" si="33"/>
        <v>0</v>
      </c>
      <c r="E527" s="77">
        <f t="shared" si="34"/>
        <v>0</v>
      </c>
      <c r="F527" s="77">
        <f>SUM(E$7:E527)</f>
        <v>0</v>
      </c>
      <c r="G527" s="77">
        <f t="shared" si="35"/>
        <v>0</v>
      </c>
    </row>
    <row r="528" spans="2:7" x14ac:dyDescent="0.3">
      <c r="B528" s="76">
        <v>522</v>
      </c>
      <c r="C528" s="77">
        <f t="shared" si="32"/>
        <v>0</v>
      </c>
      <c r="D528" s="77">
        <f t="shared" si="33"/>
        <v>0</v>
      </c>
      <c r="E528" s="77">
        <f t="shared" si="34"/>
        <v>0</v>
      </c>
      <c r="F528" s="77">
        <f>SUM(E$7:E528)</f>
        <v>0</v>
      </c>
      <c r="G528" s="77">
        <f t="shared" si="35"/>
        <v>0</v>
      </c>
    </row>
    <row r="529" spans="2:7" x14ac:dyDescent="0.3">
      <c r="B529" s="76">
        <v>523</v>
      </c>
      <c r="C529" s="77">
        <f t="shared" si="32"/>
        <v>0</v>
      </c>
      <c r="D529" s="77">
        <f t="shared" si="33"/>
        <v>0</v>
      </c>
      <c r="E529" s="77">
        <f t="shared" si="34"/>
        <v>0</v>
      </c>
      <c r="F529" s="77">
        <f>SUM(E$7:E529)</f>
        <v>0</v>
      </c>
      <c r="G529" s="77">
        <f t="shared" si="35"/>
        <v>0</v>
      </c>
    </row>
    <row r="530" spans="2:7" x14ac:dyDescent="0.3">
      <c r="B530" s="76">
        <v>524</v>
      </c>
      <c r="C530" s="77">
        <f t="shared" si="32"/>
        <v>0</v>
      </c>
      <c r="D530" s="77">
        <f t="shared" si="33"/>
        <v>0</v>
      </c>
      <c r="E530" s="77">
        <f t="shared" si="34"/>
        <v>0</v>
      </c>
      <c r="F530" s="77">
        <f>SUM(E$7:E530)</f>
        <v>0</v>
      </c>
      <c r="G530" s="77">
        <f t="shared" si="35"/>
        <v>0</v>
      </c>
    </row>
    <row r="531" spans="2:7" x14ac:dyDescent="0.3">
      <c r="B531" s="76">
        <v>525</v>
      </c>
      <c r="C531" s="77">
        <f t="shared" si="32"/>
        <v>0</v>
      </c>
      <c r="D531" s="77">
        <f t="shared" si="33"/>
        <v>0</v>
      </c>
      <c r="E531" s="77">
        <f t="shared" si="34"/>
        <v>0</v>
      </c>
      <c r="F531" s="77">
        <f>SUM(E$7:E531)</f>
        <v>0</v>
      </c>
      <c r="G531" s="77">
        <f t="shared" si="35"/>
        <v>0</v>
      </c>
    </row>
    <row r="532" spans="2:7" x14ac:dyDescent="0.3">
      <c r="B532" s="76">
        <v>526</v>
      </c>
      <c r="C532" s="77">
        <f t="shared" ref="C532:C595" si="36">IF(B$2*12&gt;=B532,-PMT(B$4/12,(B$2*12)-12,G$18),0)</f>
        <v>0</v>
      </c>
      <c r="D532" s="77">
        <f t="shared" ref="D532:D595" si="37">IF(B$2*12&gt;=B532,G531*B$4/12,0)</f>
        <v>0</v>
      </c>
      <c r="E532" s="77">
        <f t="shared" ref="E532:E595" si="38">C532-D532</f>
        <v>0</v>
      </c>
      <c r="F532" s="77">
        <f>SUM(E$7:E532)</f>
        <v>0</v>
      </c>
      <c r="G532" s="77">
        <f t="shared" ref="G532:G595" si="39">G531-E532</f>
        <v>0</v>
      </c>
    </row>
    <row r="533" spans="2:7" x14ac:dyDescent="0.3">
      <c r="B533" s="76">
        <v>527</v>
      </c>
      <c r="C533" s="77">
        <f t="shared" si="36"/>
        <v>0</v>
      </c>
      <c r="D533" s="77">
        <f t="shared" si="37"/>
        <v>0</v>
      </c>
      <c r="E533" s="77">
        <f t="shared" si="38"/>
        <v>0</v>
      </c>
      <c r="F533" s="77">
        <f>SUM(E$7:E533)</f>
        <v>0</v>
      </c>
      <c r="G533" s="77">
        <f t="shared" si="39"/>
        <v>0</v>
      </c>
    </row>
    <row r="534" spans="2:7" x14ac:dyDescent="0.3">
      <c r="B534" s="76">
        <v>528</v>
      </c>
      <c r="C534" s="77">
        <f t="shared" si="36"/>
        <v>0</v>
      </c>
      <c r="D534" s="77">
        <f t="shared" si="37"/>
        <v>0</v>
      </c>
      <c r="E534" s="77">
        <f t="shared" si="38"/>
        <v>0</v>
      </c>
      <c r="F534" s="77">
        <f>SUM(E$7:E534)</f>
        <v>0</v>
      </c>
      <c r="G534" s="77">
        <f t="shared" si="39"/>
        <v>0</v>
      </c>
    </row>
    <row r="535" spans="2:7" x14ac:dyDescent="0.3">
      <c r="B535" s="76">
        <v>529</v>
      </c>
      <c r="C535" s="77">
        <f t="shared" si="36"/>
        <v>0</v>
      </c>
      <c r="D535" s="77">
        <f t="shared" si="37"/>
        <v>0</v>
      </c>
      <c r="E535" s="77">
        <f t="shared" si="38"/>
        <v>0</v>
      </c>
      <c r="F535" s="77">
        <f>SUM(E$7:E535)</f>
        <v>0</v>
      </c>
      <c r="G535" s="77">
        <f t="shared" si="39"/>
        <v>0</v>
      </c>
    </row>
    <row r="536" spans="2:7" x14ac:dyDescent="0.3">
      <c r="B536" s="76">
        <v>530</v>
      </c>
      <c r="C536" s="77">
        <f t="shared" si="36"/>
        <v>0</v>
      </c>
      <c r="D536" s="77">
        <f t="shared" si="37"/>
        <v>0</v>
      </c>
      <c r="E536" s="77">
        <f t="shared" si="38"/>
        <v>0</v>
      </c>
      <c r="F536" s="77">
        <f>SUM(E$7:E536)</f>
        <v>0</v>
      </c>
      <c r="G536" s="77">
        <f t="shared" si="39"/>
        <v>0</v>
      </c>
    </row>
    <row r="537" spans="2:7" x14ac:dyDescent="0.3">
      <c r="B537" s="76">
        <v>531</v>
      </c>
      <c r="C537" s="77">
        <f t="shared" si="36"/>
        <v>0</v>
      </c>
      <c r="D537" s="77">
        <f t="shared" si="37"/>
        <v>0</v>
      </c>
      <c r="E537" s="77">
        <f t="shared" si="38"/>
        <v>0</v>
      </c>
      <c r="F537" s="77">
        <f>SUM(E$7:E537)</f>
        <v>0</v>
      </c>
      <c r="G537" s="77">
        <f t="shared" si="39"/>
        <v>0</v>
      </c>
    </row>
    <row r="538" spans="2:7" x14ac:dyDescent="0.3">
      <c r="B538" s="76">
        <v>532</v>
      </c>
      <c r="C538" s="77">
        <f t="shared" si="36"/>
        <v>0</v>
      </c>
      <c r="D538" s="77">
        <f t="shared" si="37"/>
        <v>0</v>
      </c>
      <c r="E538" s="77">
        <f t="shared" si="38"/>
        <v>0</v>
      </c>
      <c r="F538" s="77">
        <f>SUM(E$7:E538)</f>
        <v>0</v>
      </c>
      <c r="G538" s="77">
        <f t="shared" si="39"/>
        <v>0</v>
      </c>
    </row>
    <row r="539" spans="2:7" x14ac:dyDescent="0.3">
      <c r="B539" s="76">
        <v>533</v>
      </c>
      <c r="C539" s="77">
        <f t="shared" si="36"/>
        <v>0</v>
      </c>
      <c r="D539" s="77">
        <f t="shared" si="37"/>
        <v>0</v>
      </c>
      <c r="E539" s="77">
        <f t="shared" si="38"/>
        <v>0</v>
      </c>
      <c r="F539" s="77">
        <f>SUM(E$7:E539)</f>
        <v>0</v>
      </c>
      <c r="G539" s="77">
        <f t="shared" si="39"/>
        <v>0</v>
      </c>
    </row>
    <row r="540" spans="2:7" x14ac:dyDescent="0.3">
      <c r="B540" s="76">
        <v>534</v>
      </c>
      <c r="C540" s="77">
        <f t="shared" si="36"/>
        <v>0</v>
      </c>
      <c r="D540" s="77">
        <f t="shared" si="37"/>
        <v>0</v>
      </c>
      <c r="E540" s="77">
        <f t="shared" si="38"/>
        <v>0</v>
      </c>
      <c r="F540" s="77">
        <f>SUM(E$7:E540)</f>
        <v>0</v>
      </c>
      <c r="G540" s="77">
        <f t="shared" si="39"/>
        <v>0</v>
      </c>
    </row>
    <row r="541" spans="2:7" x14ac:dyDescent="0.3">
      <c r="B541" s="76">
        <v>535</v>
      </c>
      <c r="C541" s="77">
        <f t="shared" si="36"/>
        <v>0</v>
      </c>
      <c r="D541" s="77">
        <f t="shared" si="37"/>
        <v>0</v>
      </c>
      <c r="E541" s="77">
        <f t="shared" si="38"/>
        <v>0</v>
      </c>
      <c r="F541" s="77">
        <f>SUM(E$7:E541)</f>
        <v>0</v>
      </c>
      <c r="G541" s="77">
        <f t="shared" si="39"/>
        <v>0</v>
      </c>
    </row>
    <row r="542" spans="2:7" x14ac:dyDescent="0.3">
      <c r="B542" s="76">
        <v>536</v>
      </c>
      <c r="C542" s="77">
        <f t="shared" si="36"/>
        <v>0</v>
      </c>
      <c r="D542" s="77">
        <f t="shared" si="37"/>
        <v>0</v>
      </c>
      <c r="E542" s="77">
        <f t="shared" si="38"/>
        <v>0</v>
      </c>
      <c r="F542" s="77">
        <f>SUM(E$7:E542)</f>
        <v>0</v>
      </c>
      <c r="G542" s="77">
        <f t="shared" si="39"/>
        <v>0</v>
      </c>
    </row>
    <row r="543" spans="2:7" x14ac:dyDescent="0.3">
      <c r="B543" s="76">
        <v>537</v>
      </c>
      <c r="C543" s="77">
        <f t="shared" si="36"/>
        <v>0</v>
      </c>
      <c r="D543" s="77">
        <f t="shared" si="37"/>
        <v>0</v>
      </c>
      <c r="E543" s="77">
        <f t="shared" si="38"/>
        <v>0</v>
      </c>
      <c r="F543" s="77">
        <f>SUM(E$7:E543)</f>
        <v>0</v>
      </c>
      <c r="G543" s="77">
        <f t="shared" si="39"/>
        <v>0</v>
      </c>
    </row>
    <row r="544" spans="2:7" x14ac:dyDescent="0.3">
      <c r="B544" s="76">
        <v>538</v>
      </c>
      <c r="C544" s="77">
        <f t="shared" si="36"/>
        <v>0</v>
      </c>
      <c r="D544" s="77">
        <f t="shared" si="37"/>
        <v>0</v>
      </c>
      <c r="E544" s="77">
        <f t="shared" si="38"/>
        <v>0</v>
      </c>
      <c r="F544" s="77">
        <f>SUM(E$7:E544)</f>
        <v>0</v>
      </c>
      <c r="G544" s="77">
        <f t="shared" si="39"/>
        <v>0</v>
      </c>
    </row>
    <row r="545" spans="2:7" x14ac:dyDescent="0.3">
      <c r="B545" s="76">
        <v>539</v>
      </c>
      <c r="C545" s="77">
        <f t="shared" si="36"/>
        <v>0</v>
      </c>
      <c r="D545" s="77">
        <f t="shared" si="37"/>
        <v>0</v>
      </c>
      <c r="E545" s="77">
        <f t="shared" si="38"/>
        <v>0</v>
      </c>
      <c r="F545" s="77">
        <f>SUM(E$7:E545)</f>
        <v>0</v>
      </c>
      <c r="G545" s="77">
        <f t="shared" si="39"/>
        <v>0</v>
      </c>
    </row>
    <row r="546" spans="2:7" x14ac:dyDescent="0.3">
      <c r="B546" s="76">
        <v>540</v>
      </c>
      <c r="C546" s="77">
        <f t="shared" si="36"/>
        <v>0</v>
      </c>
      <c r="D546" s="77">
        <f t="shared" si="37"/>
        <v>0</v>
      </c>
      <c r="E546" s="77">
        <f t="shared" si="38"/>
        <v>0</v>
      </c>
      <c r="F546" s="77">
        <f>SUM(E$7:E546)</f>
        <v>0</v>
      </c>
      <c r="G546" s="77">
        <f t="shared" si="39"/>
        <v>0</v>
      </c>
    </row>
    <row r="547" spans="2:7" x14ac:dyDescent="0.3">
      <c r="B547" s="76">
        <v>541</v>
      </c>
      <c r="C547" s="77">
        <f t="shared" si="36"/>
        <v>0</v>
      </c>
      <c r="D547" s="77">
        <f t="shared" si="37"/>
        <v>0</v>
      </c>
      <c r="E547" s="77">
        <f t="shared" si="38"/>
        <v>0</v>
      </c>
      <c r="F547" s="77">
        <f>SUM(E$7:E547)</f>
        <v>0</v>
      </c>
      <c r="G547" s="77">
        <f t="shared" si="39"/>
        <v>0</v>
      </c>
    </row>
    <row r="548" spans="2:7" x14ac:dyDescent="0.3">
      <c r="B548" s="76">
        <v>542</v>
      </c>
      <c r="C548" s="77">
        <f t="shared" si="36"/>
        <v>0</v>
      </c>
      <c r="D548" s="77">
        <f t="shared" si="37"/>
        <v>0</v>
      </c>
      <c r="E548" s="77">
        <f t="shared" si="38"/>
        <v>0</v>
      </c>
      <c r="F548" s="77">
        <f>SUM(E$7:E548)</f>
        <v>0</v>
      </c>
      <c r="G548" s="77">
        <f t="shared" si="39"/>
        <v>0</v>
      </c>
    </row>
    <row r="549" spans="2:7" x14ac:dyDescent="0.3">
      <c r="B549" s="76">
        <v>543</v>
      </c>
      <c r="C549" s="77">
        <f t="shared" si="36"/>
        <v>0</v>
      </c>
      <c r="D549" s="77">
        <f t="shared" si="37"/>
        <v>0</v>
      </c>
      <c r="E549" s="77">
        <f t="shared" si="38"/>
        <v>0</v>
      </c>
      <c r="F549" s="77">
        <f>SUM(E$7:E549)</f>
        <v>0</v>
      </c>
      <c r="G549" s="77">
        <f t="shared" si="39"/>
        <v>0</v>
      </c>
    </row>
    <row r="550" spans="2:7" x14ac:dyDescent="0.3">
      <c r="B550" s="76">
        <v>544</v>
      </c>
      <c r="C550" s="77">
        <f t="shared" si="36"/>
        <v>0</v>
      </c>
      <c r="D550" s="77">
        <f t="shared" si="37"/>
        <v>0</v>
      </c>
      <c r="E550" s="77">
        <f t="shared" si="38"/>
        <v>0</v>
      </c>
      <c r="F550" s="77">
        <f>SUM(E$7:E550)</f>
        <v>0</v>
      </c>
      <c r="G550" s="77">
        <f t="shared" si="39"/>
        <v>0</v>
      </c>
    </row>
    <row r="551" spans="2:7" x14ac:dyDescent="0.3">
      <c r="B551" s="76">
        <v>545</v>
      </c>
      <c r="C551" s="77">
        <f t="shared" si="36"/>
        <v>0</v>
      </c>
      <c r="D551" s="77">
        <f t="shared" si="37"/>
        <v>0</v>
      </c>
      <c r="E551" s="77">
        <f t="shared" si="38"/>
        <v>0</v>
      </c>
      <c r="F551" s="77">
        <f>SUM(E$7:E551)</f>
        <v>0</v>
      </c>
      <c r="G551" s="77">
        <f t="shared" si="39"/>
        <v>0</v>
      </c>
    </row>
    <row r="552" spans="2:7" x14ac:dyDescent="0.3">
      <c r="B552" s="76">
        <v>546</v>
      </c>
      <c r="C552" s="77">
        <f t="shared" si="36"/>
        <v>0</v>
      </c>
      <c r="D552" s="77">
        <f t="shared" si="37"/>
        <v>0</v>
      </c>
      <c r="E552" s="77">
        <f t="shared" si="38"/>
        <v>0</v>
      </c>
      <c r="F552" s="77">
        <f>SUM(E$7:E552)</f>
        <v>0</v>
      </c>
      <c r="G552" s="77">
        <f t="shared" si="39"/>
        <v>0</v>
      </c>
    </row>
    <row r="553" spans="2:7" x14ac:dyDescent="0.3">
      <c r="B553" s="76">
        <v>547</v>
      </c>
      <c r="C553" s="77">
        <f t="shared" si="36"/>
        <v>0</v>
      </c>
      <c r="D553" s="77">
        <f t="shared" si="37"/>
        <v>0</v>
      </c>
      <c r="E553" s="77">
        <f t="shared" si="38"/>
        <v>0</v>
      </c>
      <c r="F553" s="77">
        <f>SUM(E$7:E553)</f>
        <v>0</v>
      </c>
      <c r="G553" s="77">
        <f t="shared" si="39"/>
        <v>0</v>
      </c>
    </row>
    <row r="554" spans="2:7" x14ac:dyDescent="0.3">
      <c r="B554" s="76">
        <v>548</v>
      </c>
      <c r="C554" s="77">
        <f t="shared" si="36"/>
        <v>0</v>
      </c>
      <c r="D554" s="77">
        <f t="shared" si="37"/>
        <v>0</v>
      </c>
      <c r="E554" s="77">
        <f t="shared" si="38"/>
        <v>0</v>
      </c>
      <c r="F554" s="77">
        <f>SUM(E$7:E554)</f>
        <v>0</v>
      </c>
      <c r="G554" s="77">
        <f t="shared" si="39"/>
        <v>0</v>
      </c>
    </row>
    <row r="555" spans="2:7" x14ac:dyDescent="0.3">
      <c r="B555" s="76">
        <v>549</v>
      </c>
      <c r="C555" s="77">
        <f t="shared" si="36"/>
        <v>0</v>
      </c>
      <c r="D555" s="77">
        <f t="shared" si="37"/>
        <v>0</v>
      </c>
      <c r="E555" s="77">
        <f t="shared" si="38"/>
        <v>0</v>
      </c>
      <c r="F555" s="77">
        <f>SUM(E$7:E555)</f>
        <v>0</v>
      </c>
      <c r="G555" s="77">
        <f t="shared" si="39"/>
        <v>0</v>
      </c>
    </row>
    <row r="556" spans="2:7" x14ac:dyDescent="0.3">
      <c r="B556" s="76">
        <v>550</v>
      </c>
      <c r="C556" s="77">
        <f t="shared" si="36"/>
        <v>0</v>
      </c>
      <c r="D556" s="77">
        <f t="shared" si="37"/>
        <v>0</v>
      </c>
      <c r="E556" s="77">
        <f t="shared" si="38"/>
        <v>0</v>
      </c>
      <c r="F556" s="77">
        <f>SUM(E$7:E556)</f>
        <v>0</v>
      </c>
      <c r="G556" s="77">
        <f t="shared" si="39"/>
        <v>0</v>
      </c>
    </row>
    <row r="557" spans="2:7" x14ac:dyDescent="0.3">
      <c r="B557" s="76">
        <v>551</v>
      </c>
      <c r="C557" s="77">
        <f t="shared" si="36"/>
        <v>0</v>
      </c>
      <c r="D557" s="77">
        <f t="shared" si="37"/>
        <v>0</v>
      </c>
      <c r="E557" s="77">
        <f t="shared" si="38"/>
        <v>0</v>
      </c>
      <c r="F557" s="77">
        <f>SUM(E$7:E557)</f>
        <v>0</v>
      </c>
      <c r="G557" s="77">
        <f t="shared" si="39"/>
        <v>0</v>
      </c>
    </row>
    <row r="558" spans="2:7" x14ac:dyDescent="0.3">
      <c r="B558" s="76">
        <v>552</v>
      </c>
      <c r="C558" s="77">
        <f t="shared" si="36"/>
        <v>0</v>
      </c>
      <c r="D558" s="77">
        <f t="shared" si="37"/>
        <v>0</v>
      </c>
      <c r="E558" s="77">
        <f t="shared" si="38"/>
        <v>0</v>
      </c>
      <c r="F558" s="77">
        <f>SUM(E$7:E558)</f>
        <v>0</v>
      </c>
      <c r="G558" s="77">
        <f t="shared" si="39"/>
        <v>0</v>
      </c>
    </row>
    <row r="559" spans="2:7" x14ac:dyDescent="0.3">
      <c r="B559" s="76">
        <v>553</v>
      </c>
      <c r="C559" s="77">
        <f t="shared" si="36"/>
        <v>0</v>
      </c>
      <c r="D559" s="77">
        <f t="shared" si="37"/>
        <v>0</v>
      </c>
      <c r="E559" s="77">
        <f t="shared" si="38"/>
        <v>0</v>
      </c>
      <c r="F559" s="77">
        <f>SUM(E$7:E559)</f>
        <v>0</v>
      </c>
      <c r="G559" s="77">
        <f t="shared" si="39"/>
        <v>0</v>
      </c>
    </row>
    <row r="560" spans="2:7" x14ac:dyDescent="0.3">
      <c r="B560" s="76">
        <v>554</v>
      </c>
      <c r="C560" s="77">
        <f t="shared" si="36"/>
        <v>0</v>
      </c>
      <c r="D560" s="77">
        <f t="shared" si="37"/>
        <v>0</v>
      </c>
      <c r="E560" s="77">
        <f t="shared" si="38"/>
        <v>0</v>
      </c>
      <c r="F560" s="77">
        <f>SUM(E$7:E560)</f>
        <v>0</v>
      </c>
      <c r="G560" s="77">
        <f t="shared" si="39"/>
        <v>0</v>
      </c>
    </row>
    <row r="561" spans="2:7" x14ac:dyDescent="0.3">
      <c r="B561" s="76">
        <v>555</v>
      </c>
      <c r="C561" s="77">
        <f t="shared" si="36"/>
        <v>0</v>
      </c>
      <c r="D561" s="77">
        <f t="shared" si="37"/>
        <v>0</v>
      </c>
      <c r="E561" s="77">
        <f t="shared" si="38"/>
        <v>0</v>
      </c>
      <c r="F561" s="77">
        <f>SUM(E$7:E561)</f>
        <v>0</v>
      </c>
      <c r="G561" s="77">
        <f t="shared" si="39"/>
        <v>0</v>
      </c>
    </row>
    <row r="562" spans="2:7" x14ac:dyDescent="0.3">
      <c r="B562" s="76">
        <v>556</v>
      </c>
      <c r="C562" s="77">
        <f t="shared" si="36"/>
        <v>0</v>
      </c>
      <c r="D562" s="77">
        <f t="shared" si="37"/>
        <v>0</v>
      </c>
      <c r="E562" s="77">
        <f t="shared" si="38"/>
        <v>0</v>
      </c>
      <c r="F562" s="77">
        <f>SUM(E$7:E562)</f>
        <v>0</v>
      </c>
      <c r="G562" s="77">
        <f t="shared" si="39"/>
        <v>0</v>
      </c>
    </row>
    <row r="563" spans="2:7" x14ac:dyDescent="0.3">
      <c r="B563" s="76">
        <v>557</v>
      </c>
      <c r="C563" s="77">
        <f t="shared" si="36"/>
        <v>0</v>
      </c>
      <c r="D563" s="77">
        <f t="shared" si="37"/>
        <v>0</v>
      </c>
      <c r="E563" s="77">
        <f t="shared" si="38"/>
        <v>0</v>
      </c>
      <c r="F563" s="77">
        <f>SUM(E$7:E563)</f>
        <v>0</v>
      </c>
      <c r="G563" s="77">
        <f t="shared" si="39"/>
        <v>0</v>
      </c>
    </row>
    <row r="564" spans="2:7" x14ac:dyDescent="0.3">
      <c r="B564" s="76">
        <v>558</v>
      </c>
      <c r="C564" s="77">
        <f t="shared" si="36"/>
        <v>0</v>
      </c>
      <c r="D564" s="77">
        <f t="shared" si="37"/>
        <v>0</v>
      </c>
      <c r="E564" s="77">
        <f t="shared" si="38"/>
        <v>0</v>
      </c>
      <c r="F564" s="77">
        <f>SUM(E$7:E564)</f>
        <v>0</v>
      </c>
      <c r="G564" s="77">
        <f t="shared" si="39"/>
        <v>0</v>
      </c>
    </row>
    <row r="565" spans="2:7" x14ac:dyDescent="0.3">
      <c r="B565" s="76">
        <v>559</v>
      </c>
      <c r="C565" s="77">
        <f t="shared" si="36"/>
        <v>0</v>
      </c>
      <c r="D565" s="77">
        <f t="shared" si="37"/>
        <v>0</v>
      </c>
      <c r="E565" s="77">
        <f t="shared" si="38"/>
        <v>0</v>
      </c>
      <c r="F565" s="77">
        <f>SUM(E$7:E565)</f>
        <v>0</v>
      </c>
      <c r="G565" s="77">
        <f t="shared" si="39"/>
        <v>0</v>
      </c>
    </row>
    <row r="566" spans="2:7" x14ac:dyDescent="0.3">
      <c r="B566" s="76">
        <v>560</v>
      </c>
      <c r="C566" s="77">
        <f t="shared" si="36"/>
        <v>0</v>
      </c>
      <c r="D566" s="77">
        <f t="shared" si="37"/>
        <v>0</v>
      </c>
      <c r="E566" s="77">
        <f t="shared" si="38"/>
        <v>0</v>
      </c>
      <c r="F566" s="77">
        <f>SUM(E$7:E566)</f>
        <v>0</v>
      </c>
      <c r="G566" s="77">
        <f t="shared" si="39"/>
        <v>0</v>
      </c>
    </row>
    <row r="567" spans="2:7" x14ac:dyDescent="0.3">
      <c r="B567" s="76">
        <v>561</v>
      </c>
      <c r="C567" s="77">
        <f t="shared" si="36"/>
        <v>0</v>
      </c>
      <c r="D567" s="77">
        <f t="shared" si="37"/>
        <v>0</v>
      </c>
      <c r="E567" s="77">
        <f t="shared" si="38"/>
        <v>0</v>
      </c>
      <c r="F567" s="77">
        <f>SUM(E$7:E567)</f>
        <v>0</v>
      </c>
      <c r="G567" s="77">
        <f t="shared" si="39"/>
        <v>0</v>
      </c>
    </row>
    <row r="568" spans="2:7" x14ac:dyDescent="0.3">
      <c r="B568" s="76">
        <v>562</v>
      </c>
      <c r="C568" s="77">
        <f t="shared" si="36"/>
        <v>0</v>
      </c>
      <c r="D568" s="77">
        <f t="shared" si="37"/>
        <v>0</v>
      </c>
      <c r="E568" s="77">
        <f t="shared" si="38"/>
        <v>0</v>
      </c>
      <c r="F568" s="77">
        <f>SUM(E$7:E568)</f>
        <v>0</v>
      </c>
      <c r="G568" s="77">
        <f t="shared" si="39"/>
        <v>0</v>
      </c>
    </row>
    <row r="569" spans="2:7" x14ac:dyDescent="0.3">
      <c r="B569" s="76">
        <v>563</v>
      </c>
      <c r="C569" s="77">
        <f t="shared" si="36"/>
        <v>0</v>
      </c>
      <c r="D569" s="77">
        <f t="shared" si="37"/>
        <v>0</v>
      </c>
      <c r="E569" s="77">
        <f t="shared" si="38"/>
        <v>0</v>
      </c>
      <c r="F569" s="77">
        <f>SUM(E$7:E569)</f>
        <v>0</v>
      </c>
      <c r="G569" s="77">
        <f t="shared" si="39"/>
        <v>0</v>
      </c>
    </row>
    <row r="570" spans="2:7" x14ac:dyDescent="0.3">
      <c r="B570" s="76">
        <v>564</v>
      </c>
      <c r="C570" s="77">
        <f t="shared" si="36"/>
        <v>0</v>
      </c>
      <c r="D570" s="77">
        <f t="shared" si="37"/>
        <v>0</v>
      </c>
      <c r="E570" s="77">
        <f t="shared" si="38"/>
        <v>0</v>
      </c>
      <c r="F570" s="77">
        <f>SUM(E$7:E570)</f>
        <v>0</v>
      </c>
      <c r="G570" s="77">
        <f t="shared" si="39"/>
        <v>0</v>
      </c>
    </row>
    <row r="571" spans="2:7" x14ac:dyDescent="0.3">
      <c r="B571" s="76">
        <v>565</v>
      </c>
      <c r="C571" s="77">
        <f t="shared" si="36"/>
        <v>0</v>
      </c>
      <c r="D571" s="77">
        <f t="shared" si="37"/>
        <v>0</v>
      </c>
      <c r="E571" s="77">
        <f t="shared" si="38"/>
        <v>0</v>
      </c>
      <c r="F571" s="77">
        <f>SUM(E$7:E571)</f>
        <v>0</v>
      </c>
      <c r="G571" s="77">
        <f t="shared" si="39"/>
        <v>0</v>
      </c>
    </row>
    <row r="572" spans="2:7" x14ac:dyDescent="0.3">
      <c r="B572" s="76">
        <v>566</v>
      </c>
      <c r="C572" s="77">
        <f t="shared" si="36"/>
        <v>0</v>
      </c>
      <c r="D572" s="77">
        <f t="shared" si="37"/>
        <v>0</v>
      </c>
      <c r="E572" s="77">
        <f t="shared" si="38"/>
        <v>0</v>
      </c>
      <c r="F572" s="77">
        <f>SUM(E$7:E572)</f>
        <v>0</v>
      </c>
      <c r="G572" s="77">
        <f t="shared" si="39"/>
        <v>0</v>
      </c>
    </row>
    <row r="573" spans="2:7" x14ac:dyDescent="0.3">
      <c r="B573" s="76">
        <v>567</v>
      </c>
      <c r="C573" s="77">
        <f t="shared" si="36"/>
        <v>0</v>
      </c>
      <c r="D573" s="77">
        <f t="shared" si="37"/>
        <v>0</v>
      </c>
      <c r="E573" s="77">
        <f t="shared" si="38"/>
        <v>0</v>
      </c>
      <c r="F573" s="77">
        <f>SUM(E$7:E573)</f>
        <v>0</v>
      </c>
      <c r="G573" s="77">
        <f t="shared" si="39"/>
        <v>0</v>
      </c>
    </row>
    <row r="574" spans="2:7" x14ac:dyDescent="0.3">
      <c r="B574" s="76">
        <v>568</v>
      </c>
      <c r="C574" s="77">
        <f t="shared" si="36"/>
        <v>0</v>
      </c>
      <c r="D574" s="77">
        <f t="shared" si="37"/>
        <v>0</v>
      </c>
      <c r="E574" s="77">
        <f t="shared" si="38"/>
        <v>0</v>
      </c>
      <c r="F574" s="77">
        <f>SUM(E$7:E574)</f>
        <v>0</v>
      </c>
      <c r="G574" s="77">
        <f t="shared" si="39"/>
        <v>0</v>
      </c>
    </row>
    <row r="575" spans="2:7" x14ac:dyDescent="0.3">
      <c r="B575" s="76">
        <v>569</v>
      </c>
      <c r="C575" s="77">
        <f t="shared" si="36"/>
        <v>0</v>
      </c>
      <c r="D575" s="77">
        <f t="shared" si="37"/>
        <v>0</v>
      </c>
      <c r="E575" s="77">
        <f t="shared" si="38"/>
        <v>0</v>
      </c>
      <c r="F575" s="77">
        <f>SUM(E$7:E575)</f>
        <v>0</v>
      </c>
      <c r="G575" s="77">
        <f t="shared" si="39"/>
        <v>0</v>
      </c>
    </row>
    <row r="576" spans="2:7" x14ac:dyDescent="0.3">
      <c r="B576" s="76">
        <v>570</v>
      </c>
      <c r="C576" s="77">
        <f t="shared" si="36"/>
        <v>0</v>
      </c>
      <c r="D576" s="77">
        <f t="shared" si="37"/>
        <v>0</v>
      </c>
      <c r="E576" s="77">
        <f t="shared" si="38"/>
        <v>0</v>
      </c>
      <c r="F576" s="77">
        <f>SUM(E$7:E576)</f>
        <v>0</v>
      </c>
      <c r="G576" s="77">
        <f t="shared" si="39"/>
        <v>0</v>
      </c>
    </row>
    <row r="577" spans="2:7" x14ac:dyDescent="0.3">
      <c r="B577" s="76">
        <v>571</v>
      </c>
      <c r="C577" s="77">
        <f t="shared" si="36"/>
        <v>0</v>
      </c>
      <c r="D577" s="77">
        <f t="shared" si="37"/>
        <v>0</v>
      </c>
      <c r="E577" s="77">
        <f t="shared" si="38"/>
        <v>0</v>
      </c>
      <c r="F577" s="77">
        <f>SUM(E$7:E577)</f>
        <v>0</v>
      </c>
      <c r="G577" s="77">
        <f t="shared" si="39"/>
        <v>0</v>
      </c>
    </row>
    <row r="578" spans="2:7" x14ac:dyDescent="0.3">
      <c r="B578" s="76">
        <v>572</v>
      </c>
      <c r="C578" s="77">
        <f t="shared" si="36"/>
        <v>0</v>
      </c>
      <c r="D578" s="77">
        <f t="shared" si="37"/>
        <v>0</v>
      </c>
      <c r="E578" s="77">
        <f t="shared" si="38"/>
        <v>0</v>
      </c>
      <c r="F578" s="77">
        <f>SUM(E$7:E578)</f>
        <v>0</v>
      </c>
      <c r="G578" s="77">
        <f t="shared" si="39"/>
        <v>0</v>
      </c>
    </row>
    <row r="579" spans="2:7" x14ac:dyDescent="0.3">
      <c r="B579" s="76">
        <v>573</v>
      </c>
      <c r="C579" s="77">
        <f t="shared" si="36"/>
        <v>0</v>
      </c>
      <c r="D579" s="77">
        <f t="shared" si="37"/>
        <v>0</v>
      </c>
      <c r="E579" s="77">
        <f t="shared" si="38"/>
        <v>0</v>
      </c>
      <c r="F579" s="77">
        <f>SUM(E$7:E579)</f>
        <v>0</v>
      </c>
      <c r="G579" s="77">
        <f t="shared" si="39"/>
        <v>0</v>
      </c>
    </row>
    <row r="580" spans="2:7" x14ac:dyDescent="0.3">
      <c r="B580" s="76">
        <v>574</v>
      </c>
      <c r="C580" s="77">
        <f t="shared" si="36"/>
        <v>0</v>
      </c>
      <c r="D580" s="77">
        <f t="shared" si="37"/>
        <v>0</v>
      </c>
      <c r="E580" s="77">
        <f t="shared" si="38"/>
        <v>0</v>
      </c>
      <c r="F580" s="77">
        <f>SUM(E$7:E580)</f>
        <v>0</v>
      </c>
      <c r="G580" s="77">
        <f t="shared" si="39"/>
        <v>0</v>
      </c>
    </row>
    <row r="581" spans="2:7" x14ac:dyDescent="0.3">
      <c r="B581" s="76">
        <v>575</v>
      </c>
      <c r="C581" s="77">
        <f t="shared" si="36"/>
        <v>0</v>
      </c>
      <c r="D581" s="77">
        <f t="shared" si="37"/>
        <v>0</v>
      </c>
      <c r="E581" s="77">
        <f t="shared" si="38"/>
        <v>0</v>
      </c>
      <c r="F581" s="77">
        <f>SUM(E$7:E581)</f>
        <v>0</v>
      </c>
      <c r="G581" s="77">
        <f t="shared" si="39"/>
        <v>0</v>
      </c>
    </row>
    <row r="582" spans="2:7" x14ac:dyDescent="0.3">
      <c r="B582" s="76">
        <v>576</v>
      </c>
      <c r="C582" s="77">
        <f t="shared" si="36"/>
        <v>0</v>
      </c>
      <c r="D582" s="77">
        <f t="shared" si="37"/>
        <v>0</v>
      </c>
      <c r="E582" s="77">
        <f t="shared" si="38"/>
        <v>0</v>
      </c>
      <c r="F582" s="77">
        <f>SUM(E$7:E582)</f>
        <v>0</v>
      </c>
      <c r="G582" s="77">
        <f t="shared" si="39"/>
        <v>0</v>
      </c>
    </row>
    <row r="583" spans="2:7" x14ac:dyDescent="0.3">
      <c r="B583" s="76">
        <v>577</v>
      </c>
      <c r="C583" s="77">
        <f t="shared" si="36"/>
        <v>0</v>
      </c>
      <c r="D583" s="77">
        <f t="shared" si="37"/>
        <v>0</v>
      </c>
      <c r="E583" s="77">
        <f t="shared" si="38"/>
        <v>0</v>
      </c>
      <c r="F583" s="77">
        <f>SUM(E$7:E583)</f>
        <v>0</v>
      </c>
      <c r="G583" s="77">
        <f t="shared" si="39"/>
        <v>0</v>
      </c>
    </row>
    <row r="584" spans="2:7" x14ac:dyDescent="0.3">
      <c r="B584" s="76">
        <v>578</v>
      </c>
      <c r="C584" s="77">
        <f t="shared" si="36"/>
        <v>0</v>
      </c>
      <c r="D584" s="77">
        <f t="shared" si="37"/>
        <v>0</v>
      </c>
      <c r="E584" s="77">
        <f t="shared" si="38"/>
        <v>0</v>
      </c>
      <c r="F584" s="77">
        <f>SUM(E$7:E584)</f>
        <v>0</v>
      </c>
      <c r="G584" s="77">
        <f t="shared" si="39"/>
        <v>0</v>
      </c>
    </row>
    <row r="585" spans="2:7" x14ac:dyDescent="0.3">
      <c r="B585" s="76">
        <v>579</v>
      </c>
      <c r="C585" s="77">
        <f t="shared" si="36"/>
        <v>0</v>
      </c>
      <c r="D585" s="77">
        <f t="shared" si="37"/>
        <v>0</v>
      </c>
      <c r="E585" s="77">
        <f t="shared" si="38"/>
        <v>0</v>
      </c>
      <c r="F585" s="77">
        <f>SUM(E$7:E585)</f>
        <v>0</v>
      </c>
      <c r="G585" s="77">
        <f t="shared" si="39"/>
        <v>0</v>
      </c>
    </row>
    <row r="586" spans="2:7" x14ac:dyDescent="0.3">
      <c r="B586" s="76">
        <v>580</v>
      </c>
      <c r="C586" s="77">
        <f t="shared" si="36"/>
        <v>0</v>
      </c>
      <c r="D586" s="77">
        <f t="shared" si="37"/>
        <v>0</v>
      </c>
      <c r="E586" s="77">
        <f t="shared" si="38"/>
        <v>0</v>
      </c>
      <c r="F586" s="77">
        <f>SUM(E$7:E586)</f>
        <v>0</v>
      </c>
      <c r="G586" s="77">
        <f t="shared" si="39"/>
        <v>0</v>
      </c>
    </row>
    <row r="587" spans="2:7" x14ac:dyDescent="0.3">
      <c r="B587" s="76">
        <v>581</v>
      </c>
      <c r="C587" s="77">
        <f t="shared" si="36"/>
        <v>0</v>
      </c>
      <c r="D587" s="77">
        <f t="shared" si="37"/>
        <v>0</v>
      </c>
      <c r="E587" s="77">
        <f t="shared" si="38"/>
        <v>0</v>
      </c>
      <c r="F587" s="77">
        <f>SUM(E$7:E587)</f>
        <v>0</v>
      </c>
      <c r="G587" s="77">
        <f t="shared" si="39"/>
        <v>0</v>
      </c>
    </row>
    <row r="588" spans="2:7" x14ac:dyDescent="0.3">
      <c r="B588" s="76">
        <v>582</v>
      </c>
      <c r="C588" s="77">
        <f t="shared" si="36"/>
        <v>0</v>
      </c>
      <c r="D588" s="77">
        <f t="shared" si="37"/>
        <v>0</v>
      </c>
      <c r="E588" s="77">
        <f t="shared" si="38"/>
        <v>0</v>
      </c>
      <c r="F588" s="77">
        <f>SUM(E$7:E588)</f>
        <v>0</v>
      </c>
      <c r="G588" s="77">
        <f t="shared" si="39"/>
        <v>0</v>
      </c>
    </row>
    <row r="589" spans="2:7" x14ac:dyDescent="0.3">
      <c r="B589" s="76">
        <v>583</v>
      </c>
      <c r="C589" s="77">
        <f t="shared" si="36"/>
        <v>0</v>
      </c>
      <c r="D589" s="77">
        <f t="shared" si="37"/>
        <v>0</v>
      </c>
      <c r="E589" s="77">
        <f t="shared" si="38"/>
        <v>0</v>
      </c>
      <c r="F589" s="77">
        <f>SUM(E$7:E589)</f>
        <v>0</v>
      </c>
      <c r="G589" s="77">
        <f t="shared" si="39"/>
        <v>0</v>
      </c>
    </row>
    <row r="590" spans="2:7" x14ac:dyDescent="0.3">
      <c r="B590" s="76">
        <v>584</v>
      </c>
      <c r="C590" s="77">
        <f t="shared" si="36"/>
        <v>0</v>
      </c>
      <c r="D590" s="77">
        <f t="shared" si="37"/>
        <v>0</v>
      </c>
      <c r="E590" s="77">
        <f t="shared" si="38"/>
        <v>0</v>
      </c>
      <c r="F590" s="77">
        <f>SUM(E$7:E590)</f>
        <v>0</v>
      </c>
      <c r="G590" s="77">
        <f t="shared" si="39"/>
        <v>0</v>
      </c>
    </row>
    <row r="591" spans="2:7" x14ac:dyDescent="0.3">
      <c r="B591" s="76">
        <v>585</v>
      </c>
      <c r="C591" s="77">
        <f t="shared" si="36"/>
        <v>0</v>
      </c>
      <c r="D591" s="77">
        <f t="shared" si="37"/>
        <v>0</v>
      </c>
      <c r="E591" s="77">
        <f t="shared" si="38"/>
        <v>0</v>
      </c>
      <c r="F591" s="77">
        <f>SUM(E$7:E591)</f>
        <v>0</v>
      </c>
      <c r="G591" s="77">
        <f t="shared" si="39"/>
        <v>0</v>
      </c>
    </row>
    <row r="592" spans="2:7" x14ac:dyDescent="0.3">
      <c r="B592" s="76">
        <v>586</v>
      </c>
      <c r="C592" s="77">
        <f t="shared" si="36"/>
        <v>0</v>
      </c>
      <c r="D592" s="77">
        <f t="shared" si="37"/>
        <v>0</v>
      </c>
      <c r="E592" s="77">
        <f t="shared" si="38"/>
        <v>0</v>
      </c>
      <c r="F592" s="77">
        <f>SUM(E$7:E592)</f>
        <v>0</v>
      </c>
      <c r="G592" s="77">
        <f t="shared" si="39"/>
        <v>0</v>
      </c>
    </row>
    <row r="593" spans="2:7" x14ac:dyDescent="0.3">
      <c r="B593" s="76">
        <v>587</v>
      </c>
      <c r="C593" s="77">
        <f t="shared" si="36"/>
        <v>0</v>
      </c>
      <c r="D593" s="77">
        <f t="shared" si="37"/>
        <v>0</v>
      </c>
      <c r="E593" s="77">
        <f t="shared" si="38"/>
        <v>0</v>
      </c>
      <c r="F593" s="77">
        <f>SUM(E$7:E593)</f>
        <v>0</v>
      </c>
      <c r="G593" s="77">
        <f t="shared" si="39"/>
        <v>0</v>
      </c>
    </row>
    <row r="594" spans="2:7" x14ac:dyDescent="0.3">
      <c r="B594" s="76">
        <v>588</v>
      </c>
      <c r="C594" s="77">
        <f t="shared" si="36"/>
        <v>0</v>
      </c>
      <c r="D594" s="77">
        <f t="shared" si="37"/>
        <v>0</v>
      </c>
      <c r="E594" s="77">
        <f t="shared" si="38"/>
        <v>0</v>
      </c>
      <c r="F594" s="77">
        <f>SUM(E$7:E594)</f>
        <v>0</v>
      </c>
      <c r="G594" s="77">
        <f t="shared" si="39"/>
        <v>0</v>
      </c>
    </row>
    <row r="595" spans="2:7" x14ac:dyDescent="0.3">
      <c r="B595" s="76">
        <v>589</v>
      </c>
      <c r="C595" s="77">
        <f t="shared" si="36"/>
        <v>0</v>
      </c>
      <c r="D595" s="77">
        <f t="shared" si="37"/>
        <v>0</v>
      </c>
      <c r="E595" s="77">
        <f t="shared" si="38"/>
        <v>0</v>
      </c>
      <c r="F595" s="77">
        <f>SUM(E$7:E595)</f>
        <v>0</v>
      </c>
      <c r="G595" s="77">
        <f t="shared" si="39"/>
        <v>0</v>
      </c>
    </row>
    <row r="596" spans="2:7" x14ac:dyDescent="0.3">
      <c r="B596" s="76">
        <v>590</v>
      </c>
      <c r="C596" s="77">
        <f t="shared" ref="C596:C659" si="40">IF(B$2*12&gt;=B596,-PMT(B$4/12,(B$2*12)-12,G$18),0)</f>
        <v>0</v>
      </c>
      <c r="D596" s="77">
        <f t="shared" ref="D596:D659" si="41">IF(B$2*12&gt;=B596,G595*B$4/12,0)</f>
        <v>0</v>
      </c>
      <c r="E596" s="77">
        <f t="shared" ref="E596:E659" si="42">C596-D596</f>
        <v>0</v>
      </c>
      <c r="F596" s="77">
        <f>SUM(E$7:E596)</f>
        <v>0</v>
      </c>
      <c r="G596" s="77">
        <f t="shared" ref="G596:G659" si="43">G595-E596</f>
        <v>0</v>
      </c>
    </row>
    <row r="597" spans="2:7" x14ac:dyDescent="0.3">
      <c r="B597" s="76">
        <v>591</v>
      </c>
      <c r="C597" s="77">
        <f t="shared" si="40"/>
        <v>0</v>
      </c>
      <c r="D597" s="77">
        <f t="shared" si="41"/>
        <v>0</v>
      </c>
      <c r="E597" s="77">
        <f t="shared" si="42"/>
        <v>0</v>
      </c>
      <c r="F597" s="77">
        <f>SUM(E$7:E597)</f>
        <v>0</v>
      </c>
      <c r="G597" s="77">
        <f t="shared" si="43"/>
        <v>0</v>
      </c>
    </row>
    <row r="598" spans="2:7" x14ac:dyDescent="0.3">
      <c r="B598" s="76">
        <v>592</v>
      </c>
      <c r="C598" s="77">
        <f t="shared" si="40"/>
        <v>0</v>
      </c>
      <c r="D598" s="77">
        <f t="shared" si="41"/>
        <v>0</v>
      </c>
      <c r="E598" s="77">
        <f t="shared" si="42"/>
        <v>0</v>
      </c>
      <c r="F598" s="77">
        <f>SUM(E$7:E598)</f>
        <v>0</v>
      </c>
      <c r="G598" s="77">
        <f t="shared" si="43"/>
        <v>0</v>
      </c>
    </row>
    <row r="599" spans="2:7" x14ac:dyDescent="0.3">
      <c r="B599" s="76">
        <v>593</v>
      </c>
      <c r="C599" s="77">
        <f t="shared" si="40"/>
        <v>0</v>
      </c>
      <c r="D599" s="77">
        <f t="shared" si="41"/>
        <v>0</v>
      </c>
      <c r="E599" s="77">
        <f t="shared" si="42"/>
        <v>0</v>
      </c>
      <c r="F599" s="77">
        <f>SUM(E$7:E599)</f>
        <v>0</v>
      </c>
      <c r="G599" s="77">
        <f t="shared" si="43"/>
        <v>0</v>
      </c>
    </row>
    <row r="600" spans="2:7" x14ac:dyDescent="0.3">
      <c r="B600" s="76">
        <v>594</v>
      </c>
      <c r="C600" s="77">
        <f t="shared" si="40"/>
        <v>0</v>
      </c>
      <c r="D600" s="77">
        <f t="shared" si="41"/>
        <v>0</v>
      </c>
      <c r="E600" s="77">
        <f t="shared" si="42"/>
        <v>0</v>
      </c>
      <c r="F600" s="77">
        <f>SUM(E$7:E600)</f>
        <v>0</v>
      </c>
      <c r="G600" s="77">
        <f t="shared" si="43"/>
        <v>0</v>
      </c>
    </row>
    <row r="601" spans="2:7" x14ac:dyDescent="0.3">
      <c r="B601" s="76">
        <v>595</v>
      </c>
      <c r="C601" s="77">
        <f t="shared" si="40"/>
        <v>0</v>
      </c>
      <c r="D601" s="77">
        <f t="shared" si="41"/>
        <v>0</v>
      </c>
      <c r="E601" s="77">
        <f t="shared" si="42"/>
        <v>0</v>
      </c>
      <c r="F601" s="77">
        <f>SUM(E$7:E601)</f>
        <v>0</v>
      </c>
      <c r="G601" s="77">
        <f t="shared" si="43"/>
        <v>0</v>
      </c>
    </row>
    <row r="602" spans="2:7" x14ac:dyDescent="0.3">
      <c r="B602" s="76">
        <v>596</v>
      </c>
      <c r="C602" s="77">
        <f t="shared" si="40"/>
        <v>0</v>
      </c>
      <c r="D602" s="77">
        <f t="shared" si="41"/>
        <v>0</v>
      </c>
      <c r="E602" s="77">
        <f t="shared" si="42"/>
        <v>0</v>
      </c>
      <c r="F602" s="77">
        <f>SUM(E$7:E602)</f>
        <v>0</v>
      </c>
      <c r="G602" s="77">
        <f t="shared" si="43"/>
        <v>0</v>
      </c>
    </row>
    <row r="603" spans="2:7" x14ac:dyDescent="0.3">
      <c r="B603" s="76">
        <v>597</v>
      </c>
      <c r="C603" s="77">
        <f t="shared" si="40"/>
        <v>0</v>
      </c>
      <c r="D603" s="77">
        <f t="shared" si="41"/>
        <v>0</v>
      </c>
      <c r="E603" s="77">
        <f t="shared" si="42"/>
        <v>0</v>
      </c>
      <c r="F603" s="77">
        <f>SUM(E$7:E603)</f>
        <v>0</v>
      </c>
      <c r="G603" s="77">
        <f t="shared" si="43"/>
        <v>0</v>
      </c>
    </row>
    <row r="604" spans="2:7" x14ac:dyDescent="0.3">
      <c r="B604" s="76">
        <v>598</v>
      </c>
      <c r="C604" s="77">
        <f t="shared" si="40"/>
        <v>0</v>
      </c>
      <c r="D604" s="77">
        <f t="shared" si="41"/>
        <v>0</v>
      </c>
      <c r="E604" s="77">
        <f t="shared" si="42"/>
        <v>0</v>
      </c>
      <c r="F604" s="77">
        <f>SUM(E$7:E604)</f>
        <v>0</v>
      </c>
      <c r="G604" s="77">
        <f t="shared" si="43"/>
        <v>0</v>
      </c>
    </row>
    <row r="605" spans="2:7" x14ac:dyDescent="0.3">
      <c r="B605" s="76">
        <v>599</v>
      </c>
      <c r="C605" s="77">
        <f t="shared" si="40"/>
        <v>0</v>
      </c>
      <c r="D605" s="77">
        <f t="shared" si="41"/>
        <v>0</v>
      </c>
      <c r="E605" s="77">
        <f t="shared" si="42"/>
        <v>0</v>
      </c>
      <c r="F605" s="77">
        <f>SUM(E$7:E605)</f>
        <v>0</v>
      </c>
      <c r="G605" s="77">
        <f t="shared" si="43"/>
        <v>0</v>
      </c>
    </row>
    <row r="606" spans="2:7" x14ac:dyDescent="0.3">
      <c r="B606" s="76">
        <v>600</v>
      </c>
      <c r="C606" s="77">
        <f t="shared" si="40"/>
        <v>0</v>
      </c>
      <c r="D606" s="77">
        <f t="shared" si="41"/>
        <v>0</v>
      </c>
      <c r="E606" s="77">
        <f t="shared" si="42"/>
        <v>0</v>
      </c>
      <c r="F606" s="77">
        <f>SUM(E$7:E606)</f>
        <v>0</v>
      </c>
      <c r="G606" s="77">
        <f t="shared" si="43"/>
        <v>0</v>
      </c>
    </row>
    <row r="607" spans="2:7" x14ac:dyDescent="0.3">
      <c r="B607" s="76">
        <v>601</v>
      </c>
      <c r="C607" s="77">
        <f t="shared" si="40"/>
        <v>0</v>
      </c>
      <c r="D607" s="77">
        <f t="shared" si="41"/>
        <v>0</v>
      </c>
      <c r="E607" s="77">
        <f t="shared" si="42"/>
        <v>0</v>
      </c>
      <c r="F607" s="77">
        <f>SUM(E$7:E607)</f>
        <v>0</v>
      </c>
      <c r="G607" s="77">
        <f t="shared" si="43"/>
        <v>0</v>
      </c>
    </row>
    <row r="608" spans="2:7" x14ac:dyDescent="0.3">
      <c r="B608" s="76">
        <v>602</v>
      </c>
      <c r="C608" s="77">
        <f t="shared" si="40"/>
        <v>0</v>
      </c>
      <c r="D608" s="77">
        <f t="shared" si="41"/>
        <v>0</v>
      </c>
      <c r="E608" s="77">
        <f t="shared" si="42"/>
        <v>0</v>
      </c>
      <c r="F608" s="77">
        <f>SUM(E$7:E608)</f>
        <v>0</v>
      </c>
      <c r="G608" s="77">
        <f t="shared" si="43"/>
        <v>0</v>
      </c>
    </row>
    <row r="609" spans="2:7" x14ac:dyDescent="0.3">
      <c r="B609" s="76">
        <v>603</v>
      </c>
      <c r="C609" s="77">
        <f t="shared" si="40"/>
        <v>0</v>
      </c>
      <c r="D609" s="77">
        <f t="shared" si="41"/>
        <v>0</v>
      </c>
      <c r="E609" s="77">
        <f t="shared" si="42"/>
        <v>0</v>
      </c>
      <c r="F609" s="77">
        <f>SUM(E$7:E609)</f>
        <v>0</v>
      </c>
      <c r="G609" s="77">
        <f t="shared" si="43"/>
        <v>0</v>
      </c>
    </row>
    <row r="610" spans="2:7" x14ac:dyDescent="0.3">
      <c r="B610" s="76">
        <v>604</v>
      </c>
      <c r="C610" s="77">
        <f t="shared" si="40"/>
        <v>0</v>
      </c>
      <c r="D610" s="77">
        <f t="shared" si="41"/>
        <v>0</v>
      </c>
      <c r="E610" s="77">
        <f t="shared" si="42"/>
        <v>0</v>
      </c>
      <c r="F610" s="77">
        <f>SUM(E$7:E610)</f>
        <v>0</v>
      </c>
      <c r="G610" s="77">
        <f t="shared" si="43"/>
        <v>0</v>
      </c>
    </row>
    <row r="611" spans="2:7" x14ac:dyDescent="0.3">
      <c r="B611" s="76">
        <v>605</v>
      </c>
      <c r="C611" s="77">
        <f t="shared" si="40"/>
        <v>0</v>
      </c>
      <c r="D611" s="77">
        <f t="shared" si="41"/>
        <v>0</v>
      </c>
      <c r="E611" s="77">
        <f t="shared" si="42"/>
        <v>0</v>
      </c>
      <c r="F611" s="77">
        <f>SUM(E$7:E611)</f>
        <v>0</v>
      </c>
      <c r="G611" s="77">
        <f t="shared" si="43"/>
        <v>0</v>
      </c>
    </row>
    <row r="612" spans="2:7" x14ac:dyDescent="0.3">
      <c r="B612" s="76">
        <v>606</v>
      </c>
      <c r="C612" s="77">
        <f t="shared" si="40"/>
        <v>0</v>
      </c>
      <c r="D612" s="77">
        <f t="shared" si="41"/>
        <v>0</v>
      </c>
      <c r="E612" s="77">
        <f t="shared" si="42"/>
        <v>0</v>
      </c>
      <c r="F612" s="77">
        <f>SUM(E$7:E612)</f>
        <v>0</v>
      </c>
      <c r="G612" s="77">
        <f t="shared" si="43"/>
        <v>0</v>
      </c>
    </row>
    <row r="613" spans="2:7" x14ac:dyDescent="0.3">
      <c r="B613" s="76">
        <v>607</v>
      </c>
      <c r="C613" s="77">
        <f t="shared" si="40"/>
        <v>0</v>
      </c>
      <c r="D613" s="77">
        <f t="shared" si="41"/>
        <v>0</v>
      </c>
      <c r="E613" s="77">
        <f t="shared" si="42"/>
        <v>0</v>
      </c>
      <c r="F613" s="77">
        <f>SUM(E$7:E613)</f>
        <v>0</v>
      </c>
      <c r="G613" s="77">
        <f t="shared" si="43"/>
        <v>0</v>
      </c>
    </row>
    <row r="614" spans="2:7" x14ac:dyDescent="0.3">
      <c r="B614" s="76">
        <v>608</v>
      </c>
      <c r="C614" s="77">
        <f t="shared" si="40"/>
        <v>0</v>
      </c>
      <c r="D614" s="77">
        <f t="shared" si="41"/>
        <v>0</v>
      </c>
      <c r="E614" s="77">
        <f t="shared" si="42"/>
        <v>0</v>
      </c>
      <c r="F614" s="77">
        <f>SUM(E$7:E614)</f>
        <v>0</v>
      </c>
      <c r="G614" s="77">
        <f t="shared" si="43"/>
        <v>0</v>
      </c>
    </row>
    <row r="615" spans="2:7" x14ac:dyDescent="0.3">
      <c r="B615" s="76">
        <v>609</v>
      </c>
      <c r="C615" s="77">
        <f t="shared" si="40"/>
        <v>0</v>
      </c>
      <c r="D615" s="77">
        <f t="shared" si="41"/>
        <v>0</v>
      </c>
      <c r="E615" s="77">
        <f t="shared" si="42"/>
        <v>0</v>
      </c>
      <c r="F615" s="77">
        <f>SUM(E$7:E615)</f>
        <v>0</v>
      </c>
      <c r="G615" s="77">
        <f t="shared" si="43"/>
        <v>0</v>
      </c>
    </row>
    <row r="616" spans="2:7" x14ac:dyDescent="0.3">
      <c r="B616" s="76">
        <v>610</v>
      </c>
      <c r="C616" s="77">
        <f t="shared" si="40"/>
        <v>0</v>
      </c>
      <c r="D616" s="77">
        <f t="shared" si="41"/>
        <v>0</v>
      </c>
      <c r="E616" s="77">
        <f t="shared" si="42"/>
        <v>0</v>
      </c>
      <c r="F616" s="77">
        <f>SUM(E$7:E616)</f>
        <v>0</v>
      </c>
      <c r="G616" s="77">
        <f t="shared" si="43"/>
        <v>0</v>
      </c>
    </row>
    <row r="617" spans="2:7" x14ac:dyDescent="0.3">
      <c r="B617" s="76">
        <v>611</v>
      </c>
      <c r="C617" s="77">
        <f t="shared" si="40"/>
        <v>0</v>
      </c>
      <c r="D617" s="77">
        <f t="shared" si="41"/>
        <v>0</v>
      </c>
      <c r="E617" s="77">
        <f t="shared" si="42"/>
        <v>0</v>
      </c>
      <c r="F617" s="77">
        <f>SUM(E$7:E617)</f>
        <v>0</v>
      </c>
      <c r="G617" s="77">
        <f t="shared" si="43"/>
        <v>0</v>
      </c>
    </row>
    <row r="618" spans="2:7" x14ac:dyDescent="0.3">
      <c r="B618" s="76">
        <v>612</v>
      </c>
      <c r="C618" s="77">
        <f t="shared" si="40"/>
        <v>0</v>
      </c>
      <c r="D618" s="77">
        <f t="shared" si="41"/>
        <v>0</v>
      </c>
      <c r="E618" s="77">
        <f t="shared" si="42"/>
        <v>0</v>
      </c>
      <c r="F618" s="77">
        <f>SUM(E$7:E618)</f>
        <v>0</v>
      </c>
      <c r="G618" s="77">
        <f t="shared" si="43"/>
        <v>0</v>
      </c>
    </row>
    <row r="619" spans="2:7" x14ac:dyDescent="0.3">
      <c r="B619" s="76">
        <v>613</v>
      </c>
      <c r="C619" s="77">
        <f t="shared" si="40"/>
        <v>0</v>
      </c>
      <c r="D619" s="77">
        <f t="shared" si="41"/>
        <v>0</v>
      </c>
      <c r="E619" s="77">
        <f t="shared" si="42"/>
        <v>0</v>
      </c>
      <c r="F619" s="77">
        <f>SUM(E$7:E619)</f>
        <v>0</v>
      </c>
      <c r="G619" s="77">
        <f t="shared" si="43"/>
        <v>0</v>
      </c>
    </row>
    <row r="620" spans="2:7" x14ac:dyDescent="0.3">
      <c r="B620" s="76">
        <v>614</v>
      </c>
      <c r="C620" s="77">
        <f t="shared" si="40"/>
        <v>0</v>
      </c>
      <c r="D620" s="77">
        <f t="shared" si="41"/>
        <v>0</v>
      </c>
      <c r="E620" s="77">
        <f t="shared" si="42"/>
        <v>0</v>
      </c>
      <c r="F620" s="77">
        <f>SUM(E$7:E620)</f>
        <v>0</v>
      </c>
      <c r="G620" s="77">
        <f t="shared" si="43"/>
        <v>0</v>
      </c>
    </row>
    <row r="621" spans="2:7" x14ac:dyDescent="0.3">
      <c r="B621" s="76">
        <v>615</v>
      </c>
      <c r="C621" s="77">
        <f t="shared" si="40"/>
        <v>0</v>
      </c>
      <c r="D621" s="77">
        <f t="shared" si="41"/>
        <v>0</v>
      </c>
      <c r="E621" s="77">
        <f t="shared" si="42"/>
        <v>0</v>
      </c>
      <c r="F621" s="77">
        <f>SUM(E$7:E621)</f>
        <v>0</v>
      </c>
      <c r="G621" s="77">
        <f t="shared" si="43"/>
        <v>0</v>
      </c>
    </row>
    <row r="622" spans="2:7" x14ac:dyDescent="0.3">
      <c r="B622" s="76">
        <v>616</v>
      </c>
      <c r="C622" s="77">
        <f t="shared" si="40"/>
        <v>0</v>
      </c>
      <c r="D622" s="77">
        <f t="shared" si="41"/>
        <v>0</v>
      </c>
      <c r="E622" s="77">
        <f t="shared" si="42"/>
        <v>0</v>
      </c>
      <c r="F622" s="77">
        <f>SUM(E$7:E622)</f>
        <v>0</v>
      </c>
      <c r="G622" s="77">
        <f t="shared" si="43"/>
        <v>0</v>
      </c>
    </row>
    <row r="623" spans="2:7" x14ac:dyDescent="0.3">
      <c r="B623" s="76">
        <v>617</v>
      </c>
      <c r="C623" s="77">
        <f t="shared" si="40"/>
        <v>0</v>
      </c>
      <c r="D623" s="77">
        <f t="shared" si="41"/>
        <v>0</v>
      </c>
      <c r="E623" s="77">
        <f t="shared" si="42"/>
        <v>0</v>
      </c>
      <c r="F623" s="77">
        <f>SUM(E$7:E623)</f>
        <v>0</v>
      </c>
      <c r="G623" s="77">
        <f t="shared" si="43"/>
        <v>0</v>
      </c>
    </row>
    <row r="624" spans="2:7" x14ac:dyDescent="0.3">
      <c r="B624" s="76">
        <v>618</v>
      </c>
      <c r="C624" s="77">
        <f t="shared" si="40"/>
        <v>0</v>
      </c>
      <c r="D624" s="77">
        <f t="shared" si="41"/>
        <v>0</v>
      </c>
      <c r="E624" s="77">
        <f t="shared" si="42"/>
        <v>0</v>
      </c>
      <c r="F624" s="77">
        <f>SUM(E$7:E624)</f>
        <v>0</v>
      </c>
      <c r="G624" s="77">
        <f t="shared" si="43"/>
        <v>0</v>
      </c>
    </row>
    <row r="625" spans="2:7" x14ac:dyDescent="0.3">
      <c r="B625" s="76">
        <v>619</v>
      </c>
      <c r="C625" s="77">
        <f t="shared" si="40"/>
        <v>0</v>
      </c>
      <c r="D625" s="77">
        <f t="shared" si="41"/>
        <v>0</v>
      </c>
      <c r="E625" s="77">
        <f t="shared" si="42"/>
        <v>0</v>
      </c>
      <c r="F625" s="77">
        <f>SUM(E$7:E625)</f>
        <v>0</v>
      </c>
      <c r="G625" s="77">
        <f t="shared" si="43"/>
        <v>0</v>
      </c>
    </row>
    <row r="626" spans="2:7" x14ac:dyDescent="0.3">
      <c r="B626" s="76">
        <v>620</v>
      </c>
      <c r="C626" s="77">
        <f t="shared" si="40"/>
        <v>0</v>
      </c>
      <c r="D626" s="77">
        <f t="shared" si="41"/>
        <v>0</v>
      </c>
      <c r="E626" s="77">
        <f t="shared" si="42"/>
        <v>0</v>
      </c>
      <c r="F626" s="77">
        <f>SUM(E$7:E626)</f>
        <v>0</v>
      </c>
      <c r="G626" s="77">
        <f t="shared" si="43"/>
        <v>0</v>
      </c>
    </row>
    <row r="627" spans="2:7" x14ac:dyDescent="0.3">
      <c r="B627" s="76">
        <v>621</v>
      </c>
      <c r="C627" s="77">
        <f t="shared" si="40"/>
        <v>0</v>
      </c>
      <c r="D627" s="77">
        <f t="shared" si="41"/>
        <v>0</v>
      </c>
      <c r="E627" s="77">
        <f t="shared" si="42"/>
        <v>0</v>
      </c>
      <c r="F627" s="77">
        <f>SUM(E$7:E627)</f>
        <v>0</v>
      </c>
      <c r="G627" s="77">
        <f t="shared" si="43"/>
        <v>0</v>
      </c>
    </row>
    <row r="628" spans="2:7" x14ac:dyDescent="0.3">
      <c r="B628" s="76">
        <v>622</v>
      </c>
      <c r="C628" s="77">
        <f t="shared" si="40"/>
        <v>0</v>
      </c>
      <c r="D628" s="77">
        <f t="shared" si="41"/>
        <v>0</v>
      </c>
      <c r="E628" s="77">
        <f t="shared" si="42"/>
        <v>0</v>
      </c>
      <c r="F628" s="77">
        <f>SUM(E$7:E628)</f>
        <v>0</v>
      </c>
      <c r="G628" s="77">
        <f t="shared" si="43"/>
        <v>0</v>
      </c>
    </row>
    <row r="629" spans="2:7" x14ac:dyDescent="0.3">
      <c r="B629" s="76">
        <v>623</v>
      </c>
      <c r="C629" s="77">
        <f t="shared" si="40"/>
        <v>0</v>
      </c>
      <c r="D629" s="77">
        <f t="shared" si="41"/>
        <v>0</v>
      </c>
      <c r="E629" s="77">
        <f t="shared" si="42"/>
        <v>0</v>
      </c>
      <c r="F629" s="77">
        <f>SUM(E$7:E629)</f>
        <v>0</v>
      </c>
      <c r="G629" s="77">
        <f t="shared" si="43"/>
        <v>0</v>
      </c>
    </row>
    <row r="630" spans="2:7" x14ac:dyDescent="0.3">
      <c r="B630" s="76">
        <v>624</v>
      </c>
      <c r="C630" s="77">
        <f t="shared" si="40"/>
        <v>0</v>
      </c>
      <c r="D630" s="77">
        <f t="shared" si="41"/>
        <v>0</v>
      </c>
      <c r="E630" s="77">
        <f t="shared" si="42"/>
        <v>0</v>
      </c>
      <c r="F630" s="77">
        <f>SUM(E$7:E630)</f>
        <v>0</v>
      </c>
      <c r="G630" s="77">
        <f t="shared" si="43"/>
        <v>0</v>
      </c>
    </row>
    <row r="631" spans="2:7" x14ac:dyDescent="0.3">
      <c r="B631" s="76">
        <v>625</v>
      </c>
      <c r="C631" s="77">
        <f t="shared" si="40"/>
        <v>0</v>
      </c>
      <c r="D631" s="77">
        <f t="shared" si="41"/>
        <v>0</v>
      </c>
      <c r="E631" s="77">
        <f t="shared" si="42"/>
        <v>0</v>
      </c>
      <c r="F631" s="77">
        <f>SUM(E$7:E631)</f>
        <v>0</v>
      </c>
      <c r="G631" s="77">
        <f t="shared" si="43"/>
        <v>0</v>
      </c>
    </row>
    <row r="632" spans="2:7" x14ac:dyDescent="0.3">
      <c r="B632" s="76">
        <v>626</v>
      </c>
      <c r="C632" s="77">
        <f t="shared" si="40"/>
        <v>0</v>
      </c>
      <c r="D632" s="77">
        <f t="shared" si="41"/>
        <v>0</v>
      </c>
      <c r="E632" s="77">
        <f t="shared" si="42"/>
        <v>0</v>
      </c>
      <c r="F632" s="77">
        <f>SUM(E$7:E632)</f>
        <v>0</v>
      </c>
      <c r="G632" s="77">
        <f t="shared" si="43"/>
        <v>0</v>
      </c>
    </row>
    <row r="633" spans="2:7" x14ac:dyDescent="0.3">
      <c r="B633" s="76">
        <v>627</v>
      </c>
      <c r="C633" s="77">
        <f t="shared" si="40"/>
        <v>0</v>
      </c>
      <c r="D633" s="77">
        <f t="shared" si="41"/>
        <v>0</v>
      </c>
      <c r="E633" s="77">
        <f t="shared" si="42"/>
        <v>0</v>
      </c>
      <c r="F633" s="77">
        <f>SUM(E$7:E633)</f>
        <v>0</v>
      </c>
      <c r="G633" s="77">
        <f t="shared" si="43"/>
        <v>0</v>
      </c>
    </row>
    <row r="634" spans="2:7" x14ac:dyDescent="0.3">
      <c r="B634" s="76">
        <v>628</v>
      </c>
      <c r="C634" s="77">
        <f t="shared" si="40"/>
        <v>0</v>
      </c>
      <c r="D634" s="77">
        <f t="shared" si="41"/>
        <v>0</v>
      </c>
      <c r="E634" s="77">
        <f t="shared" si="42"/>
        <v>0</v>
      </c>
      <c r="F634" s="77">
        <f>SUM(E$7:E634)</f>
        <v>0</v>
      </c>
      <c r="G634" s="77">
        <f t="shared" si="43"/>
        <v>0</v>
      </c>
    </row>
    <row r="635" spans="2:7" x14ac:dyDescent="0.3">
      <c r="B635" s="76">
        <v>629</v>
      </c>
      <c r="C635" s="77">
        <f t="shared" si="40"/>
        <v>0</v>
      </c>
      <c r="D635" s="77">
        <f t="shared" si="41"/>
        <v>0</v>
      </c>
      <c r="E635" s="77">
        <f t="shared" si="42"/>
        <v>0</v>
      </c>
      <c r="F635" s="77">
        <f>SUM(E$7:E635)</f>
        <v>0</v>
      </c>
      <c r="G635" s="77">
        <f t="shared" si="43"/>
        <v>0</v>
      </c>
    </row>
    <row r="636" spans="2:7" x14ac:dyDescent="0.3">
      <c r="B636" s="76">
        <v>630</v>
      </c>
      <c r="C636" s="77">
        <f t="shared" si="40"/>
        <v>0</v>
      </c>
      <c r="D636" s="77">
        <f t="shared" si="41"/>
        <v>0</v>
      </c>
      <c r="E636" s="77">
        <f t="shared" si="42"/>
        <v>0</v>
      </c>
      <c r="F636" s="77">
        <f>SUM(E$7:E636)</f>
        <v>0</v>
      </c>
      <c r="G636" s="77">
        <f t="shared" si="43"/>
        <v>0</v>
      </c>
    </row>
    <row r="637" spans="2:7" x14ac:dyDescent="0.3">
      <c r="B637" s="76">
        <v>631</v>
      </c>
      <c r="C637" s="77">
        <f t="shared" si="40"/>
        <v>0</v>
      </c>
      <c r="D637" s="77">
        <f t="shared" si="41"/>
        <v>0</v>
      </c>
      <c r="E637" s="77">
        <f t="shared" si="42"/>
        <v>0</v>
      </c>
      <c r="F637" s="77">
        <f>SUM(E$7:E637)</f>
        <v>0</v>
      </c>
      <c r="G637" s="77">
        <f t="shared" si="43"/>
        <v>0</v>
      </c>
    </row>
    <row r="638" spans="2:7" x14ac:dyDescent="0.3">
      <c r="B638" s="76">
        <v>632</v>
      </c>
      <c r="C638" s="77">
        <f t="shared" si="40"/>
        <v>0</v>
      </c>
      <c r="D638" s="77">
        <f t="shared" si="41"/>
        <v>0</v>
      </c>
      <c r="E638" s="77">
        <f t="shared" si="42"/>
        <v>0</v>
      </c>
      <c r="F638" s="77">
        <f>SUM(E$7:E638)</f>
        <v>0</v>
      </c>
      <c r="G638" s="77">
        <f t="shared" si="43"/>
        <v>0</v>
      </c>
    </row>
    <row r="639" spans="2:7" x14ac:dyDescent="0.3">
      <c r="B639" s="76">
        <v>633</v>
      </c>
      <c r="C639" s="77">
        <f t="shared" si="40"/>
        <v>0</v>
      </c>
      <c r="D639" s="77">
        <f t="shared" si="41"/>
        <v>0</v>
      </c>
      <c r="E639" s="77">
        <f t="shared" si="42"/>
        <v>0</v>
      </c>
      <c r="F639" s="77">
        <f>SUM(E$7:E639)</f>
        <v>0</v>
      </c>
      <c r="G639" s="77">
        <f t="shared" si="43"/>
        <v>0</v>
      </c>
    </row>
    <row r="640" spans="2:7" x14ac:dyDescent="0.3">
      <c r="B640" s="76">
        <v>634</v>
      </c>
      <c r="C640" s="77">
        <f t="shared" si="40"/>
        <v>0</v>
      </c>
      <c r="D640" s="77">
        <f t="shared" si="41"/>
        <v>0</v>
      </c>
      <c r="E640" s="77">
        <f t="shared" si="42"/>
        <v>0</v>
      </c>
      <c r="F640" s="77">
        <f>SUM(E$7:E640)</f>
        <v>0</v>
      </c>
      <c r="G640" s="77">
        <f t="shared" si="43"/>
        <v>0</v>
      </c>
    </row>
    <row r="641" spans="2:7" x14ac:dyDescent="0.3">
      <c r="B641" s="76">
        <v>635</v>
      </c>
      <c r="C641" s="77">
        <f t="shared" si="40"/>
        <v>0</v>
      </c>
      <c r="D641" s="77">
        <f t="shared" si="41"/>
        <v>0</v>
      </c>
      <c r="E641" s="77">
        <f t="shared" si="42"/>
        <v>0</v>
      </c>
      <c r="F641" s="77">
        <f>SUM(E$7:E641)</f>
        <v>0</v>
      </c>
      <c r="G641" s="77">
        <f t="shared" si="43"/>
        <v>0</v>
      </c>
    </row>
    <row r="642" spans="2:7" x14ac:dyDescent="0.3">
      <c r="B642" s="76">
        <v>636</v>
      </c>
      <c r="C642" s="77">
        <f t="shared" si="40"/>
        <v>0</v>
      </c>
      <c r="D642" s="77">
        <f t="shared" si="41"/>
        <v>0</v>
      </c>
      <c r="E642" s="77">
        <f t="shared" si="42"/>
        <v>0</v>
      </c>
      <c r="F642" s="77">
        <f>SUM(E$7:E642)</f>
        <v>0</v>
      </c>
      <c r="G642" s="77">
        <f t="shared" si="43"/>
        <v>0</v>
      </c>
    </row>
    <row r="643" spans="2:7" x14ac:dyDescent="0.3">
      <c r="B643" s="76">
        <v>637</v>
      </c>
      <c r="C643" s="77">
        <f t="shared" si="40"/>
        <v>0</v>
      </c>
      <c r="D643" s="77">
        <f t="shared" si="41"/>
        <v>0</v>
      </c>
      <c r="E643" s="77">
        <f t="shared" si="42"/>
        <v>0</v>
      </c>
      <c r="F643" s="77">
        <f>SUM(E$7:E643)</f>
        <v>0</v>
      </c>
      <c r="G643" s="77">
        <f t="shared" si="43"/>
        <v>0</v>
      </c>
    </row>
    <row r="644" spans="2:7" x14ac:dyDescent="0.3">
      <c r="B644" s="76">
        <v>638</v>
      </c>
      <c r="C644" s="77">
        <f t="shared" si="40"/>
        <v>0</v>
      </c>
      <c r="D644" s="77">
        <f t="shared" si="41"/>
        <v>0</v>
      </c>
      <c r="E644" s="77">
        <f t="shared" si="42"/>
        <v>0</v>
      </c>
      <c r="F644" s="77">
        <f>SUM(E$7:E644)</f>
        <v>0</v>
      </c>
      <c r="G644" s="77">
        <f t="shared" si="43"/>
        <v>0</v>
      </c>
    </row>
    <row r="645" spans="2:7" x14ac:dyDescent="0.3">
      <c r="B645" s="76">
        <v>639</v>
      </c>
      <c r="C645" s="77">
        <f t="shared" si="40"/>
        <v>0</v>
      </c>
      <c r="D645" s="77">
        <f t="shared" si="41"/>
        <v>0</v>
      </c>
      <c r="E645" s="77">
        <f t="shared" si="42"/>
        <v>0</v>
      </c>
      <c r="F645" s="77">
        <f>SUM(E$7:E645)</f>
        <v>0</v>
      </c>
      <c r="G645" s="77">
        <f t="shared" si="43"/>
        <v>0</v>
      </c>
    </row>
    <row r="646" spans="2:7" x14ac:dyDescent="0.3">
      <c r="B646" s="76">
        <v>640</v>
      </c>
      <c r="C646" s="77">
        <f t="shared" si="40"/>
        <v>0</v>
      </c>
      <c r="D646" s="77">
        <f t="shared" si="41"/>
        <v>0</v>
      </c>
      <c r="E646" s="77">
        <f t="shared" si="42"/>
        <v>0</v>
      </c>
      <c r="F646" s="77">
        <f>SUM(E$7:E646)</f>
        <v>0</v>
      </c>
      <c r="G646" s="77">
        <f t="shared" si="43"/>
        <v>0</v>
      </c>
    </row>
    <row r="647" spans="2:7" x14ac:dyDescent="0.3">
      <c r="B647" s="76">
        <v>641</v>
      </c>
      <c r="C647" s="77">
        <f t="shared" si="40"/>
        <v>0</v>
      </c>
      <c r="D647" s="77">
        <f t="shared" si="41"/>
        <v>0</v>
      </c>
      <c r="E647" s="77">
        <f t="shared" si="42"/>
        <v>0</v>
      </c>
      <c r="F647" s="77">
        <f>SUM(E$7:E647)</f>
        <v>0</v>
      </c>
      <c r="G647" s="77">
        <f t="shared" si="43"/>
        <v>0</v>
      </c>
    </row>
    <row r="648" spans="2:7" x14ac:dyDescent="0.3">
      <c r="B648" s="76">
        <v>642</v>
      </c>
      <c r="C648" s="77">
        <f t="shared" si="40"/>
        <v>0</v>
      </c>
      <c r="D648" s="77">
        <f t="shared" si="41"/>
        <v>0</v>
      </c>
      <c r="E648" s="77">
        <f t="shared" si="42"/>
        <v>0</v>
      </c>
      <c r="F648" s="77">
        <f>SUM(E$7:E648)</f>
        <v>0</v>
      </c>
      <c r="G648" s="77">
        <f t="shared" si="43"/>
        <v>0</v>
      </c>
    </row>
    <row r="649" spans="2:7" x14ac:dyDescent="0.3">
      <c r="B649" s="76">
        <v>643</v>
      </c>
      <c r="C649" s="77">
        <f t="shared" si="40"/>
        <v>0</v>
      </c>
      <c r="D649" s="77">
        <f t="shared" si="41"/>
        <v>0</v>
      </c>
      <c r="E649" s="77">
        <f t="shared" si="42"/>
        <v>0</v>
      </c>
      <c r="F649" s="77">
        <f>SUM(E$7:E649)</f>
        <v>0</v>
      </c>
      <c r="G649" s="77">
        <f t="shared" si="43"/>
        <v>0</v>
      </c>
    </row>
    <row r="650" spans="2:7" x14ac:dyDescent="0.3">
      <c r="B650" s="76">
        <v>644</v>
      </c>
      <c r="C650" s="77">
        <f t="shared" si="40"/>
        <v>0</v>
      </c>
      <c r="D650" s="77">
        <f t="shared" si="41"/>
        <v>0</v>
      </c>
      <c r="E650" s="77">
        <f t="shared" si="42"/>
        <v>0</v>
      </c>
      <c r="F650" s="77">
        <f>SUM(E$7:E650)</f>
        <v>0</v>
      </c>
      <c r="G650" s="77">
        <f t="shared" si="43"/>
        <v>0</v>
      </c>
    </row>
    <row r="651" spans="2:7" x14ac:dyDescent="0.3">
      <c r="B651" s="76">
        <v>645</v>
      </c>
      <c r="C651" s="77">
        <f t="shared" si="40"/>
        <v>0</v>
      </c>
      <c r="D651" s="77">
        <f t="shared" si="41"/>
        <v>0</v>
      </c>
      <c r="E651" s="77">
        <f t="shared" si="42"/>
        <v>0</v>
      </c>
      <c r="F651" s="77">
        <f>SUM(E$7:E651)</f>
        <v>0</v>
      </c>
      <c r="G651" s="77">
        <f t="shared" si="43"/>
        <v>0</v>
      </c>
    </row>
    <row r="652" spans="2:7" x14ac:dyDescent="0.3">
      <c r="B652" s="76">
        <v>646</v>
      </c>
      <c r="C652" s="77">
        <f t="shared" si="40"/>
        <v>0</v>
      </c>
      <c r="D652" s="77">
        <f t="shared" si="41"/>
        <v>0</v>
      </c>
      <c r="E652" s="77">
        <f t="shared" si="42"/>
        <v>0</v>
      </c>
      <c r="F652" s="77">
        <f>SUM(E$7:E652)</f>
        <v>0</v>
      </c>
      <c r="G652" s="77">
        <f t="shared" si="43"/>
        <v>0</v>
      </c>
    </row>
    <row r="653" spans="2:7" x14ac:dyDescent="0.3">
      <c r="B653" s="76">
        <v>647</v>
      </c>
      <c r="C653" s="77">
        <f t="shared" si="40"/>
        <v>0</v>
      </c>
      <c r="D653" s="77">
        <f t="shared" si="41"/>
        <v>0</v>
      </c>
      <c r="E653" s="77">
        <f t="shared" si="42"/>
        <v>0</v>
      </c>
      <c r="F653" s="77">
        <f>SUM(E$7:E653)</f>
        <v>0</v>
      </c>
      <c r="G653" s="77">
        <f t="shared" si="43"/>
        <v>0</v>
      </c>
    </row>
    <row r="654" spans="2:7" x14ac:dyDescent="0.3">
      <c r="B654" s="76">
        <v>648</v>
      </c>
      <c r="C654" s="77">
        <f t="shared" si="40"/>
        <v>0</v>
      </c>
      <c r="D654" s="77">
        <f t="shared" si="41"/>
        <v>0</v>
      </c>
      <c r="E654" s="77">
        <f t="shared" si="42"/>
        <v>0</v>
      </c>
      <c r="F654" s="77">
        <f>SUM(E$7:E654)</f>
        <v>0</v>
      </c>
      <c r="G654" s="77">
        <f t="shared" si="43"/>
        <v>0</v>
      </c>
    </row>
    <row r="655" spans="2:7" x14ac:dyDescent="0.3">
      <c r="B655" s="76">
        <v>649</v>
      </c>
      <c r="C655" s="77">
        <f t="shared" si="40"/>
        <v>0</v>
      </c>
      <c r="D655" s="77">
        <f t="shared" si="41"/>
        <v>0</v>
      </c>
      <c r="E655" s="77">
        <f t="shared" si="42"/>
        <v>0</v>
      </c>
      <c r="F655" s="77">
        <f>SUM(E$7:E655)</f>
        <v>0</v>
      </c>
      <c r="G655" s="77">
        <f t="shared" si="43"/>
        <v>0</v>
      </c>
    </row>
    <row r="656" spans="2:7" x14ac:dyDescent="0.3">
      <c r="B656" s="76">
        <v>650</v>
      </c>
      <c r="C656" s="77">
        <f t="shared" si="40"/>
        <v>0</v>
      </c>
      <c r="D656" s="77">
        <f t="shared" si="41"/>
        <v>0</v>
      </c>
      <c r="E656" s="77">
        <f t="shared" si="42"/>
        <v>0</v>
      </c>
      <c r="F656" s="77">
        <f>SUM(E$7:E656)</f>
        <v>0</v>
      </c>
      <c r="G656" s="77">
        <f t="shared" si="43"/>
        <v>0</v>
      </c>
    </row>
    <row r="657" spans="2:7" x14ac:dyDescent="0.3">
      <c r="B657" s="76">
        <v>651</v>
      </c>
      <c r="C657" s="77">
        <f t="shared" si="40"/>
        <v>0</v>
      </c>
      <c r="D657" s="77">
        <f t="shared" si="41"/>
        <v>0</v>
      </c>
      <c r="E657" s="77">
        <f t="shared" si="42"/>
        <v>0</v>
      </c>
      <c r="F657" s="77">
        <f>SUM(E$7:E657)</f>
        <v>0</v>
      </c>
      <c r="G657" s="77">
        <f t="shared" si="43"/>
        <v>0</v>
      </c>
    </row>
    <row r="658" spans="2:7" x14ac:dyDescent="0.3">
      <c r="B658" s="76">
        <v>652</v>
      </c>
      <c r="C658" s="77">
        <f t="shared" si="40"/>
        <v>0</v>
      </c>
      <c r="D658" s="77">
        <f t="shared" si="41"/>
        <v>0</v>
      </c>
      <c r="E658" s="77">
        <f t="shared" si="42"/>
        <v>0</v>
      </c>
      <c r="F658" s="77">
        <f>SUM(E$7:E658)</f>
        <v>0</v>
      </c>
      <c r="G658" s="77">
        <f t="shared" si="43"/>
        <v>0</v>
      </c>
    </row>
    <row r="659" spans="2:7" x14ac:dyDescent="0.3">
      <c r="B659" s="76">
        <v>653</v>
      </c>
      <c r="C659" s="77">
        <f t="shared" si="40"/>
        <v>0</v>
      </c>
      <c r="D659" s="77">
        <f t="shared" si="41"/>
        <v>0</v>
      </c>
      <c r="E659" s="77">
        <f t="shared" si="42"/>
        <v>0</v>
      </c>
      <c r="F659" s="77">
        <f>SUM(E$7:E659)</f>
        <v>0</v>
      </c>
      <c r="G659" s="77">
        <f t="shared" si="43"/>
        <v>0</v>
      </c>
    </row>
    <row r="660" spans="2:7" x14ac:dyDescent="0.3">
      <c r="B660" s="76">
        <v>654</v>
      </c>
      <c r="C660" s="77">
        <f t="shared" ref="C660:C723" si="44">IF(B$2*12&gt;=B660,-PMT(B$4/12,(B$2*12)-12,G$18),0)</f>
        <v>0</v>
      </c>
      <c r="D660" s="77">
        <f t="shared" ref="D660:D723" si="45">IF(B$2*12&gt;=B660,G659*B$4/12,0)</f>
        <v>0</v>
      </c>
      <c r="E660" s="77">
        <f t="shared" ref="E660:E723" si="46">C660-D660</f>
        <v>0</v>
      </c>
      <c r="F660" s="77">
        <f>SUM(E$7:E660)</f>
        <v>0</v>
      </c>
      <c r="G660" s="77">
        <f t="shared" ref="G660:G723" si="47">G659-E660</f>
        <v>0</v>
      </c>
    </row>
    <row r="661" spans="2:7" x14ac:dyDescent="0.3">
      <c r="B661" s="76">
        <v>655</v>
      </c>
      <c r="C661" s="77">
        <f t="shared" si="44"/>
        <v>0</v>
      </c>
      <c r="D661" s="77">
        <f t="shared" si="45"/>
        <v>0</v>
      </c>
      <c r="E661" s="77">
        <f t="shared" si="46"/>
        <v>0</v>
      </c>
      <c r="F661" s="77">
        <f>SUM(E$7:E661)</f>
        <v>0</v>
      </c>
      <c r="G661" s="77">
        <f t="shared" si="47"/>
        <v>0</v>
      </c>
    </row>
    <row r="662" spans="2:7" x14ac:dyDescent="0.3">
      <c r="B662" s="76">
        <v>656</v>
      </c>
      <c r="C662" s="77">
        <f t="shared" si="44"/>
        <v>0</v>
      </c>
      <c r="D662" s="77">
        <f t="shared" si="45"/>
        <v>0</v>
      </c>
      <c r="E662" s="77">
        <f t="shared" si="46"/>
        <v>0</v>
      </c>
      <c r="F662" s="77">
        <f>SUM(E$7:E662)</f>
        <v>0</v>
      </c>
      <c r="G662" s="77">
        <f t="shared" si="47"/>
        <v>0</v>
      </c>
    </row>
    <row r="663" spans="2:7" x14ac:dyDescent="0.3">
      <c r="B663" s="76">
        <v>657</v>
      </c>
      <c r="C663" s="77">
        <f t="shared" si="44"/>
        <v>0</v>
      </c>
      <c r="D663" s="77">
        <f t="shared" si="45"/>
        <v>0</v>
      </c>
      <c r="E663" s="77">
        <f t="shared" si="46"/>
        <v>0</v>
      </c>
      <c r="F663" s="77">
        <f>SUM(E$7:E663)</f>
        <v>0</v>
      </c>
      <c r="G663" s="77">
        <f t="shared" si="47"/>
        <v>0</v>
      </c>
    </row>
    <row r="664" spans="2:7" x14ac:dyDescent="0.3">
      <c r="B664" s="76">
        <v>658</v>
      </c>
      <c r="C664" s="77">
        <f t="shared" si="44"/>
        <v>0</v>
      </c>
      <c r="D664" s="77">
        <f t="shared" si="45"/>
        <v>0</v>
      </c>
      <c r="E664" s="77">
        <f t="shared" si="46"/>
        <v>0</v>
      </c>
      <c r="F664" s="77">
        <f>SUM(E$7:E664)</f>
        <v>0</v>
      </c>
      <c r="G664" s="77">
        <f t="shared" si="47"/>
        <v>0</v>
      </c>
    </row>
    <row r="665" spans="2:7" x14ac:dyDescent="0.3">
      <c r="B665" s="76">
        <v>659</v>
      </c>
      <c r="C665" s="77">
        <f t="shared" si="44"/>
        <v>0</v>
      </c>
      <c r="D665" s="77">
        <f t="shared" si="45"/>
        <v>0</v>
      </c>
      <c r="E665" s="77">
        <f t="shared" si="46"/>
        <v>0</v>
      </c>
      <c r="F665" s="77">
        <f>SUM(E$7:E665)</f>
        <v>0</v>
      </c>
      <c r="G665" s="77">
        <f t="shared" si="47"/>
        <v>0</v>
      </c>
    </row>
    <row r="666" spans="2:7" x14ac:dyDescent="0.3">
      <c r="B666" s="76">
        <v>660</v>
      </c>
      <c r="C666" s="77">
        <f t="shared" si="44"/>
        <v>0</v>
      </c>
      <c r="D666" s="77">
        <f t="shared" si="45"/>
        <v>0</v>
      </c>
      <c r="E666" s="77">
        <f t="shared" si="46"/>
        <v>0</v>
      </c>
      <c r="F666" s="77">
        <f>SUM(E$7:E666)</f>
        <v>0</v>
      </c>
      <c r="G666" s="77">
        <f t="shared" si="47"/>
        <v>0</v>
      </c>
    </row>
    <row r="667" spans="2:7" x14ac:dyDescent="0.3">
      <c r="B667" s="76">
        <v>661</v>
      </c>
      <c r="C667" s="77">
        <f t="shared" si="44"/>
        <v>0</v>
      </c>
      <c r="D667" s="77">
        <f t="shared" si="45"/>
        <v>0</v>
      </c>
      <c r="E667" s="77">
        <f t="shared" si="46"/>
        <v>0</v>
      </c>
      <c r="F667" s="77">
        <f>SUM(E$7:E667)</f>
        <v>0</v>
      </c>
      <c r="G667" s="77">
        <f t="shared" si="47"/>
        <v>0</v>
      </c>
    </row>
    <row r="668" spans="2:7" x14ac:dyDescent="0.3">
      <c r="B668" s="76">
        <v>662</v>
      </c>
      <c r="C668" s="77">
        <f t="shared" si="44"/>
        <v>0</v>
      </c>
      <c r="D668" s="77">
        <f t="shared" si="45"/>
        <v>0</v>
      </c>
      <c r="E668" s="77">
        <f t="shared" si="46"/>
        <v>0</v>
      </c>
      <c r="F668" s="77">
        <f>SUM(E$7:E668)</f>
        <v>0</v>
      </c>
      <c r="G668" s="77">
        <f t="shared" si="47"/>
        <v>0</v>
      </c>
    </row>
    <row r="669" spans="2:7" x14ac:dyDescent="0.3">
      <c r="B669" s="76">
        <v>663</v>
      </c>
      <c r="C669" s="77">
        <f t="shared" si="44"/>
        <v>0</v>
      </c>
      <c r="D669" s="77">
        <f t="shared" si="45"/>
        <v>0</v>
      </c>
      <c r="E669" s="77">
        <f t="shared" si="46"/>
        <v>0</v>
      </c>
      <c r="F669" s="77">
        <f>SUM(E$7:E669)</f>
        <v>0</v>
      </c>
      <c r="G669" s="77">
        <f t="shared" si="47"/>
        <v>0</v>
      </c>
    </row>
    <row r="670" spans="2:7" x14ac:dyDescent="0.3">
      <c r="B670" s="76">
        <v>664</v>
      </c>
      <c r="C670" s="77">
        <f t="shared" si="44"/>
        <v>0</v>
      </c>
      <c r="D670" s="77">
        <f t="shared" si="45"/>
        <v>0</v>
      </c>
      <c r="E670" s="77">
        <f t="shared" si="46"/>
        <v>0</v>
      </c>
      <c r="F670" s="77">
        <f>SUM(E$7:E670)</f>
        <v>0</v>
      </c>
      <c r="G670" s="77">
        <f t="shared" si="47"/>
        <v>0</v>
      </c>
    </row>
    <row r="671" spans="2:7" x14ac:dyDescent="0.3">
      <c r="B671" s="76">
        <v>665</v>
      </c>
      <c r="C671" s="77">
        <f t="shared" si="44"/>
        <v>0</v>
      </c>
      <c r="D671" s="77">
        <f t="shared" si="45"/>
        <v>0</v>
      </c>
      <c r="E671" s="77">
        <f t="shared" si="46"/>
        <v>0</v>
      </c>
      <c r="F671" s="77">
        <f>SUM(E$7:E671)</f>
        <v>0</v>
      </c>
      <c r="G671" s="77">
        <f t="shared" si="47"/>
        <v>0</v>
      </c>
    </row>
    <row r="672" spans="2:7" x14ac:dyDescent="0.3">
      <c r="B672" s="76">
        <v>666</v>
      </c>
      <c r="C672" s="77">
        <f t="shared" si="44"/>
        <v>0</v>
      </c>
      <c r="D672" s="77">
        <f t="shared" si="45"/>
        <v>0</v>
      </c>
      <c r="E672" s="77">
        <f t="shared" si="46"/>
        <v>0</v>
      </c>
      <c r="F672" s="77">
        <f>SUM(E$7:E672)</f>
        <v>0</v>
      </c>
      <c r="G672" s="77">
        <f t="shared" si="47"/>
        <v>0</v>
      </c>
    </row>
    <row r="673" spans="2:7" x14ac:dyDescent="0.3">
      <c r="B673" s="76">
        <v>667</v>
      </c>
      <c r="C673" s="77">
        <f t="shared" si="44"/>
        <v>0</v>
      </c>
      <c r="D673" s="77">
        <f t="shared" si="45"/>
        <v>0</v>
      </c>
      <c r="E673" s="77">
        <f t="shared" si="46"/>
        <v>0</v>
      </c>
      <c r="F673" s="77">
        <f>SUM(E$7:E673)</f>
        <v>0</v>
      </c>
      <c r="G673" s="77">
        <f t="shared" si="47"/>
        <v>0</v>
      </c>
    </row>
    <row r="674" spans="2:7" x14ac:dyDescent="0.3">
      <c r="B674" s="76">
        <v>668</v>
      </c>
      <c r="C674" s="77">
        <f t="shared" si="44"/>
        <v>0</v>
      </c>
      <c r="D674" s="77">
        <f t="shared" si="45"/>
        <v>0</v>
      </c>
      <c r="E674" s="77">
        <f t="shared" si="46"/>
        <v>0</v>
      </c>
      <c r="F674" s="77">
        <f>SUM(E$7:E674)</f>
        <v>0</v>
      </c>
      <c r="G674" s="77">
        <f t="shared" si="47"/>
        <v>0</v>
      </c>
    </row>
    <row r="675" spans="2:7" x14ac:dyDescent="0.3">
      <c r="B675" s="76">
        <v>669</v>
      </c>
      <c r="C675" s="77">
        <f t="shared" si="44"/>
        <v>0</v>
      </c>
      <c r="D675" s="77">
        <f t="shared" si="45"/>
        <v>0</v>
      </c>
      <c r="E675" s="77">
        <f t="shared" si="46"/>
        <v>0</v>
      </c>
      <c r="F675" s="77">
        <f>SUM(E$7:E675)</f>
        <v>0</v>
      </c>
      <c r="G675" s="77">
        <f t="shared" si="47"/>
        <v>0</v>
      </c>
    </row>
    <row r="676" spans="2:7" x14ac:dyDescent="0.3">
      <c r="B676" s="76">
        <v>670</v>
      </c>
      <c r="C676" s="77">
        <f t="shared" si="44"/>
        <v>0</v>
      </c>
      <c r="D676" s="77">
        <f t="shared" si="45"/>
        <v>0</v>
      </c>
      <c r="E676" s="77">
        <f t="shared" si="46"/>
        <v>0</v>
      </c>
      <c r="F676" s="77">
        <f>SUM(E$7:E676)</f>
        <v>0</v>
      </c>
      <c r="G676" s="77">
        <f t="shared" si="47"/>
        <v>0</v>
      </c>
    </row>
    <row r="677" spans="2:7" x14ac:dyDescent="0.3">
      <c r="B677" s="76">
        <v>671</v>
      </c>
      <c r="C677" s="77">
        <f t="shared" si="44"/>
        <v>0</v>
      </c>
      <c r="D677" s="77">
        <f t="shared" si="45"/>
        <v>0</v>
      </c>
      <c r="E677" s="77">
        <f t="shared" si="46"/>
        <v>0</v>
      </c>
      <c r="F677" s="77">
        <f>SUM(E$7:E677)</f>
        <v>0</v>
      </c>
      <c r="G677" s="77">
        <f t="shared" si="47"/>
        <v>0</v>
      </c>
    </row>
    <row r="678" spans="2:7" x14ac:dyDescent="0.3">
      <c r="B678" s="76">
        <v>672</v>
      </c>
      <c r="C678" s="77">
        <f t="shared" si="44"/>
        <v>0</v>
      </c>
      <c r="D678" s="77">
        <f t="shared" si="45"/>
        <v>0</v>
      </c>
      <c r="E678" s="77">
        <f t="shared" si="46"/>
        <v>0</v>
      </c>
      <c r="F678" s="77">
        <f>SUM(E$7:E678)</f>
        <v>0</v>
      </c>
      <c r="G678" s="77">
        <f t="shared" si="47"/>
        <v>0</v>
      </c>
    </row>
    <row r="679" spans="2:7" x14ac:dyDescent="0.3">
      <c r="B679" s="76">
        <v>673</v>
      </c>
      <c r="C679" s="77">
        <f t="shared" si="44"/>
        <v>0</v>
      </c>
      <c r="D679" s="77">
        <f t="shared" si="45"/>
        <v>0</v>
      </c>
      <c r="E679" s="77">
        <f t="shared" si="46"/>
        <v>0</v>
      </c>
      <c r="F679" s="77">
        <f>SUM(E$7:E679)</f>
        <v>0</v>
      </c>
      <c r="G679" s="77">
        <f t="shared" si="47"/>
        <v>0</v>
      </c>
    </row>
    <row r="680" spans="2:7" x14ac:dyDescent="0.3">
      <c r="B680" s="76">
        <v>674</v>
      </c>
      <c r="C680" s="77">
        <f t="shared" si="44"/>
        <v>0</v>
      </c>
      <c r="D680" s="77">
        <f t="shared" si="45"/>
        <v>0</v>
      </c>
      <c r="E680" s="77">
        <f t="shared" si="46"/>
        <v>0</v>
      </c>
      <c r="F680" s="77">
        <f>SUM(E$7:E680)</f>
        <v>0</v>
      </c>
      <c r="G680" s="77">
        <f t="shared" si="47"/>
        <v>0</v>
      </c>
    </row>
    <row r="681" spans="2:7" x14ac:dyDescent="0.3">
      <c r="B681" s="76">
        <v>675</v>
      </c>
      <c r="C681" s="77">
        <f t="shared" si="44"/>
        <v>0</v>
      </c>
      <c r="D681" s="77">
        <f t="shared" si="45"/>
        <v>0</v>
      </c>
      <c r="E681" s="77">
        <f t="shared" si="46"/>
        <v>0</v>
      </c>
      <c r="F681" s="77">
        <f>SUM(E$7:E681)</f>
        <v>0</v>
      </c>
      <c r="G681" s="77">
        <f t="shared" si="47"/>
        <v>0</v>
      </c>
    </row>
    <row r="682" spans="2:7" x14ac:dyDescent="0.3">
      <c r="B682" s="76">
        <v>676</v>
      </c>
      <c r="C682" s="77">
        <f t="shared" si="44"/>
        <v>0</v>
      </c>
      <c r="D682" s="77">
        <f t="shared" si="45"/>
        <v>0</v>
      </c>
      <c r="E682" s="77">
        <f t="shared" si="46"/>
        <v>0</v>
      </c>
      <c r="F682" s="77">
        <f>SUM(E$7:E682)</f>
        <v>0</v>
      </c>
      <c r="G682" s="77">
        <f t="shared" si="47"/>
        <v>0</v>
      </c>
    </row>
    <row r="683" spans="2:7" x14ac:dyDescent="0.3">
      <c r="B683" s="76">
        <v>677</v>
      </c>
      <c r="C683" s="77">
        <f t="shared" si="44"/>
        <v>0</v>
      </c>
      <c r="D683" s="77">
        <f t="shared" si="45"/>
        <v>0</v>
      </c>
      <c r="E683" s="77">
        <f t="shared" si="46"/>
        <v>0</v>
      </c>
      <c r="F683" s="77">
        <f>SUM(E$7:E683)</f>
        <v>0</v>
      </c>
      <c r="G683" s="77">
        <f t="shared" si="47"/>
        <v>0</v>
      </c>
    </row>
    <row r="684" spans="2:7" x14ac:dyDescent="0.3">
      <c r="B684" s="76">
        <v>678</v>
      </c>
      <c r="C684" s="77">
        <f t="shared" si="44"/>
        <v>0</v>
      </c>
      <c r="D684" s="77">
        <f t="shared" si="45"/>
        <v>0</v>
      </c>
      <c r="E684" s="77">
        <f t="shared" si="46"/>
        <v>0</v>
      </c>
      <c r="F684" s="77">
        <f>SUM(E$7:E684)</f>
        <v>0</v>
      </c>
      <c r="G684" s="77">
        <f t="shared" si="47"/>
        <v>0</v>
      </c>
    </row>
    <row r="685" spans="2:7" x14ac:dyDescent="0.3">
      <c r="B685" s="76">
        <v>679</v>
      </c>
      <c r="C685" s="77">
        <f t="shared" si="44"/>
        <v>0</v>
      </c>
      <c r="D685" s="77">
        <f t="shared" si="45"/>
        <v>0</v>
      </c>
      <c r="E685" s="77">
        <f t="shared" si="46"/>
        <v>0</v>
      </c>
      <c r="F685" s="77">
        <f>SUM(E$7:E685)</f>
        <v>0</v>
      </c>
      <c r="G685" s="77">
        <f t="shared" si="47"/>
        <v>0</v>
      </c>
    </row>
    <row r="686" spans="2:7" x14ac:dyDescent="0.3">
      <c r="B686" s="76">
        <v>680</v>
      </c>
      <c r="C686" s="77">
        <f t="shared" si="44"/>
        <v>0</v>
      </c>
      <c r="D686" s="77">
        <f t="shared" si="45"/>
        <v>0</v>
      </c>
      <c r="E686" s="77">
        <f t="shared" si="46"/>
        <v>0</v>
      </c>
      <c r="F686" s="77">
        <f>SUM(E$7:E686)</f>
        <v>0</v>
      </c>
      <c r="G686" s="77">
        <f t="shared" si="47"/>
        <v>0</v>
      </c>
    </row>
    <row r="687" spans="2:7" x14ac:dyDescent="0.3">
      <c r="B687" s="76">
        <v>681</v>
      </c>
      <c r="C687" s="77">
        <f t="shared" si="44"/>
        <v>0</v>
      </c>
      <c r="D687" s="77">
        <f t="shared" si="45"/>
        <v>0</v>
      </c>
      <c r="E687" s="77">
        <f t="shared" si="46"/>
        <v>0</v>
      </c>
      <c r="F687" s="77">
        <f>SUM(E$7:E687)</f>
        <v>0</v>
      </c>
      <c r="G687" s="77">
        <f t="shared" si="47"/>
        <v>0</v>
      </c>
    </row>
    <row r="688" spans="2:7" x14ac:dyDescent="0.3">
      <c r="B688" s="76">
        <v>682</v>
      </c>
      <c r="C688" s="77">
        <f t="shared" si="44"/>
        <v>0</v>
      </c>
      <c r="D688" s="77">
        <f t="shared" si="45"/>
        <v>0</v>
      </c>
      <c r="E688" s="77">
        <f t="shared" si="46"/>
        <v>0</v>
      </c>
      <c r="F688" s="77">
        <f>SUM(E$7:E688)</f>
        <v>0</v>
      </c>
      <c r="G688" s="77">
        <f t="shared" si="47"/>
        <v>0</v>
      </c>
    </row>
    <row r="689" spans="2:7" x14ac:dyDescent="0.3">
      <c r="B689" s="76">
        <v>683</v>
      </c>
      <c r="C689" s="77">
        <f t="shared" si="44"/>
        <v>0</v>
      </c>
      <c r="D689" s="77">
        <f t="shared" si="45"/>
        <v>0</v>
      </c>
      <c r="E689" s="77">
        <f t="shared" si="46"/>
        <v>0</v>
      </c>
      <c r="F689" s="77">
        <f>SUM(E$7:E689)</f>
        <v>0</v>
      </c>
      <c r="G689" s="77">
        <f t="shared" si="47"/>
        <v>0</v>
      </c>
    </row>
    <row r="690" spans="2:7" x14ac:dyDescent="0.3">
      <c r="B690" s="76">
        <v>684</v>
      </c>
      <c r="C690" s="77">
        <f t="shared" si="44"/>
        <v>0</v>
      </c>
      <c r="D690" s="77">
        <f t="shared" si="45"/>
        <v>0</v>
      </c>
      <c r="E690" s="77">
        <f t="shared" si="46"/>
        <v>0</v>
      </c>
      <c r="F690" s="77">
        <f>SUM(E$7:E690)</f>
        <v>0</v>
      </c>
      <c r="G690" s="77">
        <f t="shared" si="47"/>
        <v>0</v>
      </c>
    </row>
    <row r="691" spans="2:7" x14ac:dyDescent="0.3">
      <c r="B691" s="76">
        <v>685</v>
      </c>
      <c r="C691" s="77">
        <f t="shared" si="44"/>
        <v>0</v>
      </c>
      <c r="D691" s="77">
        <f t="shared" si="45"/>
        <v>0</v>
      </c>
      <c r="E691" s="77">
        <f t="shared" si="46"/>
        <v>0</v>
      </c>
      <c r="F691" s="77">
        <f>SUM(E$7:E691)</f>
        <v>0</v>
      </c>
      <c r="G691" s="77">
        <f t="shared" si="47"/>
        <v>0</v>
      </c>
    </row>
    <row r="692" spans="2:7" x14ac:dyDescent="0.3">
      <c r="B692" s="76">
        <v>686</v>
      </c>
      <c r="C692" s="77">
        <f t="shared" si="44"/>
        <v>0</v>
      </c>
      <c r="D692" s="77">
        <f t="shared" si="45"/>
        <v>0</v>
      </c>
      <c r="E692" s="77">
        <f t="shared" si="46"/>
        <v>0</v>
      </c>
      <c r="F692" s="77">
        <f>SUM(E$7:E692)</f>
        <v>0</v>
      </c>
      <c r="G692" s="77">
        <f t="shared" si="47"/>
        <v>0</v>
      </c>
    </row>
    <row r="693" spans="2:7" x14ac:dyDescent="0.3">
      <c r="B693" s="76">
        <v>687</v>
      </c>
      <c r="C693" s="77">
        <f t="shared" si="44"/>
        <v>0</v>
      </c>
      <c r="D693" s="77">
        <f t="shared" si="45"/>
        <v>0</v>
      </c>
      <c r="E693" s="77">
        <f t="shared" si="46"/>
        <v>0</v>
      </c>
      <c r="F693" s="77">
        <f>SUM(E$7:E693)</f>
        <v>0</v>
      </c>
      <c r="G693" s="77">
        <f t="shared" si="47"/>
        <v>0</v>
      </c>
    </row>
    <row r="694" spans="2:7" x14ac:dyDescent="0.3">
      <c r="B694" s="76">
        <v>688</v>
      </c>
      <c r="C694" s="77">
        <f t="shared" si="44"/>
        <v>0</v>
      </c>
      <c r="D694" s="77">
        <f t="shared" si="45"/>
        <v>0</v>
      </c>
      <c r="E694" s="77">
        <f t="shared" si="46"/>
        <v>0</v>
      </c>
      <c r="F694" s="77">
        <f>SUM(E$7:E694)</f>
        <v>0</v>
      </c>
      <c r="G694" s="77">
        <f t="shared" si="47"/>
        <v>0</v>
      </c>
    </row>
    <row r="695" spans="2:7" x14ac:dyDescent="0.3">
      <c r="B695" s="76">
        <v>689</v>
      </c>
      <c r="C695" s="77">
        <f t="shared" si="44"/>
        <v>0</v>
      </c>
      <c r="D695" s="77">
        <f t="shared" si="45"/>
        <v>0</v>
      </c>
      <c r="E695" s="77">
        <f t="shared" si="46"/>
        <v>0</v>
      </c>
      <c r="F695" s="77">
        <f>SUM(E$7:E695)</f>
        <v>0</v>
      </c>
      <c r="G695" s="77">
        <f t="shared" si="47"/>
        <v>0</v>
      </c>
    </row>
    <row r="696" spans="2:7" x14ac:dyDescent="0.3">
      <c r="B696" s="76">
        <v>690</v>
      </c>
      <c r="C696" s="77">
        <f t="shared" si="44"/>
        <v>0</v>
      </c>
      <c r="D696" s="77">
        <f t="shared" si="45"/>
        <v>0</v>
      </c>
      <c r="E696" s="77">
        <f t="shared" si="46"/>
        <v>0</v>
      </c>
      <c r="F696" s="77">
        <f>SUM(E$7:E696)</f>
        <v>0</v>
      </c>
      <c r="G696" s="77">
        <f t="shared" si="47"/>
        <v>0</v>
      </c>
    </row>
    <row r="697" spans="2:7" x14ac:dyDescent="0.3">
      <c r="B697" s="76">
        <v>691</v>
      </c>
      <c r="C697" s="77">
        <f t="shared" si="44"/>
        <v>0</v>
      </c>
      <c r="D697" s="77">
        <f t="shared" si="45"/>
        <v>0</v>
      </c>
      <c r="E697" s="77">
        <f t="shared" si="46"/>
        <v>0</v>
      </c>
      <c r="F697" s="77">
        <f>SUM(E$7:E697)</f>
        <v>0</v>
      </c>
      <c r="G697" s="77">
        <f t="shared" si="47"/>
        <v>0</v>
      </c>
    </row>
    <row r="698" spans="2:7" x14ac:dyDescent="0.3">
      <c r="B698" s="76">
        <v>692</v>
      </c>
      <c r="C698" s="77">
        <f t="shared" si="44"/>
        <v>0</v>
      </c>
      <c r="D698" s="77">
        <f t="shared" si="45"/>
        <v>0</v>
      </c>
      <c r="E698" s="77">
        <f t="shared" si="46"/>
        <v>0</v>
      </c>
      <c r="F698" s="77">
        <f>SUM(E$7:E698)</f>
        <v>0</v>
      </c>
      <c r="G698" s="77">
        <f t="shared" si="47"/>
        <v>0</v>
      </c>
    </row>
    <row r="699" spans="2:7" x14ac:dyDescent="0.3">
      <c r="B699" s="76">
        <v>693</v>
      </c>
      <c r="C699" s="77">
        <f t="shared" si="44"/>
        <v>0</v>
      </c>
      <c r="D699" s="77">
        <f t="shared" si="45"/>
        <v>0</v>
      </c>
      <c r="E699" s="77">
        <f t="shared" si="46"/>
        <v>0</v>
      </c>
      <c r="F699" s="77">
        <f>SUM(E$7:E699)</f>
        <v>0</v>
      </c>
      <c r="G699" s="77">
        <f t="shared" si="47"/>
        <v>0</v>
      </c>
    </row>
    <row r="700" spans="2:7" x14ac:dyDescent="0.3">
      <c r="B700" s="76">
        <v>694</v>
      </c>
      <c r="C700" s="77">
        <f t="shared" si="44"/>
        <v>0</v>
      </c>
      <c r="D700" s="77">
        <f t="shared" si="45"/>
        <v>0</v>
      </c>
      <c r="E700" s="77">
        <f t="shared" si="46"/>
        <v>0</v>
      </c>
      <c r="F700" s="77">
        <f>SUM(E$7:E700)</f>
        <v>0</v>
      </c>
      <c r="G700" s="77">
        <f t="shared" si="47"/>
        <v>0</v>
      </c>
    </row>
    <row r="701" spans="2:7" x14ac:dyDescent="0.3">
      <c r="B701" s="76">
        <v>695</v>
      </c>
      <c r="C701" s="77">
        <f t="shared" si="44"/>
        <v>0</v>
      </c>
      <c r="D701" s="77">
        <f t="shared" si="45"/>
        <v>0</v>
      </c>
      <c r="E701" s="77">
        <f t="shared" si="46"/>
        <v>0</v>
      </c>
      <c r="F701" s="77">
        <f>SUM(E$7:E701)</f>
        <v>0</v>
      </c>
      <c r="G701" s="77">
        <f t="shared" si="47"/>
        <v>0</v>
      </c>
    </row>
    <row r="702" spans="2:7" x14ac:dyDescent="0.3">
      <c r="B702" s="76">
        <v>696</v>
      </c>
      <c r="C702" s="77">
        <f t="shared" si="44"/>
        <v>0</v>
      </c>
      <c r="D702" s="77">
        <f t="shared" si="45"/>
        <v>0</v>
      </c>
      <c r="E702" s="77">
        <f t="shared" si="46"/>
        <v>0</v>
      </c>
      <c r="F702" s="77">
        <f>SUM(E$7:E702)</f>
        <v>0</v>
      </c>
      <c r="G702" s="77">
        <f t="shared" si="47"/>
        <v>0</v>
      </c>
    </row>
    <row r="703" spans="2:7" x14ac:dyDescent="0.3">
      <c r="B703" s="76">
        <v>697</v>
      </c>
      <c r="C703" s="77">
        <f t="shared" si="44"/>
        <v>0</v>
      </c>
      <c r="D703" s="77">
        <f t="shared" si="45"/>
        <v>0</v>
      </c>
      <c r="E703" s="77">
        <f t="shared" si="46"/>
        <v>0</v>
      </c>
      <c r="F703" s="77">
        <f>SUM(E$7:E703)</f>
        <v>0</v>
      </c>
      <c r="G703" s="77">
        <f t="shared" si="47"/>
        <v>0</v>
      </c>
    </row>
    <row r="704" spans="2:7" x14ac:dyDescent="0.3">
      <c r="B704" s="76">
        <v>698</v>
      </c>
      <c r="C704" s="77">
        <f t="shared" si="44"/>
        <v>0</v>
      </c>
      <c r="D704" s="77">
        <f t="shared" si="45"/>
        <v>0</v>
      </c>
      <c r="E704" s="77">
        <f t="shared" si="46"/>
        <v>0</v>
      </c>
      <c r="F704" s="77">
        <f>SUM(E$7:E704)</f>
        <v>0</v>
      </c>
      <c r="G704" s="77">
        <f t="shared" si="47"/>
        <v>0</v>
      </c>
    </row>
    <row r="705" spans="2:7" x14ac:dyDescent="0.3">
      <c r="B705" s="76">
        <v>699</v>
      </c>
      <c r="C705" s="77">
        <f t="shared" si="44"/>
        <v>0</v>
      </c>
      <c r="D705" s="77">
        <f t="shared" si="45"/>
        <v>0</v>
      </c>
      <c r="E705" s="77">
        <f t="shared" si="46"/>
        <v>0</v>
      </c>
      <c r="F705" s="77">
        <f>SUM(E$7:E705)</f>
        <v>0</v>
      </c>
      <c r="G705" s="77">
        <f t="shared" si="47"/>
        <v>0</v>
      </c>
    </row>
    <row r="706" spans="2:7" x14ac:dyDescent="0.3">
      <c r="B706" s="76">
        <v>700</v>
      </c>
      <c r="C706" s="77">
        <f t="shared" si="44"/>
        <v>0</v>
      </c>
      <c r="D706" s="77">
        <f t="shared" si="45"/>
        <v>0</v>
      </c>
      <c r="E706" s="77">
        <f t="shared" si="46"/>
        <v>0</v>
      </c>
      <c r="F706" s="77">
        <f>SUM(E$7:E706)</f>
        <v>0</v>
      </c>
      <c r="G706" s="77">
        <f t="shared" si="47"/>
        <v>0</v>
      </c>
    </row>
    <row r="707" spans="2:7" x14ac:dyDescent="0.3">
      <c r="B707" s="76">
        <v>701</v>
      </c>
      <c r="C707" s="77">
        <f t="shared" si="44"/>
        <v>0</v>
      </c>
      <c r="D707" s="77">
        <f t="shared" si="45"/>
        <v>0</v>
      </c>
      <c r="E707" s="77">
        <f t="shared" si="46"/>
        <v>0</v>
      </c>
      <c r="F707" s="77">
        <f>SUM(E$7:E707)</f>
        <v>0</v>
      </c>
      <c r="G707" s="77">
        <f t="shared" si="47"/>
        <v>0</v>
      </c>
    </row>
    <row r="708" spans="2:7" x14ac:dyDescent="0.3">
      <c r="B708" s="76">
        <v>702</v>
      </c>
      <c r="C708" s="77">
        <f t="shared" si="44"/>
        <v>0</v>
      </c>
      <c r="D708" s="77">
        <f t="shared" si="45"/>
        <v>0</v>
      </c>
      <c r="E708" s="77">
        <f t="shared" si="46"/>
        <v>0</v>
      </c>
      <c r="F708" s="77">
        <f>SUM(E$7:E708)</f>
        <v>0</v>
      </c>
      <c r="G708" s="77">
        <f t="shared" si="47"/>
        <v>0</v>
      </c>
    </row>
    <row r="709" spans="2:7" x14ac:dyDescent="0.3">
      <c r="B709" s="76">
        <v>703</v>
      </c>
      <c r="C709" s="77">
        <f t="shared" si="44"/>
        <v>0</v>
      </c>
      <c r="D709" s="77">
        <f t="shared" si="45"/>
        <v>0</v>
      </c>
      <c r="E709" s="77">
        <f t="shared" si="46"/>
        <v>0</v>
      </c>
      <c r="F709" s="77">
        <f>SUM(E$7:E709)</f>
        <v>0</v>
      </c>
      <c r="G709" s="77">
        <f t="shared" si="47"/>
        <v>0</v>
      </c>
    </row>
    <row r="710" spans="2:7" x14ac:dyDescent="0.3">
      <c r="B710" s="76">
        <v>704</v>
      </c>
      <c r="C710" s="77">
        <f t="shared" si="44"/>
        <v>0</v>
      </c>
      <c r="D710" s="77">
        <f t="shared" si="45"/>
        <v>0</v>
      </c>
      <c r="E710" s="77">
        <f t="shared" si="46"/>
        <v>0</v>
      </c>
      <c r="F710" s="77">
        <f>SUM(E$7:E710)</f>
        <v>0</v>
      </c>
      <c r="G710" s="77">
        <f t="shared" si="47"/>
        <v>0</v>
      </c>
    </row>
    <row r="711" spans="2:7" x14ac:dyDescent="0.3">
      <c r="B711" s="76">
        <v>705</v>
      </c>
      <c r="C711" s="77">
        <f t="shared" si="44"/>
        <v>0</v>
      </c>
      <c r="D711" s="77">
        <f t="shared" si="45"/>
        <v>0</v>
      </c>
      <c r="E711" s="77">
        <f t="shared" si="46"/>
        <v>0</v>
      </c>
      <c r="F711" s="77">
        <f>SUM(E$7:E711)</f>
        <v>0</v>
      </c>
      <c r="G711" s="77">
        <f t="shared" si="47"/>
        <v>0</v>
      </c>
    </row>
    <row r="712" spans="2:7" x14ac:dyDescent="0.3">
      <c r="B712" s="76">
        <v>706</v>
      </c>
      <c r="C712" s="77">
        <f t="shared" si="44"/>
        <v>0</v>
      </c>
      <c r="D712" s="77">
        <f t="shared" si="45"/>
        <v>0</v>
      </c>
      <c r="E712" s="77">
        <f t="shared" si="46"/>
        <v>0</v>
      </c>
      <c r="F712" s="77">
        <f>SUM(E$7:E712)</f>
        <v>0</v>
      </c>
      <c r="G712" s="77">
        <f t="shared" si="47"/>
        <v>0</v>
      </c>
    </row>
    <row r="713" spans="2:7" x14ac:dyDescent="0.3">
      <c r="B713" s="76">
        <v>707</v>
      </c>
      <c r="C713" s="77">
        <f t="shared" si="44"/>
        <v>0</v>
      </c>
      <c r="D713" s="77">
        <f t="shared" si="45"/>
        <v>0</v>
      </c>
      <c r="E713" s="77">
        <f t="shared" si="46"/>
        <v>0</v>
      </c>
      <c r="F713" s="77">
        <f>SUM(E$7:E713)</f>
        <v>0</v>
      </c>
      <c r="G713" s="77">
        <f t="shared" si="47"/>
        <v>0</v>
      </c>
    </row>
    <row r="714" spans="2:7" x14ac:dyDescent="0.3">
      <c r="B714" s="76">
        <v>708</v>
      </c>
      <c r="C714" s="77">
        <f t="shared" si="44"/>
        <v>0</v>
      </c>
      <c r="D714" s="77">
        <f t="shared" si="45"/>
        <v>0</v>
      </c>
      <c r="E714" s="77">
        <f t="shared" si="46"/>
        <v>0</v>
      </c>
      <c r="F714" s="77">
        <f>SUM(E$7:E714)</f>
        <v>0</v>
      </c>
      <c r="G714" s="77">
        <f t="shared" si="47"/>
        <v>0</v>
      </c>
    </row>
    <row r="715" spans="2:7" x14ac:dyDescent="0.3">
      <c r="B715" s="76">
        <v>709</v>
      </c>
      <c r="C715" s="77">
        <f t="shared" si="44"/>
        <v>0</v>
      </c>
      <c r="D715" s="77">
        <f t="shared" si="45"/>
        <v>0</v>
      </c>
      <c r="E715" s="77">
        <f t="shared" si="46"/>
        <v>0</v>
      </c>
      <c r="F715" s="77">
        <f>SUM(E$7:E715)</f>
        <v>0</v>
      </c>
      <c r="G715" s="77">
        <f t="shared" si="47"/>
        <v>0</v>
      </c>
    </row>
    <row r="716" spans="2:7" x14ac:dyDescent="0.3">
      <c r="B716" s="76">
        <v>710</v>
      </c>
      <c r="C716" s="77">
        <f t="shared" si="44"/>
        <v>0</v>
      </c>
      <c r="D716" s="77">
        <f t="shared" si="45"/>
        <v>0</v>
      </c>
      <c r="E716" s="77">
        <f t="shared" si="46"/>
        <v>0</v>
      </c>
      <c r="F716" s="77">
        <f>SUM(E$7:E716)</f>
        <v>0</v>
      </c>
      <c r="G716" s="77">
        <f t="shared" si="47"/>
        <v>0</v>
      </c>
    </row>
    <row r="717" spans="2:7" x14ac:dyDescent="0.3">
      <c r="B717" s="76">
        <v>711</v>
      </c>
      <c r="C717" s="77">
        <f t="shared" si="44"/>
        <v>0</v>
      </c>
      <c r="D717" s="77">
        <f t="shared" si="45"/>
        <v>0</v>
      </c>
      <c r="E717" s="77">
        <f t="shared" si="46"/>
        <v>0</v>
      </c>
      <c r="F717" s="77">
        <f>SUM(E$7:E717)</f>
        <v>0</v>
      </c>
      <c r="G717" s="77">
        <f t="shared" si="47"/>
        <v>0</v>
      </c>
    </row>
    <row r="718" spans="2:7" x14ac:dyDescent="0.3">
      <c r="B718" s="76">
        <v>712</v>
      </c>
      <c r="C718" s="77">
        <f t="shared" si="44"/>
        <v>0</v>
      </c>
      <c r="D718" s="77">
        <f t="shared" si="45"/>
        <v>0</v>
      </c>
      <c r="E718" s="77">
        <f t="shared" si="46"/>
        <v>0</v>
      </c>
      <c r="F718" s="77">
        <f>SUM(E$7:E718)</f>
        <v>0</v>
      </c>
      <c r="G718" s="77">
        <f t="shared" si="47"/>
        <v>0</v>
      </c>
    </row>
    <row r="719" spans="2:7" x14ac:dyDescent="0.3">
      <c r="B719" s="76">
        <v>713</v>
      </c>
      <c r="C719" s="77">
        <f t="shared" si="44"/>
        <v>0</v>
      </c>
      <c r="D719" s="77">
        <f t="shared" si="45"/>
        <v>0</v>
      </c>
      <c r="E719" s="77">
        <f t="shared" si="46"/>
        <v>0</v>
      </c>
      <c r="F719" s="77">
        <f>SUM(E$7:E719)</f>
        <v>0</v>
      </c>
      <c r="G719" s="77">
        <f t="shared" si="47"/>
        <v>0</v>
      </c>
    </row>
    <row r="720" spans="2:7" x14ac:dyDescent="0.3">
      <c r="B720" s="76">
        <v>714</v>
      </c>
      <c r="C720" s="77">
        <f t="shared" si="44"/>
        <v>0</v>
      </c>
      <c r="D720" s="77">
        <f t="shared" si="45"/>
        <v>0</v>
      </c>
      <c r="E720" s="77">
        <f t="shared" si="46"/>
        <v>0</v>
      </c>
      <c r="F720" s="77">
        <f>SUM(E$7:E720)</f>
        <v>0</v>
      </c>
      <c r="G720" s="77">
        <f t="shared" si="47"/>
        <v>0</v>
      </c>
    </row>
    <row r="721" spans="2:7" x14ac:dyDescent="0.3">
      <c r="B721" s="76">
        <v>715</v>
      </c>
      <c r="C721" s="77">
        <f t="shared" si="44"/>
        <v>0</v>
      </c>
      <c r="D721" s="77">
        <f t="shared" si="45"/>
        <v>0</v>
      </c>
      <c r="E721" s="77">
        <f t="shared" si="46"/>
        <v>0</v>
      </c>
      <c r="F721" s="77">
        <f>SUM(E$7:E721)</f>
        <v>0</v>
      </c>
      <c r="G721" s="77">
        <f t="shared" si="47"/>
        <v>0</v>
      </c>
    </row>
    <row r="722" spans="2:7" x14ac:dyDescent="0.3">
      <c r="B722" s="76">
        <v>716</v>
      </c>
      <c r="C722" s="77">
        <f t="shared" si="44"/>
        <v>0</v>
      </c>
      <c r="D722" s="77">
        <f t="shared" si="45"/>
        <v>0</v>
      </c>
      <c r="E722" s="77">
        <f t="shared" si="46"/>
        <v>0</v>
      </c>
      <c r="F722" s="77">
        <f>SUM(E$7:E722)</f>
        <v>0</v>
      </c>
      <c r="G722" s="77">
        <f t="shared" si="47"/>
        <v>0</v>
      </c>
    </row>
    <row r="723" spans="2:7" x14ac:dyDescent="0.3">
      <c r="B723" s="76">
        <v>717</v>
      </c>
      <c r="C723" s="77">
        <f t="shared" si="44"/>
        <v>0</v>
      </c>
      <c r="D723" s="77">
        <f t="shared" si="45"/>
        <v>0</v>
      </c>
      <c r="E723" s="77">
        <f t="shared" si="46"/>
        <v>0</v>
      </c>
      <c r="F723" s="77">
        <f>SUM(E$7:E723)</f>
        <v>0</v>
      </c>
      <c r="G723" s="77">
        <f t="shared" si="47"/>
        <v>0</v>
      </c>
    </row>
    <row r="724" spans="2:7" x14ac:dyDescent="0.3">
      <c r="B724" s="76">
        <v>718</v>
      </c>
      <c r="C724" s="77">
        <f t="shared" ref="C724:C787" si="48">IF(B$2*12&gt;=B724,-PMT(B$4/12,(B$2*12)-12,G$18),0)</f>
        <v>0</v>
      </c>
      <c r="D724" s="77">
        <f t="shared" ref="D724:D787" si="49">IF(B$2*12&gt;=B724,G723*B$4/12,0)</f>
        <v>0</v>
      </c>
      <c r="E724" s="77">
        <f t="shared" ref="E724:E787" si="50">C724-D724</f>
        <v>0</v>
      </c>
      <c r="F724" s="77">
        <f>SUM(E$7:E724)</f>
        <v>0</v>
      </c>
      <c r="G724" s="77">
        <f t="shared" ref="G724:G787" si="51">G723-E724</f>
        <v>0</v>
      </c>
    </row>
    <row r="725" spans="2:7" x14ac:dyDescent="0.3">
      <c r="B725" s="76">
        <v>719</v>
      </c>
      <c r="C725" s="77">
        <f t="shared" si="48"/>
        <v>0</v>
      </c>
      <c r="D725" s="77">
        <f t="shared" si="49"/>
        <v>0</v>
      </c>
      <c r="E725" s="77">
        <f t="shared" si="50"/>
        <v>0</v>
      </c>
      <c r="F725" s="77">
        <f>SUM(E$7:E725)</f>
        <v>0</v>
      </c>
      <c r="G725" s="77">
        <f t="shared" si="51"/>
        <v>0</v>
      </c>
    </row>
    <row r="726" spans="2:7" x14ac:dyDescent="0.3">
      <c r="B726" s="76">
        <v>720</v>
      </c>
      <c r="C726" s="77">
        <f t="shared" si="48"/>
        <v>0</v>
      </c>
      <c r="D726" s="77">
        <f t="shared" si="49"/>
        <v>0</v>
      </c>
      <c r="E726" s="77">
        <f t="shared" si="50"/>
        <v>0</v>
      </c>
      <c r="F726" s="77">
        <f>SUM(E$7:E726)</f>
        <v>0</v>
      </c>
      <c r="G726" s="77">
        <f t="shared" si="51"/>
        <v>0</v>
      </c>
    </row>
    <row r="727" spans="2:7" x14ac:dyDescent="0.3">
      <c r="B727" s="76">
        <v>721</v>
      </c>
      <c r="C727" s="77">
        <f t="shared" si="48"/>
        <v>0</v>
      </c>
      <c r="D727" s="77">
        <f t="shared" si="49"/>
        <v>0</v>
      </c>
      <c r="E727" s="77">
        <f t="shared" si="50"/>
        <v>0</v>
      </c>
      <c r="F727" s="77">
        <f>SUM(E$7:E727)</f>
        <v>0</v>
      </c>
      <c r="G727" s="77">
        <f t="shared" si="51"/>
        <v>0</v>
      </c>
    </row>
    <row r="728" spans="2:7" x14ac:dyDescent="0.3">
      <c r="B728" s="76">
        <v>722</v>
      </c>
      <c r="C728" s="77">
        <f t="shared" si="48"/>
        <v>0</v>
      </c>
      <c r="D728" s="77">
        <f t="shared" si="49"/>
        <v>0</v>
      </c>
      <c r="E728" s="77">
        <f t="shared" si="50"/>
        <v>0</v>
      </c>
      <c r="F728" s="77">
        <f>SUM(E$7:E728)</f>
        <v>0</v>
      </c>
      <c r="G728" s="77">
        <f t="shared" si="51"/>
        <v>0</v>
      </c>
    </row>
    <row r="729" spans="2:7" x14ac:dyDescent="0.3">
      <c r="B729" s="76">
        <v>723</v>
      </c>
      <c r="C729" s="77">
        <f t="shared" si="48"/>
        <v>0</v>
      </c>
      <c r="D729" s="77">
        <f t="shared" si="49"/>
        <v>0</v>
      </c>
      <c r="E729" s="77">
        <f t="shared" si="50"/>
        <v>0</v>
      </c>
      <c r="F729" s="77">
        <f>SUM(E$7:E729)</f>
        <v>0</v>
      </c>
      <c r="G729" s="77">
        <f t="shared" si="51"/>
        <v>0</v>
      </c>
    </row>
    <row r="730" spans="2:7" x14ac:dyDescent="0.3">
      <c r="B730" s="76">
        <v>724</v>
      </c>
      <c r="C730" s="77">
        <f t="shared" si="48"/>
        <v>0</v>
      </c>
      <c r="D730" s="77">
        <f t="shared" si="49"/>
        <v>0</v>
      </c>
      <c r="E730" s="77">
        <f t="shared" si="50"/>
        <v>0</v>
      </c>
      <c r="F730" s="77">
        <f>SUM(E$7:E730)</f>
        <v>0</v>
      </c>
      <c r="G730" s="77">
        <f t="shared" si="51"/>
        <v>0</v>
      </c>
    </row>
    <row r="731" spans="2:7" x14ac:dyDescent="0.3">
      <c r="B731" s="76">
        <v>725</v>
      </c>
      <c r="C731" s="77">
        <f t="shared" si="48"/>
        <v>0</v>
      </c>
      <c r="D731" s="77">
        <f t="shared" si="49"/>
        <v>0</v>
      </c>
      <c r="E731" s="77">
        <f t="shared" si="50"/>
        <v>0</v>
      </c>
      <c r="F731" s="77">
        <f>SUM(E$7:E731)</f>
        <v>0</v>
      </c>
      <c r="G731" s="77">
        <f t="shared" si="51"/>
        <v>0</v>
      </c>
    </row>
    <row r="732" spans="2:7" x14ac:dyDescent="0.3">
      <c r="B732" s="76">
        <v>726</v>
      </c>
      <c r="C732" s="77">
        <f t="shared" si="48"/>
        <v>0</v>
      </c>
      <c r="D732" s="77">
        <f t="shared" si="49"/>
        <v>0</v>
      </c>
      <c r="E732" s="77">
        <f t="shared" si="50"/>
        <v>0</v>
      </c>
      <c r="F732" s="77">
        <f>SUM(E$7:E732)</f>
        <v>0</v>
      </c>
      <c r="G732" s="77">
        <f t="shared" si="51"/>
        <v>0</v>
      </c>
    </row>
    <row r="733" spans="2:7" x14ac:dyDescent="0.3">
      <c r="B733" s="76">
        <v>727</v>
      </c>
      <c r="C733" s="77">
        <f t="shared" si="48"/>
        <v>0</v>
      </c>
      <c r="D733" s="77">
        <f t="shared" si="49"/>
        <v>0</v>
      </c>
      <c r="E733" s="77">
        <f t="shared" si="50"/>
        <v>0</v>
      </c>
      <c r="F733" s="77">
        <f>SUM(E$7:E733)</f>
        <v>0</v>
      </c>
      <c r="G733" s="77">
        <f t="shared" si="51"/>
        <v>0</v>
      </c>
    </row>
    <row r="734" spans="2:7" x14ac:dyDescent="0.3">
      <c r="B734" s="76">
        <v>728</v>
      </c>
      <c r="C734" s="77">
        <f t="shared" si="48"/>
        <v>0</v>
      </c>
      <c r="D734" s="77">
        <f t="shared" si="49"/>
        <v>0</v>
      </c>
      <c r="E734" s="77">
        <f t="shared" si="50"/>
        <v>0</v>
      </c>
      <c r="F734" s="77">
        <f>SUM(E$7:E734)</f>
        <v>0</v>
      </c>
      <c r="G734" s="77">
        <f t="shared" si="51"/>
        <v>0</v>
      </c>
    </row>
    <row r="735" spans="2:7" x14ac:dyDescent="0.3">
      <c r="B735" s="76">
        <v>729</v>
      </c>
      <c r="C735" s="77">
        <f t="shared" si="48"/>
        <v>0</v>
      </c>
      <c r="D735" s="77">
        <f t="shared" si="49"/>
        <v>0</v>
      </c>
      <c r="E735" s="77">
        <f t="shared" si="50"/>
        <v>0</v>
      </c>
      <c r="F735" s="77">
        <f>SUM(E$7:E735)</f>
        <v>0</v>
      </c>
      <c r="G735" s="77">
        <f t="shared" si="51"/>
        <v>0</v>
      </c>
    </row>
    <row r="736" spans="2:7" x14ac:dyDescent="0.3">
      <c r="B736" s="76">
        <v>730</v>
      </c>
      <c r="C736" s="77">
        <f t="shared" si="48"/>
        <v>0</v>
      </c>
      <c r="D736" s="77">
        <f t="shared" si="49"/>
        <v>0</v>
      </c>
      <c r="E736" s="77">
        <f t="shared" si="50"/>
        <v>0</v>
      </c>
      <c r="F736" s="77">
        <f>SUM(E$7:E736)</f>
        <v>0</v>
      </c>
      <c r="G736" s="77">
        <f t="shared" si="51"/>
        <v>0</v>
      </c>
    </row>
    <row r="737" spans="2:7" x14ac:dyDescent="0.3">
      <c r="B737" s="76">
        <v>731</v>
      </c>
      <c r="C737" s="77">
        <f t="shared" si="48"/>
        <v>0</v>
      </c>
      <c r="D737" s="77">
        <f t="shared" si="49"/>
        <v>0</v>
      </c>
      <c r="E737" s="77">
        <f t="shared" si="50"/>
        <v>0</v>
      </c>
      <c r="F737" s="77">
        <f>SUM(E$7:E737)</f>
        <v>0</v>
      </c>
      <c r="G737" s="77">
        <f t="shared" si="51"/>
        <v>0</v>
      </c>
    </row>
    <row r="738" spans="2:7" x14ac:dyDescent="0.3">
      <c r="B738" s="76">
        <v>732</v>
      </c>
      <c r="C738" s="77">
        <f t="shared" si="48"/>
        <v>0</v>
      </c>
      <c r="D738" s="77">
        <f t="shared" si="49"/>
        <v>0</v>
      </c>
      <c r="E738" s="77">
        <f t="shared" si="50"/>
        <v>0</v>
      </c>
      <c r="F738" s="77">
        <f>SUM(E$7:E738)</f>
        <v>0</v>
      </c>
      <c r="G738" s="77">
        <f t="shared" si="51"/>
        <v>0</v>
      </c>
    </row>
    <row r="739" spans="2:7" x14ac:dyDescent="0.3">
      <c r="B739" s="76">
        <v>733</v>
      </c>
      <c r="C739" s="77">
        <f t="shared" si="48"/>
        <v>0</v>
      </c>
      <c r="D739" s="77">
        <f t="shared" si="49"/>
        <v>0</v>
      </c>
      <c r="E739" s="77">
        <f t="shared" si="50"/>
        <v>0</v>
      </c>
      <c r="F739" s="77">
        <f>SUM(E$7:E739)</f>
        <v>0</v>
      </c>
      <c r="G739" s="77">
        <f t="shared" si="51"/>
        <v>0</v>
      </c>
    </row>
    <row r="740" spans="2:7" x14ac:dyDescent="0.3">
      <c r="B740" s="76">
        <v>734</v>
      </c>
      <c r="C740" s="77">
        <f t="shared" si="48"/>
        <v>0</v>
      </c>
      <c r="D740" s="77">
        <f t="shared" si="49"/>
        <v>0</v>
      </c>
      <c r="E740" s="77">
        <f t="shared" si="50"/>
        <v>0</v>
      </c>
      <c r="F740" s="77">
        <f>SUM(E$7:E740)</f>
        <v>0</v>
      </c>
      <c r="G740" s="77">
        <f t="shared" si="51"/>
        <v>0</v>
      </c>
    </row>
    <row r="741" spans="2:7" x14ac:dyDescent="0.3">
      <c r="B741" s="76">
        <v>735</v>
      </c>
      <c r="C741" s="77">
        <f t="shared" si="48"/>
        <v>0</v>
      </c>
      <c r="D741" s="77">
        <f t="shared" si="49"/>
        <v>0</v>
      </c>
      <c r="E741" s="77">
        <f t="shared" si="50"/>
        <v>0</v>
      </c>
      <c r="F741" s="77">
        <f>SUM(E$7:E741)</f>
        <v>0</v>
      </c>
      <c r="G741" s="77">
        <f t="shared" si="51"/>
        <v>0</v>
      </c>
    </row>
    <row r="742" spans="2:7" x14ac:dyDescent="0.3">
      <c r="B742" s="76">
        <v>736</v>
      </c>
      <c r="C742" s="77">
        <f t="shared" si="48"/>
        <v>0</v>
      </c>
      <c r="D742" s="77">
        <f t="shared" si="49"/>
        <v>0</v>
      </c>
      <c r="E742" s="77">
        <f t="shared" si="50"/>
        <v>0</v>
      </c>
      <c r="F742" s="77">
        <f>SUM(E$7:E742)</f>
        <v>0</v>
      </c>
      <c r="G742" s="77">
        <f t="shared" si="51"/>
        <v>0</v>
      </c>
    </row>
    <row r="743" spans="2:7" x14ac:dyDescent="0.3">
      <c r="B743" s="76">
        <v>737</v>
      </c>
      <c r="C743" s="77">
        <f t="shared" si="48"/>
        <v>0</v>
      </c>
      <c r="D743" s="77">
        <f t="shared" si="49"/>
        <v>0</v>
      </c>
      <c r="E743" s="77">
        <f t="shared" si="50"/>
        <v>0</v>
      </c>
      <c r="F743" s="77">
        <f>SUM(E$7:E743)</f>
        <v>0</v>
      </c>
      <c r="G743" s="77">
        <f t="shared" si="51"/>
        <v>0</v>
      </c>
    </row>
    <row r="744" spans="2:7" x14ac:dyDescent="0.3">
      <c r="B744" s="76">
        <v>738</v>
      </c>
      <c r="C744" s="77">
        <f t="shared" si="48"/>
        <v>0</v>
      </c>
      <c r="D744" s="77">
        <f t="shared" si="49"/>
        <v>0</v>
      </c>
      <c r="E744" s="77">
        <f t="shared" si="50"/>
        <v>0</v>
      </c>
      <c r="F744" s="77">
        <f>SUM(E$7:E744)</f>
        <v>0</v>
      </c>
      <c r="G744" s="77">
        <f t="shared" si="51"/>
        <v>0</v>
      </c>
    </row>
    <row r="745" spans="2:7" x14ac:dyDescent="0.3">
      <c r="B745" s="76">
        <v>739</v>
      </c>
      <c r="C745" s="77">
        <f t="shared" si="48"/>
        <v>0</v>
      </c>
      <c r="D745" s="77">
        <f t="shared" si="49"/>
        <v>0</v>
      </c>
      <c r="E745" s="77">
        <f t="shared" si="50"/>
        <v>0</v>
      </c>
      <c r="F745" s="77">
        <f>SUM(E$7:E745)</f>
        <v>0</v>
      </c>
      <c r="G745" s="77">
        <f t="shared" si="51"/>
        <v>0</v>
      </c>
    </row>
    <row r="746" spans="2:7" x14ac:dyDescent="0.3">
      <c r="B746" s="76">
        <v>740</v>
      </c>
      <c r="C746" s="77">
        <f t="shared" si="48"/>
        <v>0</v>
      </c>
      <c r="D746" s="77">
        <f t="shared" si="49"/>
        <v>0</v>
      </c>
      <c r="E746" s="77">
        <f t="shared" si="50"/>
        <v>0</v>
      </c>
      <c r="F746" s="77">
        <f>SUM(E$7:E746)</f>
        <v>0</v>
      </c>
      <c r="G746" s="77">
        <f t="shared" si="51"/>
        <v>0</v>
      </c>
    </row>
    <row r="747" spans="2:7" x14ac:dyDescent="0.3">
      <c r="B747" s="76">
        <v>741</v>
      </c>
      <c r="C747" s="77">
        <f t="shared" si="48"/>
        <v>0</v>
      </c>
      <c r="D747" s="77">
        <f t="shared" si="49"/>
        <v>0</v>
      </c>
      <c r="E747" s="77">
        <f t="shared" si="50"/>
        <v>0</v>
      </c>
      <c r="F747" s="77">
        <f>SUM(E$7:E747)</f>
        <v>0</v>
      </c>
      <c r="G747" s="77">
        <f t="shared" si="51"/>
        <v>0</v>
      </c>
    </row>
    <row r="748" spans="2:7" x14ac:dyDescent="0.3">
      <c r="B748" s="76">
        <v>742</v>
      </c>
      <c r="C748" s="77">
        <f t="shared" si="48"/>
        <v>0</v>
      </c>
      <c r="D748" s="77">
        <f t="shared" si="49"/>
        <v>0</v>
      </c>
      <c r="E748" s="77">
        <f t="shared" si="50"/>
        <v>0</v>
      </c>
      <c r="F748" s="77">
        <f>SUM(E$7:E748)</f>
        <v>0</v>
      </c>
      <c r="G748" s="77">
        <f t="shared" si="51"/>
        <v>0</v>
      </c>
    </row>
    <row r="749" spans="2:7" x14ac:dyDescent="0.3">
      <c r="B749" s="76">
        <v>743</v>
      </c>
      <c r="C749" s="77">
        <f t="shared" si="48"/>
        <v>0</v>
      </c>
      <c r="D749" s="77">
        <f t="shared" si="49"/>
        <v>0</v>
      </c>
      <c r="E749" s="77">
        <f t="shared" si="50"/>
        <v>0</v>
      </c>
      <c r="F749" s="77">
        <f>SUM(E$7:E749)</f>
        <v>0</v>
      </c>
      <c r="G749" s="77">
        <f t="shared" si="51"/>
        <v>0</v>
      </c>
    </row>
    <row r="750" spans="2:7" x14ac:dyDescent="0.3">
      <c r="B750" s="76">
        <v>744</v>
      </c>
      <c r="C750" s="77">
        <f t="shared" si="48"/>
        <v>0</v>
      </c>
      <c r="D750" s="77">
        <f t="shared" si="49"/>
        <v>0</v>
      </c>
      <c r="E750" s="77">
        <f t="shared" si="50"/>
        <v>0</v>
      </c>
      <c r="F750" s="77">
        <f>SUM(E$7:E750)</f>
        <v>0</v>
      </c>
      <c r="G750" s="77">
        <f t="shared" si="51"/>
        <v>0</v>
      </c>
    </row>
    <row r="751" spans="2:7" x14ac:dyDescent="0.3">
      <c r="B751" s="76">
        <v>745</v>
      </c>
      <c r="C751" s="77">
        <f t="shared" si="48"/>
        <v>0</v>
      </c>
      <c r="D751" s="77">
        <f t="shared" si="49"/>
        <v>0</v>
      </c>
      <c r="E751" s="77">
        <f t="shared" si="50"/>
        <v>0</v>
      </c>
      <c r="F751" s="77">
        <f>SUM(E$7:E751)</f>
        <v>0</v>
      </c>
      <c r="G751" s="77">
        <f t="shared" si="51"/>
        <v>0</v>
      </c>
    </row>
    <row r="752" spans="2:7" x14ac:dyDescent="0.3">
      <c r="B752" s="76">
        <v>746</v>
      </c>
      <c r="C752" s="77">
        <f t="shared" si="48"/>
        <v>0</v>
      </c>
      <c r="D752" s="77">
        <f t="shared" si="49"/>
        <v>0</v>
      </c>
      <c r="E752" s="77">
        <f t="shared" si="50"/>
        <v>0</v>
      </c>
      <c r="F752" s="77">
        <f>SUM(E$7:E752)</f>
        <v>0</v>
      </c>
      <c r="G752" s="77">
        <f t="shared" si="51"/>
        <v>0</v>
      </c>
    </row>
    <row r="753" spans="2:7" x14ac:dyDescent="0.3">
      <c r="B753" s="76">
        <v>747</v>
      </c>
      <c r="C753" s="77">
        <f t="shared" si="48"/>
        <v>0</v>
      </c>
      <c r="D753" s="77">
        <f t="shared" si="49"/>
        <v>0</v>
      </c>
      <c r="E753" s="77">
        <f t="shared" si="50"/>
        <v>0</v>
      </c>
      <c r="F753" s="77">
        <f>SUM(E$7:E753)</f>
        <v>0</v>
      </c>
      <c r="G753" s="77">
        <f t="shared" si="51"/>
        <v>0</v>
      </c>
    </row>
    <row r="754" spans="2:7" x14ac:dyDescent="0.3">
      <c r="B754" s="76">
        <v>748</v>
      </c>
      <c r="C754" s="77">
        <f t="shared" si="48"/>
        <v>0</v>
      </c>
      <c r="D754" s="77">
        <f t="shared" si="49"/>
        <v>0</v>
      </c>
      <c r="E754" s="77">
        <f t="shared" si="50"/>
        <v>0</v>
      </c>
      <c r="F754" s="77">
        <f>SUM(E$7:E754)</f>
        <v>0</v>
      </c>
      <c r="G754" s="77">
        <f t="shared" si="51"/>
        <v>0</v>
      </c>
    </row>
    <row r="755" spans="2:7" x14ac:dyDescent="0.3">
      <c r="B755" s="76">
        <v>749</v>
      </c>
      <c r="C755" s="77">
        <f t="shared" si="48"/>
        <v>0</v>
      </c>
      <c r="D755" s="77">
        <f t="shared" si="49"/>
        <v>0</v>
      </c>
      <c r="E755" s="77">
        <f t="shared" si="50"/>
        <v>0</v>
      </c>
      <c r="F755" s="77">
        <f>SUM(E$7:E755)</f>
        <v>0</v>
      </c>
      <c r="G755" s="77">
        <f t="shared" si="51"/>
        <v>0</v>
      </c>
    </row>
    <row r="756" spans="2:7" x14ac:dyDescent="0.3">
      <c r="B756" s="76">
        <v>750</v>
      </c>
      <c r="C756" s="77">
        <f t="shared" si="48"/>
        <v>0</v>
      </c>
      <c r="D756" s="77">
        <f t="shared" si="49"/>
        <v>0</v>
      </c>
      <c r="E756" s="77">
        <f t="shared" si="50"/>
        <v>0</v>
      </c>
      <c r="F756" s="77">
        <f>SUM(E$7:E756)</f>
        <v>0</v>
      </c>
      <c r="G756" s="77">
        <f t="shared" si="51"/>
        <v>0</v>
      </c>
    </row>
    <row r="757" spans="2:7" x14ac:dyDescent="0.3">
      <c r="B757" s="76">
        <v>751</v>
      </c>
      <c r="C757" s="77">
        <f t="shared" si="48"/>
        <v>0</v>
      </c>
      <c r="D757" s="77">
        <f t="shared" si="49"/>
        <v>0</v>
      </c>
      <c r="E757" s="77">
        <f t="shared" si="50"/>
        <v>0</v>
      </c>
      <c r="F757" s="77">
        <f>SUM(E$7:E757)</f>
        <v>0</v>
      </c>
      <c r="G757" s="77">
        <f t="shared" si="51"/>
        <v>0</v>
      </c>
    </row>
    <row r="758" spans="2:7" x14ac:dyDescent="0.3">
      <c r="B758" s="76">
        <v>752</v>
      </c>
      <c r="C758" s="77">
        <f t="shared" si="48"/>
        <v>0</v>
      </c>
      <c r="D758" s="77">
        <f t="shared" si="49"/>
        <v>0</v>
      </c>
      <c r="E758" s="77">
        <f t="shared" si="50"/>
        <v>0</v>
      </c>
      <c r="F758" s="77">
        <f>SUM(E$7:E758)</f>
        <v>0</v>
      </c>
      <c r="G758" s="77">
        <f t="shared" si="51"/>
        <v>0</v>
      </c>
    </row>
    <row r="759" spans="2:7" x14ac:dyDescent="0.3">
      <c r="B759" s="76">
        <v>753</v>
      </c>
      <c r="C759" s="77">
        <f t="shared" si="48"/>
        <v>0</v>
      </c>
      <c r="D759" s="77">
        <f t="shared" si="49"/>
        <v>0</v>
      </c>
      <c r="E759" s="77">
        <f t="shared" si="50"/>
        <v>0</v>
      </c>
      <c r="F759" s="77">
        <f>SUM(E$7:E759)</f>
        <v>0</v>
      </c>
      <c r="G759" s="77">
        <f t="shared" si="51"/>
        <v>0</v>
      </c>
    </row>
    <row r="760" spans="2:7" x14ac:dyDescent="0.3">
      <c r="B760" s="76">
        <v>754</v>
      </c>
      <c r="C760" s="77">
        <f t="shared" si="48"/>
        <v>0</v>
      </c>
      <c r="D760" s="77">
        <f t="shared" si="49"/>
        <v>0</v>
      </c>
      <c r="E760" s="77">
        <f t="shared" si="50"/>
        <v>0</v>
      </c>
      <c r="F760" s="77">
        <f>SUM(E$7:E760)</f>
        <v>0</v>
      </c>
      <c r="G760" s="77">
        <f t="shared" si="51"/>
        <v>0</v>
      </c>
    </row>
    <row r="761" spans="2:7" x14ac:dyDescent="0.3">
      <c r="B761" s="76">
        <v>755</v>
      </c>
      <c r="C761" s="77">
        <f t="shared" si="48"/>
        <v>0</v>
      </c>
      <c r="D761" s="77">
        <f t="shared" si="49"/>
        <v>0</v>
      </c>
      <c r="E761" s="77">
        <f t="shared" si="50"/>
        <v>0</v>
      </c>
      <c r="F761" s="77">
        <f>SUM(E$7:E761)</f>
        <v>0</v>
      </c>
      <c r="G761" s="77">
        <f t="shared" si="51"/>
        <v>0</v>
      </c>
    </row>
    <row r="762" spans="2:7" x14ac:dyDescent="0.3">
      <c r="B762" s="76">
        <v>756</v>
      </c>
      <c r="C762" s="77">
        <f t="shared" si="48"/>
        <v>0</v>
      </c>
      <c r="D762" s="77">
        <f t="shared" si="49"/>
        <v>0</v>
      </c>
      <c r="E762" s="77">
        <f t="shared" si="50"/>
        <v>0</v>
      </c>
      <c r="F762" s="77">
        <f>SUM(E$7:E762)</f>
        <v>0</v>
      </c>
      <c r="G762" s="77">
        <f t="shared" si="51"/>
        <v>0</v>
      </c>
    </row>
    <row r="763" spans="2:7" x14ac:dyDescent="0.3">
      <c r="B763" s="76">
        <v>757</v>
      </c>
      <c r="C763" s="77">
        <f t="shared" si="48"/>
        <v>0</v>
      </c>
      <c r="D763" s="77">
        <f t="shared" si="49"/>
        <v>0</v>
      </c>
      <c r="E763" s="77">
        <f t="shared" si="50"/>
        <v>0</v>
      </c>
      <c r="F763" s="77">
        <f>SUM(E$7:E763)</f>
        <v>0</v>
      </c>
      <c r="G763" s="77">
        <f t="shared" si="51"/>
        <v>0</v>
      </c>
    </row>
    <row r="764" spans="2:7" x14ac:dyDescent="0.3">
      <c r="B764" s="76">
        <v>758</v>
      </c>
      <c r="C764" s="77">
        <f t="shared" si="48"/>
        <v>0</v>
      </c>
      <c r="D764" s="77">
        <f t="shared" si="49"/>
        <v>0</v>
      </c>
      <c r="E764" s="77">
        <f t="shared" si="50"/>
        <v>0</v>
      </c>
      <c r="F764" s="77">
        <f>SUM(E$7:E764)</f>
        <v>0</v>
      </c>
      <c r="G764" s="77">
        <f t="shared" si="51"/>
        <v>0</v>
      </c>
    </row>
    <row r="765" spans="2:7" x14ac:dyDescent="0.3">
      <c r="B765" s="76">
        <v>759</v>
      </c>
      <c r="C765" s="77">
        <f t="shared" si="48"/>
        <v>0</v>
      </c>
      <c r="D765" s="77">
        <f t="shared" si="49"/>
        <v>0</v>
      </c>
      <c r="E765" s="77">
        <f t="shared" si="50"/>
        <v>0</v>
      </c>
      <c r="F765" s="77">
        <f>SUM(E$7:E765)</f>
        <v>0</v>
      </c>
      <c r="G765" s="77">
        <f t="shared" si="51"/>
        <v>0</v>
      </c>
    </row>
    <row r="766" spans="2:7" x14ac:dyDescent="0.3">
      <c r="B766" s="76">
        <v>760</v>
      </c>
      <c r="C766" s="77">
        <f t="shared" si="48"/>
        <v>0</v>
      </c>
      <c r="D766" s="77">
        <f t="shared" si="49"/>
        <v>0</v>
      </c>
      <c r="E766" s="77">
        <f t="shared" si="50"/>
        <v>0</v>
      </c>
      <c r="F766" s="77">
        <f>SUM(E$7:E766)</f>
        <v>0</v>
      </c>
      <c r="G766" s="77">
        <f t="shared" si="51"/>
        <v>0</v>
      </c>
    </row>
    <row r="767" spans="2:7" x14ac:dyDescent="0.3">
      <c r="B767" s="76">
        <v>761</v>
      </c>
      <c r="C767" s="77">
        <f t="shared" si="48"/>
        <v>0</v>
      </c>
      <c r="D767" s="77">
        <f t="shared" si="49"/>
        <v>0</v>
      </c>
      <c r="E767" s="77">
        <f t="shared" si="50"/>
        <v>0</v>
      </c>
      <c r="F767" s="77">
        <f>SUM(E$7:E767)</f>
        <v>0</v>
      </c>
      <c r="G767" s="77">
        <f t="shared" si="51"/>
        <v>0</v>
      </c>
    </row>
    <row r="768" spans="2:7" x14ac:dyDescent="0.3">
      <c r="B768" s="76">
        <v>762</v>
      </c>
      <c r="C768" s="77">
        <f t="shared" si="48"/>
        <v>0</v>
      </c>
      <c r="D768" s="77">
        <f t="shared" si="49"/>
        <v>0</v>
      </c>
      <c r="E768" s="77">
        <f t="shared" si="50"/>
        <v>0</v>
      </c>
      <c r="F768" s="77">
        <f>SUM(E$7:E768)</f>
        <v>0</v>
      </c>
      <c r="G768" s="77">
        <f t="shared" si="51"/>
        <v>0</v>
      </c>
    </row>
    <row r="769" spans="2:7" x14ac:dyDescent="0.3">
      <c r="B769" s="76">
        <v>763</v>
      </c>
      <c r="C769" s="77">
        <f t="shared" si="48"/>
        <v>0</v>
      </c>
      <c r="D769" s="77">
        <f t="shared" si="49"/>
        <v>0</v>
      </c>
      <c r="E769" s="77">
        <f t="shared" si="50"/>
        <v>0</v>
      </c>
      <c r="F769" s="77">
        <f>SUM(E$7:E769)</f>
        <v>0</v>
      </c>
      <c r="G769" s="77">
        <f t="shared" si="51"/>
        <v>0</v>
      </c>
    </row>
    <row r="770" spans="2:7" x14ac:dyDescent="0.3">
      <c r="B770" s="76">
        <v>764</v>
      </c>
      <c r="C770" s="77">
        <f t="shared" si="48"/>
        <v>0</v>
      </c>
      <c r="D770" s="77">
        <f t="shared" si="49"/>
        <v>0</v>
      </c>
      <c r="E770" s="77">
        <f t="shared" si="50"/>
        <v>0</v>
      </c>
      <c r="F770" s="77">
        <f>SUM(E$7:E770)</f>
        <v>0</v>
      </c>
      <c r="G770" s="77">
        <f t="shared" si="51"/>
        <v>0</v>
      </c>
    </row>
    <row r="771" spans="2:7" x14ac:dyDescent="0.3">
      <c r="B771" s="76">
        <v>765</v>
      </c>
      <c r="C771" s="77">
        <f t="shared" si="48"/>
        <v>0</v>
      </c>
      <c r="D771" s="77">
        <f t="shared" si="49"/>
        <v>0</v>
      </c>
      <c r="E771" s="77">
        <f t="shared" si="50"/>
        <v>0</v>
      </c>
      <c r="F771" s="77">
        <f>SUM(E$7:E771)</f>
        <v>0</v>
      </c>
      <c r="G771" s="77">
        <f t="shared" si="51"/>
        <v>0</v>
      </c>
    </row>
    <row r="772" spans="2:7" x14ac:dyDescent="0.3">
      <c r="B772" s="76">
        <v>766</v>
      </c>
      <c r="C772" s="77">
        <f t="shared" si="48"/>
        <v>0</v>
      </c>
      <c r="D772" s="77">
        <f t="shared" si="49"/>
        <v>0</v>
      </c>
      <c r="E772" s="77">
        <f t="shared" si="50"/>
        <v>0</v>
      </c>
      <c r="F772" s="77">
        <f>SUM(E$7:E772)</f>
        <v>0</v>
      </c>
      <c r="G772" s="77">
        <f t="shared" si="51"/>
        <v>0</v>
      </c>
    </row>
    <row r="773" spans="2:7" x14ac:dyDescent="0.3">
      <c r="B773" s="76">
        <v>767</v>
      </c>
      <c r="C773" s="77">
        <f t="shared" si="48"/>
        <v>0</v>
      </c>
      <c r="D773" s="77">
        <f t="shared" si="49"/>
        <v>0</v>
      </c>
      <c r="E773" s="77">
        <f t="shared" si="50"/>
        <v>0</v>
      </c>
      <c r="F773" s="77">
        <f>SUM(E$7:E773)</f>
        <v>0</v>
      </c>
      <c r="G773" s="77">
        <f t="shared" si="51"/>
        <v>0</v>
      </c>
    </row>
    <row r="774" spans="2:7" x14ac:dyDescent="0.3">
      <c r="B774" s="76">
        <v>768</v>
      </c>
      <c r="C774" s="77">
        <f t="shared" si="48"/>
        <v>0</v>
      </c>
      <c r="D774" s="77">
        <f t="shared" si="49"/>
        <v>0</v>
      </c>
      <c r="E774" s="77">
        <f t="shared" si="50"/>
        <v>0</v>
      </c>
      <c r="F774" s="77">
        <f>SUM(E$7:E774)</f>
        <v>0</v>
      </c>
      <c r="G774" s="77">
        <f t="shared" si="51"/>
        <v>0</v>
      </c>
    </row>
    <row r="775" spans="2:7" x14ac:dyDescent="0.3">
      <c r="B775" s="76">
        <v>769</v>
      </c>
      <c r="C775" s="77">
        <f t="shared" si="48"/>
        <v>0</v>
      </c>
      <c r="D775" s="77">
        <f t="shared" si="49"/>
        <v>0</v>
      </c>
      <c r="E775" s="77">
        <f t="shared" si="50"/>
        <v>0</v>
      </c>
      <c r="F775" s="77">
        <f>SUM(E$7:E775)</f>
        <v>0</v>
      </c>
      <c r="G775" s="77">
        <f t="shared" si="51"/>
        <v>0</v>
      </c>
    </row>
    <row r="776" spans="2:7" x14ac:dyDescent="0.3">
      <c r="B776" s="76">
        <v>770</v>
      </c>
      <c r="C776" s="77">
        <f t="shared" si="48"/>
        <v>0</v>
      </c>
      <c r="D776" s="77">
        <f t="shared" si="49"/>
        <v>0</v>
      </c>
      <c r="E776" s="77">
        <f t="shared" si="50"/>
        <v>0</v>
      </c>
      <c r="F776" s="77">
        <f>SUM(E$7:E776)</f>
        <v>0</v>
      </c>
      <c r="G776" s="77">
        <f t="shared" si="51"/>
        <v>0</v>
      </c>
    </row>
    <row r="777" spans="2:7" x14ac:dyDescent="0.3">
      <c r="B777" s="76">
        <v>771</v>
      </c>
      <c r="C777" s="77">
        <f t="shared" si="48"/>
        <v>0</v>
      </c>
      <c r="D777" s="77">
        <f t="shared" si="49"/>
        <v>0</v>
      </c>
      <c r="E777" s="77">
        <f t="shared" si="50"/>
        <v>0</v>
      </c>
      <c r="F777" s="77">
        <f>SUM(E$7:E777)</f>
        <v>0</v>
      </c>
      <c r="G777" s="77">
        <f t="shared" si="51"/>
        <v>0</v>
      </c>
    </row>
    <row r="778" spans="2:7" x14ac:dyDescent="0.3">
      <c r="B778" s="76">
        <v>772</v>
      </c>
      <c r="C778" s="77">
        <f t="shared" si="48"/>
        <v>0</v>
      </c>
      <c r="D778" s="77">
        <f t="shared" si="49"/>
        <v>0</v>
      </c>
      <c r="E778" s="77">
        <f t="shared" si="50"/>
        <v>0</v>
      </c>
      <c r="F778" s="77">
        <f>SUM(E$7:E778)</f>
        <v>0</v>
      </c>
      <c r="G778" s="77">
        <f t="shared" si="51"/>
        <v>0</v>
      </c>
    </row>
    <row r="779" spans="2:7" x14ac:dyDescent="0.3">
      <c r="B779" s="76">
        <v>773</v>
      </c>
      <c r="C779" s="77">
        <f t="shared" si="48"/>
        <v>0</v>
      </c>
      <c r="D779" s="77">
        <f t="shared" si="49"/>
        <v>0</v>
      </c>
      <c r="E779" s="77">
        <f t="shared" si="50"/>
        <v>0</v>
      </c>
      <c r="F779" s="77">
        <f>SUM(E$7:E779)</f>
        <v>0</v>
      </c>
      <c r="G779" s="77">
        <f t="shared" si="51"/>
        <v>0</v>
      </c>
    </row>
    <row r="780" spans="2:7" x14ac:dyDescent="0.3">
      <c r="B780" s="76">
        <v>774</v>
      </c>
      <c r="C780" s="77">
        <f t="shared" si="48"/>
        <v>0</v>
      </c>
      <c r="D780" s="77">
        <f t="shared" si="49"/>
        <v>0</v>
      </c>
      <c r="E780" s="77">
        <f t="shared" si="50"/>
        <v>0</v>
      </c>
      <c r="F780" s="77">
        <f>SUM(E$7:E780)</f>
        <v>0</v>
      </c>
      <c r="G780" s="77">
        <f t="shared" si="51"/>
        <v>0</v>
      </c>
    </row>
    <row r="781" spans="2:7" x14ac:dyDescent="0.3">
      <c r="B781" s="76">
        <v>775</v>
      </c>
      <c r="C781" s="77">
        <f t="shared" si="48"/>
        <v>0</v>
      </c>
      <c r="D781" s="77">
        <f t="shared" si="49"/>
        <v>0</v>
      </c>
      <c r="E781" s="77">
        <f t="shared" si="50"/>
        <v>0</v>
      </c>
      <c r="F781" s="77">
        <f>SUM(E$7:E781)</f>
        <v>0</v>
      </c>
      <c r="G781" s="77">
        <f t="shared" si="51"/>
        <v>0</v>
      </c>
    </row>
    <row r="782" spans="2:7" x14ac:dyDescent="0.3">
      <c r="B782" s="76">
        <v>776</v>
      </c>
      <c r="C782" s="77">
        <f t="shared" si="48"/>
        <v>0</v>
      </c>
      <c r="D782" s="77">
        <f t="shared" si="49"/>
        <v>0</v>
      </c>
      <c r="E782" s="77">
        <f t="shared" si="50"/>
        <v>0</v>
      </c>
      <c r="F782" s="77">
        <f>SUM(E$7:E782)</f>
        <v>0</v>
      </c>
      <c r="G782" s="77">
        <f t="shared" si="51"/>
        <v>0</v>
      </c>
    </row>
    <row r="783" spans="2:7" x14ac:dyDescent="0.3">
      <c r="B783" s="76">
        <v>777</v>
      </c>
      <c r="C783" s="77">
        <f t="shared" si="48"/>
        <v>0</v>
      </c>
      <c r="D783" s="77">
        <f t="shared" si="49"/>
        <v>0</v>
      </c>
      <c r="E783" s="77">
        <f t="shared" si="50"/>
        <v>0</v>
      </c>
      <c r="F783" s="77">
        <f>SUM(E$7:E783)</f>
        <v>0</v>
      </c>
      <c r="G783" s="77">
        <f t="shared" si="51"/>
        <v>0</v>
      </c>
    </row>
    <row r="784" spans="2:7" x14ac:dyDescent="0.3">
      <c r="B784" s="76">
        <v>778</v>
      </c>
      <c r="C784" s="77">
        <f t="shared" si="48"/>
        <v>0</v>
      </c>
      <c r="D784" s="77">
        <f t="shared" si="49"/>
        <v>0</v>
      </c>
      <c r="E784" s="77">
        <f t="shared" si="50"/>
        <v>0</v>
      </c>
      <c r="F784" s="77">
        <f>SUM(E$7:E784)</f>
        <v>0</v>
      </c>
      <c r="G784" s="77">
        <f t="shared" si="51"/>
        <v>0</v>
      </c>
    </row>
    <row r="785" spans="2:7" x14ac:dyDescent="0.3">
      <c r="B785" s="76">
        <v>779</v>
      </c>
      <c r="C785" s="77">
        <f t="shared" si="48"/>
        <v>0</v>
      </c>
      <c r="D785" s="77">
        <f t="shared" si="49"/>
        <v>0</v>
      </c>
      <c r="E785" s="77">
        <f t="shared" si="50"/>
        <v>0</v>
      </c>
      <c r="F785" s="77">
        <f>SUM(E$7:E785)</f>
        <v>0</v>
      </c>
      <c r="G785" s="77">
        <f t="shared" si="51"/>
        <v>0</v>
      </c>
    </row>
    <row r="786" spans="2:7" x14ac:dyDescent="0.3">
      <c r="B786" s="76">
        <v>780</v>
      </c>
      <c r="C786" s="77">
        <f t="shared" si="48"/>
        <v>0</v>
      </c>
      <c r="D786" s="77">
        <f t="shared" si="49"/>
        <v>0</v>
      </c>
      <c r="E786" s="77">
        <f t="shared" si="50"/>
        <v>0</v>
      </c>
      <c r="F786" s="77">
        <f>SUM(E$7:E786)</f>
        <v>0</v>
      </c>
      <c r="G786" s="77">
        <f t="shared" si="51"/>
        <v>0</v>
      </c>
    </row>
    <row r="787" spans="2:7" x14ac:dyDescent="0.3">
      <c r="B787" s="76">
        <v>781</v>
      </c>
      <c r="C787" s="77">
        <f t="shared" si="48"/>
        <v>0</v>
      </c>
      <c r="D787" s="77">
        <f t="shared" si="49"/>
        <v>0</v>
      </c>
      <c r="E787" s="77">
        <f t="shared" si="50"/>
        <v>0</v>
      </c>
      <c r="F787" s="77">
        <f>SUM(E$7:E787)</f>
        <v>0</v>
      </c>
      <c r="G787" s="77">
        <f t="shared" si="51"/>
        <v>0</v>
      </c>
    </row>
    <row r="788" spans="2:7" x14ac:dyDescent="0.3">
      <c r="B788" s="76">
        <v>782</v>
      </c>
      <c r="C788" s="77">
        <f t="shared" ref="C788:C851" si="52">IF(B$2*12&gt;=B788,-PMT(B$4/12,(B$2*12)-12,G$18),0)</f>
        <v>0</v>
      </c>
      <c r="D788" s="77">
        <f t="shared" ref="D788:D851" si="53">IF(B$2*12&gt;=B788,G787*B$4/12,0)</f>
        <v>0</v>
      </c>
      <c r="E788" s="77">
        <f t="shared" ref="E788:E851" si="54">C788-D788</f>
        <v>0</v>
      </c>
      <c r="F788" s="77">
        <f>SUM(E$7:E788)</f>
        <v>0</v>
      </c>
      <c r="G788" s="77">
        <f t="shared" ref="G788:G851" si="55">G787-E788</f>
        <v>0</v>
      </c>
    </row>
    <row r="789" spans="2:7" x14ac:dyDescent="0.3">
      <c r="B789" s="76">
        <v>783</v>
      </c>
      <c r="C789" s="77">
        <f t="shared" si="52"/>
        <v>0</v>
      </c>
      <c r="D789" s="77">
        <f t="shared" si="53"/>
        <v>0</v>
      </c>
      <c r="E789" s="77">
        <f t="shared" si="54"/>
        <v>0</v>
      </c>
      <c r="F789" s="77">
        <f>SUM(E$7:E789)</f>
        <v>0</v>
      </c>
      <c r="G789" s="77">
        <f t="shared" si="55"/>
        <v>0</v>
      </c>
    </row>
    <row r="790" spans="2:7" x14ac:dyDescent="0.3">
      <c r="B790" s="76">
        <v>784</v>
      </c>
      <c r="C790" s="77">
        <f t="shared" si="52"/>
        <v>0</v>
      </c>
      <c r="D790" s="77">
        <f t="shared" si="53"/>
        <v>0</v>
      </c>
      <c r="E790" s="77">
        <f t="shared" si="54"/>
        <v>0</v>
      </c>
      <c r="F790" s="77">
        <f>SUM(E$7:E790)</f>
        <v>0</v>
      </c>
      <c r="G790" s="77">
        <f t="shared" si="55"/>
        <v>0</v>
      </c>
    </row>
    <row r="791" spans="2:7" x14ac:dyDescent="0.3">
      <c r="B791" s="76">
        <v>785</v>
      </c>
      <c r="C791" s="77">
        <f t="shared" si="52"/>
        <v>0</v>
      </c>
      <c r="D791" s="77">
        <f t="shared" si="53"/>
        <v>0</v>
      </c>
      <c r="E791" s="77">
        <f t="shared" si="54"/>
        <v>0</v>
      </c>
      <c r="F791" s="77">
        <f>SUM(E$7:E791)</f>
        <v>0</v>
      </c>
      <c r="G791" s="77">
        <f t="shared" si="55"/>
        <v>0</v>
      </c>
    </row>
    <row r="792" spans="2:7" x14ac:dyDescent="0.3">
      <c r="B792" s="76">
        <v>786</v>
      </c>
      <c r="C792" s="77">
        <f t="shared" si="52"/>
        <v>0</v>
      </c>
      <c r="D792" s="77">
        <f t="shared" si="53"/>
        <v>0</v>
      </c>
      <c r="E792" s="77">
        <f t="shared" si="54"/>
        <v>0</v>
      </c>
      <c r="F792" s="77">
        <f>SUM(E$7:E792)</f>
        <v>0</v>
      </c>
      <c r="G792" s="77">
        <f t="shared" si="55"/>
        <v>0</v>
      </c>
    </row>
    <row r="793" spans="2:7" x14ac:dyDescent="0.3">
      <c r="B793" s="76">
        <v>787</v>
      </c>
      <c r="C793" s="77">
        <f t="shared" si="52"/>
        <v>0</v>
      </c>
      <c r="D793" s="77">
        <f t="shared" si="53"/>
        <v>0</v>
      </c>
      <c r="E793" s="77">
        <f t="shared" si="54"/>
        <v>0</v>
      </c>
      <c r="F793" s="77">
        <f>SUM(E$7:E793)</f>
        <v>0</v>
      </c>
      <c r="G793" s="77">
        <f t="shared" si="55"/>
        <v>0</v>
      </c>
    </row>
    <row r="794" spans="2:7" x14ac:dyDescent="0.3">
      <c r="B794" s="76">
        <v>788</v>
      </c>
      <c r="C794" s="77">
        <f t="shared" si="52"/>
        <v>0</v>
      </c>
      <c r="D794" s="77">
        <f t="shared" si="53"/>
        <v>0</v>
      </c>
      <c r="E794" s="77">
        <f t="shared" si="54"/>
        <v>0</v>
      </c>
      <c r="F794" s="77">
        <f>SUM(E$7:E794)</f>
        <v>0</v>
      </c>
      <c r="G794" s="77">
        <f t="shared" si="55"/>
        <v>0</v>
      </c>
    </row>
    <row r="795" spans="2:7" x14ac:dyDescent="0.3">
      <c r="B795" s="76">
        <v>789</v>
      </c>
      <c r="C795" s="77">
        <f t="shared" si="52"/>
        <v>0</v>
      </c>
      <c r="D795" s="77">
        <f t="shared" si="53"/>
        <v>0</v>
      </c>
      <c r="E795" s="77">
        <f t="shared" si="54"/>
        <v>0</v>
      </c>
      <c r="F795" s="77">
        <f>SUM(E$7:E795)</f>
        <v>0</v>
      </c>
      <c r="G795" s="77">
        <f t="shared" si="55"/>
        <v>0</v>
      </c>
    </row>
    <row r="796" spans="2:7" x14ac:dyDescent="0.3">
      <c r="B796" s="76">
        <v>790</v>
      </c>
      <c r="C796" s="77">
        <f t="shared" si="52"/>
        <v>0</v>
      </c>
      <c r="D796" s="77">
        <f t="shared" si="53"/>
        <v>0</v>
      </c>
      <c r="E796" s="77">
        <f t="shared" si="54"/>
        <v>0</v>
      </c>
      <c r="F796" s="77">
        <f>SUM(E$7:E796)</f>
        <v>0</v>
      </c>
      <c r="G796" s="77">
        <f t="shared" si="55"/>
        <v>0</v>
      </c>
    </row>
    <row r="797" spans="2:7" x14ac:dyDescent="0.3">
      <c r="B797" s="76">
        <v>791</v>
      </c>
      <c r="C797" s="77">
        <f t="shared" si="52"/>
        <v>0</v>
      </c>
      <c r="D797" s="77">
        <f t="shared" si="53"/>
        <v>0</v>
      </c>
      <c r="E797" s="77">
        <f t="shared" si="54"/>
        <v>0</v>
      </c>
      <c r="F797" s="77">
        <f>SUM(E$7:E797)</f>
        <v>0</v>
      </c>
      <c r="G797" s="77">
        <f t="shared" si="55"/>
        <v>0</v>
      </c>
    </row>
    <row r="798" spans="2:7" x14ac:dyDescent="0.3">
      <c r="B798" s="76">
        <v>792</v>
      </c>
      <c r="C798" s="77">
        <f t="shared" si="52"/>
        <v>0</v>
      </c>
      <c r="D798" s="77">
        <f t="shared" si="53"/>
        <v>0</v>
      </c>
      <c r="E798" s="77">
        <f t="shared" si="54"/>
        <v>0</v>
      </c>
      <c r="F798" s="77">
        <f>SUM(E$7:E798)</f>
        <v>0</v>
      </c>
      <c r="G798" s="77">
        <f t="shared" si="55"/>
        <v>0</v>
      </c>
    </row>
    <row r="799" spans="2:7" x14ac:dyDescent="0.3">
      <c r="B799" s="76">
        <v>793</v>
      </c>
      <c r="C799" s="77">
        <f t="shared" si="52"/>
        <v>0</v>
      </c>
      <c r="D799" s="77">
        <f t="shared" si="53"/>
        <v>0</v>
      </c>
      <c r="E799" s="77">
        <f t="shared" si="54"/>
        <v>0</v>
      </c>
      <c r="F799" s="77">
        <f>SUM(E$7:E799)</f>
        <v>0</v>
      </c>
      <c r="G799" s="77">
        <f t="shared" si="55"/>
        <v>0</v>
      </c>
    </row>
    <row r="800" spans="2:7" x14ac:dyDescent="0.3">
      <c r="B800" s="76">
        <v>794</v>
      </c>
      <c r="C800" s="77">
        <f t="shared" si="52"/>
        <v>0</v>
      </c>
      <c r="D800" s="77">
        <f t="shared" si="53"/>
        <v>0</v>
      </c>
      <c r="E800" s="77">
        <f t="shared" si="54"/>
        <v>0</v>
      </c>
      <c r="F800" s="77">
        <f>SUM(E$7:E800)</f>
        <v>0</v>
      </c>
      <c r="G800" s="77">
        <f t="shared" si="55"/>
        <v>0</v>
      </c>
    </row>
    <row r="801" spans="2:7" x14ac:dyDescent="0.3">
      <c r="B801" s="76">
        <v>795</v>
      </c>
      <c r="C801" s="77">
        <f t="shared" si="52"/>
        <v>0</v>
      </c>
      <c r="D801" s="77">
        <f t="shared" si="53"/>
        <v>0</v>
      </c>
      <c r="E801" s="77">
        <f t="shared" si="54"/>
        <v>0</v>
      </c>
      <c r="F801" s="77">
        <f>SUM(E$7:E801)</f>
        <v>0</v>
      </c>
      <c r="G801" s="77">
        <f t="shared" si="55"/>
        <v>0</v>
      </c>
    </row>
    <row r="802" spans="2:7" x14ac:dyDescent="0.3">
      <c r="B802" s="76">
        <v>796</v>
      </c>
      <c r="C802" s="77">
        <f t="shared" si="52"/>
        <v>0</v>
      </c>
      <c r="D802" s="77">
        <f t="shared" si="53"/>
        <v>0</v>
      </c>
      <c r="E802" s="77">
        <f t="shared" si="54"/>
        <v>0</v>
      </c>
      <c r="F802" s="77">
        <f>SUM(E$7:E802)</f>
        <v>0</v>
      </c>
      <c r="G802" s="77">
        <f t="shared" si="55"/>
        <v>0</v>
      </c>
    </row>
    <row r="803" spans="2:7" x14ac:dyDescent="0.3">
      <c r="B803" s="76">
        <v>797</v>
      </c>
      <c r="C803" s="77">
        <f t="shared" si="52"/>
        <v>0</v>
      </c>
      <c r="D803" s="77">
        <f t="shared" si="53"/>
        <v>0</v>
      </c>
      <c r="E803" s="77">
        <f t="shared" si="54"/>
        <v>0</v>
      </c>
      <c r="F803" s="77">
        <f>SUM(E$7:E803)</f>
        <v>0</v>
      </c>
      <c r="G803" s="77">
        <f t="shared" si="55"/>
        <v>0</v>
      </c>
    </row>
    <row r="804" spans="2:7" x14ac:dyDescent="0.3">
      <c r="B804" s="76">
        <v>798</v>
      </c>
      <c r="C804" s="77">
        <f t="shared" si="52"/>
        <v>0</v>
      </c>
      <c r="D804" s="77">
        <f t="shared" si="53"/>
        <v>0</v>
      </c>
      <c r="E804" s="77">
        <f t="shared" si="54"/>
        <v>0</v>
      </c>
      <c r="F804" s="77">
        <f>SUM(E$7:E804)</f>
        <v>0</v>
      </c>
      <c r="G804" s="77">
        <f t="shared" si="55"/>
        <v>0</v>
      </c>
    </row>
    <row r="805" spans="2:7" x14ac:dyDescent="0.3">
      <c r="B805" s="76">
        <v>799</v>
      </c>
      <c r="C805" s="77">
        <f t="shared" si="52"/>
        <v>0</v>
      </c>
      <c r="D805" s="77">
        <f t="shared" si="53"/>
        <v>0</v>
      </c>
      <c r="E805" s="77">
        <f t="shared" si="54"/>
        <v>0</v>
      </c>
      <c r="F805" s="77">
        <f>SUM(E$7:E805)</f>
        <v>0</v>
      </c>
      <c r="G805" s="77">
        <f t="shared" si="55"/>
        <v>0</v>
      </c>
    </row>
    <row r="806" spans="2:7" x14ac:dyDescent="0.3">
      <c r="B806" s="76">
        <v>800</v>
      </c>
      <c r="C806" s="77">
        <f t="shared" si="52"/>
        <v>0</v>
      </c>
      <c r="D806" s="77">
        <f t="shared" si="53"/>
        <v>0</v>
      </c>
      <c r="E806" s="77">
        <f t="shared" si="54"/>
        <v>0</v>
      </c>
      <c r="F806" s="77">
        <f>SUM(E$7:E806)</f>
        <v>0</v>
      </c>
      <c r="G806" s="77">
        <f t="shared" si="55"/>
        <v>0</v>
      </c>
    </row>
    <row r="807" spans="2:7" x14ac:dyDescent="0.3">
      <c r="B807" s="76">
        <v>801</v>
      </c>
      <c r="C807" s="77">
        <f t="shared" si="52"/>
        <v>0</v>
      </c>
      <c r="D807" s="77">
        <f t="shared" si="53"/>
        <v>0</v>
      </c>
      <c r="E807" s="77">
        <f t="shared" si="54"/>
        <v>0</v>
      </c>
      <c r="F807" s="77">
        <f>SUM(E$7:E807)</f>
        <v>0</v>
      </c>
      <c r="G807" s="77">
        <f t="shared" si="55"/>
        <v>0</v>
      </c>
    </row>
    <row r="808" spans="2:7" x14ac:dyDescent="0.3">
      <c r="B808" s="76">
        <v>802</v>
      </c>
      <c r="C808" s="77">
        <f t="shared" si="52"/>
        <v>0</v>
      </c>
      <c r="D808" s="77">
        <f t="shared" si="53"/>
        <v>0</v>
      </c>
      <c r="E808" s="77">
        <f t="shared" si="54"/>
        <v>0</v>
      </c>
      <c r="F808" s="77">
        <f>SUM(E$7:E808)</f>
        <v>0</v>
      </c>
      <c r="G808" s="77">
        <f t="shared" si="55"/>
        <v>0</v>
      </c>
    </row>
    <row r="809" spans="2:7" x14ac:dyDescent="0.3">
      <c r="B809" s="76">
        <v>803</v>
      </c>
      <c r="C809" s="77">
        <f t="shared" si="52"/>
        <v>0</v>
      </c>
      <c r="D809" s="77">
        <f t="shared" si="53"/>
        <v>0</v>
      </c>
      <c r="E809" s="77">
        <f t="shared" si="54"/>
        <v>0</v>
      </c>
      <c r="F809" s="77">
        <f>SUM(E$7:E809)</f>
        <v>0</v>
      </c>
      <c r="G809" s="77">
        <f t="shared" si="55"/>
        <v>0</v>
      </c>
    </row>
    <row r="810" spans="2:7" x14ac:dyDescent="0.3">
      <c r="B810" s="76">
        <v>804</v>
      </c>
      <c r="C810" s="77">
        <f t="shared" si="52"/>
        <v>0</v>
      </c>
      <c r="D810" s="77">
        <f t="shared" si="53"/>
        <v>0</v>
      </c>
      <c r="E810" s="77">
        <f t="shared" si="54"/>
        <v>0</v>
      </c>
      <c r="F810" s="77">
        <f>SUM(E$7:E810)</f>
        <v>0</v>
      </c>
      <c r="G810" s="77">
        <f t="shared" si="55"/>
        <v>0</v>
      </c>
    </row>
    <row r="811" spans="2:7" x14ac:dyDescent="0.3">
      <c r="B811" s="76">
        <v>805</v>
      </c>
      <c r="C811" s="77">
        <f t="shared" si="52"/>
        <v>0</v>
      </c>
      <c r="D811" s="77">
        <f t="shared" si="53"/>
        <v>0</v>
      </c>
      <c r="E811" s="77">
        <f t="shared" si="54"/>
        <v>0</v>
      </c>
      <c r="F811" s="77">
        <f>SUM(E$7:E811)</f>
        <v>0</v>
      </c>
      <c r="G811" s="77">
        <f t="shared" si="55"/>
        <v>0</v>
      </c>
    </row>
    <row r="812" spans="2:7" x14ac:dyDescent="0.3">
      <c r="B812" s="76">
        <v>806</v>
      </c>
      <c r="C812" s="77">
        <f t="shared" si="52"/>
        <v>0</v>
      </c>
      <c r="D812" s="77">
        <f t="shared" si="53"/>
        <v>0</v>
      </c>
      <c r="E812" s="77">
        <f t="shared" si="54"/>
        <v>0</v>
      </c>
      <c r="F812" s="77">
        <f>SUM(E$7:E812)</f>
        <v>0</v>
      </c>
      <c r="G812" s="77">
        <f t="shared" si="55"/>
        <v>0</v>
      </c>
    </row>
    <row r="813" spans="2:7" x14ac:dyDescent="0.3">
      <c r="B813" s="76">
        <v>807</v>
      </c>
      <c r="C813" s="77">
        <f t="shared" si="52"/>
        <v>0</v>
      </c>
      <c r="D813" s="77">
        <f t="shared" si="53"/>
        <v>0</v>
      </c>
      <c r="E813" s="77">
        <f t="shared" si="54"/>
        <v>0</v>
      </c>
      <c r="F813" s="77">
        <f>SUM(E$7:E813)</f>
        <v>0</v>
      </c>
      <c r="G813" s="77">
        <f t="shared" si="55"/>
        <v>0</v>
      </c>
    </row>
    <row r="814" spans="2:7" x14ac:dyDescent="0.3">
      <c r="B814" s="76">
        <v>808</v>
      </c>
      <c r="C814" s="77">
        <f t="shared" si="52"/>
        <v>0</v>
      </c>
      <c r="D814" s="77">
        <f t="shared" si="53"/>
        <v>0</v>
      </c>
      <c r="E814" s="77">
        <f t="shared" si="54"/>
        <v>0</v>
      </c>
      <c r="F814" s="77">
        <f>SUM(E$7:E814)</f>
        <v>0</v>
      </c>
      <c r="G814" s="77">
        <f t="shared" si="55"/>
        <v>0</v>
      </c>
    </row>
    <row r="815" spans="2:7" x14ac:dyDescent="0.3">
      <c r="B815" s="76">
        <v>809</v>
      </c>
      <c r="C815" s="77">
        <f t="shared" si="52"/>
        <v>0</v>
      </c>
      <c r="D815" s="77">
        <f t="shared" si="53"/>
        <v>0</v>
      </c>
      <c r="E815" s="77">
        <f t="shared" si="54"/>
        <v>0</v>
      </c>
      <c r="F815" s="77">
        <f>SUM(E$7:E815)</f>
        <v>0</v>
      </c>
      <c r="G815" s="77">
        <f t="shared" si="55"/>
        <v>0</v>
      </c>
    </row>
    <row r="816" spans="2:7" x14ac:dyDescent="0.3">
      <c r="B816" s="76">
        <v>810</v>
      </c>
      <c r="C816" s="77">
        <f t="shared" si="52"/>
        <v>0</v>
      </c>
      <c r="D816" s="77">
        <f t="shared" si="53"/>
        <v>0</v>
      </c>
      <c r="E816" s="77">
        <f t="shared" si="54"/>
        <v>0</v>
      </c>
      <c r="F816" s="77">
        <f>SUM(E$7:E816)</f>
        <v>0</v>
      </c>
      <c r="G816" s="77">
        <f t="shared" si="55"/>
        <v>0</v>
      </c>
    </row>
    <row r="817" spans="2:7" x14ac:dyDescent="0.3">
      <c r="B817" s="76">
        <v>811</v>
      </c>
      <c r="C817" s="77">
        <f t="shared" si="52"/>
        <v>0</v>
      </c>
      <c r="D817" s="77">
        <f t="shared" si="53"/>
        <v>0</v>
      </c>
      <c r="E817" s="77">
        <f t="shared" si="54"/>
        <v>0</v>
      </c>
      <c r="F817" s="77">
        <f>SUM(E$7:E817)</f>
        <v>0</v>
      </c>
      <c r="G817" s="77">
        <f t="shared" si="55"/>
        <v>0</v>
      </c>
    </row>
    <row r="818" spans="2:7" x14ac:dyDescent="0.3">
      <c r="B818" s="76">
        <v>812</v>
      </c>
      <c r="C818" s="77">
        <f t="shared" si="52"/>
        <v>0</v>
      </c>
      <c r="D818" s="77">
        <f t="shared" si="53"/>
        <v>0</v>
      </c>
      <c r="E818" s="77">
        <f t="shared" si="54"/>
        <v>0</v>
      </c>
      <c r="F818" s="77">
        <f>SUM(E$7:E818)</f>
        <v>0</v>
      </c>
      <c r="G818" s="77">
        <f t="shared" si="55"/>
        <v>0</v>
      </c>
    </row>
    <row r="819" spans="2:7" x14ac:dyDescent="0.3">
      <c r="B819" s="76">
        <v>813</v>
      </c>
      <c r="C819" s="77">
        <f t="shared" si="52"/>
        <v>0</v>
      </c>
      <c r="D819" s="77">
        <f t="shared" si="53"/>
        <v>0</v>
      </c>
      <c r="E819" s="77">
        <f t="shared" si="54"/>
        <v>0</v>
      </c>
      <c r="F819" s="77">
        <f>SUM(E$7:E819)</f>
        <v>0</v>
      </c>
      <c r="G819" s="77">
        <f t="shared" si="55"/>
        <v>0</v>
      </c>
    </row>
    <row r="820" spans="2:7" x14ac:dyDescent="0.3">
      <c r="B820" s="76">
        <v>814</v>
      </c>
      <c r="C820" s="77">
        <f t="shared" si="52"/>
        <v>0</v>
      </c>
      <c r="D820" s="77">
        <f t="shared" si="53"/>
        <v>0</v>
      </c>
      <c r="E820" s="77">
        <f t="shared" si="54"/>
        <v>0</v>
      </c>
      <c r="F820" s="77">
        <f>SUM(E$7:E820)</f>
        <v>0</v>
      </c>
      <c r="G820" s="77">
        <f t="shared" si="55"/>
        <v>0</v>
      </c>
    </row>
    <row r="821" spans="2:7" x14ac:dyDescent="0.3">
      <c r="B821" s="76">
        <v>815</v>
      </c>
      <c r="C821" s="77">
        <f t="shared" si="52"/>
        <v>0</v>
      </c>
      <c r="D821" s="77">
        <f t="shared" si="53"/>
        <v>0</v>
      </c>
      <c r="E821" s="77">
        <f t="shared" si="54"/>
        <v>0</v>
      </c>
      <c r="F821" s="77">
        <f>SUM(E$7:E821)</f>
        <v>0</v>
      </c>
      <c r="G821" s="77">
        <f t="shared" si="55"/>
        <v>0</v>
      </c>
    </row>
    <row r="822" spans="2:7" x14ac:dyDescent="0.3">
      <c r="B822" s="76">
        <v>816</v>
      </c>
      <c r="C822" s="77">
        <f t="shared" si="52"/>
        <v>0</v>
      </c>
      <c r="D822" s="77">
        <f t="shared" si="53"/>
        <v>0</v>
      </c>
      <c r="E822" s="77">
        <f t="shared" si="54"/>
        <v>0</v>
      </c>
      <c r="F822" s="77">
        <f>SUM(E$7:E822)</f>
        <v>0</v>
      </c>
      <c r="G822" s="77">
        <f t="shared" si="55"/>
        <v>0</v>
      </c>
    </row>
    <row r="823" spans="2:7" x14ac:dyDescent="0.3">
      <c r="B823" s="76">
        <v>817</v>
      </c>
      <c r="C823" s="77">
        <f t="shared" si="52"/>
        <v>0</v>
      </c>
      <c r="D823" s="77">
        <f t="shared" si="53"/>
        <v>0</v>
      </c>
      <c r="E823" s="77">
        <f t="shared" si="54"/>
        <v>0</v>
      </c>
      <c r="F823" s="77">
        <f>SUM(E$7:E823)</f>
        <v>0</v>
      </c>
      <c r="G823" s="77">
        <f t="shared" si="55"/>
        <v>0</v>
      </c>
    </row>
    <row r="824" spans="2:7" x14ac:dyDescent="0.3">
      <c r="B824" s="76">
        <v>818</v>
      </c>
      <c r="C824" s="77">
        <f t="shared" si="52"/>
        <v>0</v>
      </c>
      <c r="D824" s="77">
        <f t="shared" si="53"/>
        <v>0</v>
      </c>
      <c r="E824" s="77">
        <f t="shared" si="54"/>
        <v>0</v>
      </c>
      <c r="F824" s="77">
        <f>SUM(E$7:E824)</f>
        <v>0</v>
      </c>
      <c r="G824" s="77">
        <f t="shared" si="55"/>
        <v>0</v>
      </c>
    </row>
    <row r="825" spans="2:7" x14ac:dyDescent="0.3">
      <c r="B825" s="76">
        <v>819</v>
      </c>
      <c r="C825" s="77">
        <f t="shared" si="52"/>
        <v>0</v>
      </c>
      <c r="D825" s="77">
        <f t="shared" si="53"/>
        <v>0</v>
      </c>
      <c r="E825" s="77">
        <f t="shared" si="54"/>
        <v>0</v>
      </c>
      <c r="F825" s="77">
        <f>SUM(E$7:E825)</f>
        <v>0</v>
      </c>
      <c r="G825" s="77">
        <f t="shared" si="55"/>
        <v>0</v>
      </c>
    </row>
    <row r="826" spans="2:7" x14ac:dyDescent="0.3">
      <c r="B826" s="76">
        <v>820</v>
      </c>
      <c r="C826" s="77">
        <f t="shared" si="52"/>
        <v>0</v>
      </c>
      <c r="D826" s="77">
        <f t="shared" si="53"/>
        <v>0</v>
      </c>
      <c r="E826" s="77">
        <f t="shared" si="54"/>
        <v>0</v>
      </c>
      <c r="F826" s="77">
        <f>SUM(E$7:E826)</f>
        <v>0</v>
      </c>
      <c r="G826" s="77">
        <f t="shared" si="55"/>
        <v>0</v>
      </c>
    </row>
    <row r="827" spans="2:7" x14ac:dyDescent="0.3">
      <c r="B827" s="76">
        <v>821</v>
      </c>
      <c r="C827" s="77">
        <f t="shared" si="52"/>
        <v>0</v>
      </c>
      <c r="D827" s="77">
        <f t="shared" si="53"/>
        <v>0</v>
      </c>
      <c r="E827" s="77">
        <f t="shared" si="54"/>
        <v>0</v>
      </c>
      <c r="F827" s="77">
        <f>SUM(E$7:E827)</f>
        <v>0</v>
      </c>
      <c r="G827" s="77">
        <f t="shared" si="55"/>
        <v>0</v>
      </c>
    </row>
    <row r="828" spans="2:7" x14ac:dyDescent="0.3">
      <c r="B828" s="76">
        <v>822</v>
      </c>
      <c r="C828" s="77">
        <f t="shared" si="52"/>
        <v>0</v>
      </c>
      <c r="D828" s="77">
        <f t="shared" si="53"/>
        <v>0</v>
      </c>
      <c r="E828" s="77">
        <f t="shared" si="54"/>
        <v>0</v>
      </c>
      <c r="F828" s="77">
        <f>SUM(E$7:E828)</f>
        <v>0</v>
      </c>
      <c r="G828" s="77">
        <f t="shared" si="55"/>
        <v>0</v>
      </c>
    </row>
    <row r="829" spans="2:7" x14ac:dyDescent="0.3">
      <c r="B829" s="76">
        <v>823</v>
      </c>
      <c r="C829" s="77">
        <f t="shared" si="52"/>
        <v>0</v>
      </c>
      <c r="D829" s="77">
        <f t="shared" si="53"/>
        <v>0</v>
      </c>
      <c r="E829" s="77">
        <f t="shared" si="54"/>
        <v>0</v>
      </c>
      <c r="F829" s="77">
        <f>SUM(E$7:E829)</f>
        <v>0</v>
      </c>
      <c r="G829" s="77">
        <f t="shared" si="55"/>
        <v>0</v>
      </c>
    </row>
    <row r="830" spans="2:7" x14ac:dyDescent="0.3">
      <c r="B830" s="76">
        <v>824</v>
      </c>
      <c r="C830" s="77">
        <f t="shared" si="52"/>
        <v>0</v>
      </c>
      <c r="D830" s="77">
        <f t="shared" si="53"/>
        <v>0</v>
      </c>
      <c r="E830" s="77">
        <f t="shared" si="54"/>
        <v>0</v>
      </c>
      <c r="F830" s="77">
        <f>SUM(E$7:E830)</f>
        <v>0</v>
      </c>
      <c r="G830" s="77">
        <f t="shared" si="55"/>
        <v>0</v>
      </c>
    </row>
    <row r="831" spans="2:7" x14ac:dyDescent="0.3">
      <c r="B831" s="76">
        <v>825</v>
      </c>
      <c r="C831" s="77">
        <f t="shared" si="52"/>
        <v>0</v>
      </c>
      <c r="D831" s="77">
        <f t="shared" si="53"/>
        <v>0</v>
      </c>
      <c r="E831" s="77">
        <f t="shared" si="54"/>
        <v>0</v>
      </c>
      <c r="F831" s="77">
        <f>SUM(E$7:E831)</f>
        <v>0</v>
      </c>
      <c r="G831" s="77">
        <f t="shared" si="55"/>
        <v>0</v>
      </c>
    </row>
    <row r="832" spans="2:7" x14ac:dyDescent="0.3">
      <c r="B832" s="76">
        <v>826</v>
      </c>
      <c r="C832" s="77">
        <f t="shared" si="52"/>
        <v>0</v>
      </c>
      <c r="D832" s="77">
        <f t="shared" si="53"/>
        <v>0</v>
      </c>
      <c r="E832" s="77">
        <f t="shared" si="54"/>
        <v>0</v>
      </c>
      <c r="F832" s="77">
        <f>SUM(E$7:E832)</f>
        <v>0</v>
      </c>
      <c r="G832" s="77">
        <f t="shared" si="55"/>
        <v>0</v>
      </c>
    </row>
    <row r="833" spans="2:7" x14ac:dyDescent="0.3">
      <c r="B833" s="76">
        <v>827</v>
      </c>
      <c r="C833" s="77">
        <f t="shared" si="52"/>
        <v>0</v>
      </c>
      <c r="D833" s="77">
        <f t="shared" si="53"/>
        <v>0</v>
      </c>
      <c r="E833" s="77">
        <f t="shared" si="54"/>
        <v>0</v>
      </c>
      <c r="F833" s="77">
        <f>SUM(E$7:E833)</f>
        <v>0</v>
      </c>
      <c r="G833" s="77">
        <f t="shared" si="55"/>
        <v>0</v>
      </c>
    </row>
    <row r="834" spans="2:7" x14ac:dyDescent="0.3">
      <c r="B834" s="76">
        <v>828</v>
      </c>
      <c r="C834" s="77">
        <f t="shared" si="52"/>
        <v>0</v>
      </c>
      <c r="D834" s="77">
        <f t="shared" si="53"/>
        <v>0</v>
      </c>
      <c r="E834" s="77">
        <f t="shared" si="54"/>
        <v>0</v>
      </c>
      <c r="F834" s="77">
        <f>SUM(E$7:E834)</f>
        <v>0</v>
      </c>
      <c r="G834" s="77">
        <f t="shared" si="55"/>
        <v>0</v>
      </c>
    </row>
    <row r="835" spans="2:7" x14ac:dyDescent="0.3">
      <c r="B835" s="76">
        <v>829</v>
      </c>
      <c r="C835" s="77">
        <f t="shared" si="52"/>
        <v>0</v>
      </c>
      <c r="D835" s="77">
        <f t="shared" si="53"/>
        <v>0</v>
      </c>
      <c r="E835" s="77">
        <f t="shared" si="54"/>
        <v>0</v>
      </c>
      <c r="F835" s="77">
        <f>SUM(E$7:E835)</f>
        <v>0</v>
      </c>
      <c r="G835" s="77">
        <f t="shared" si="55"/>
        <v>0</v>
      </c>
    </row>
    <row r="836" spans="2:7" x14ac:dyDescent="0.3">
      <c r="B836" s="76">
        <v>830</v>
      </c>
      <c r="C836" s="77">
        <f t="shared" si="52"/>
        <v>0</v>
      </c>
      <c r="D836" s="77">
        <f t="shared" si="53"/>
        <v>0</v>
      </c>
      <c r="E836" s="77">
        <f t="shared" si="54"/>
        <v>0</v>
      </c>
      <c r="F836" s="77">
        <f>SUM(E$7:E836)</f>
        <v>0</v>
      </c>
      <c r="G836" s="77">
        <f t="shared" si="55"/>
        <v>0</v>
      </c>
    </row>
    <row r="837" spans="2:7" x14ac:dyDescent="0.3">
      <c r="B837" s="76">
        <v>831</v>
      </c>
      <c r="C837" s="77">
        <f t="shared" si="52"/>
        <v>0</v>
      </c>
      <c r="D837" s="77">
        <f t="shared" si="53"/>
        <v>0</v>
      </c>
      <c r="E837" s="77">
        <f t="shared" si="54"/>
        <v>0</v>
      </c>
      <c r="F837" s="77">
        <f>SUM(E$7:E837)</f>
        <v>0</v>
      </c>
      <c r="G837" s="77">
        <f t="shared" si="55"/>
        <v>0</v>
      </c>
    </row>
    <row r="838" spans="2:7" x14ac:dyDescent="0.3">
      <c r="B838" s="76">
        <v>832</v>
      </c>
      <c r="C838" s="77">
        <f t="shared" si="52"/>
        <v>0</v>
      </c>
      <c r="D838" s="77">
        <f t="shared" si="53"/>
        <v>0</v>
      </c>
      <c r="E838" s="77">
        <f t="shared" si="54"/>
        <v>0</v>
      </c>
      <c r="F838" s="77">
        <f>SUM(E$7:E838)</f>
        <v>0</v>
      </c>
      <c r="G838" s="77">
        <f t="shared" si="55"/>
        <v>0</v>
      </c>
    </row>
    <row r="839" spans="2:7" x14ac:dyDescent="0.3">
      <c r="B839" s="76">
        <v>833</v>
      </c>
      <c r="C839" s="77">
        <f t="shared" si="52"/>
        <v>0</v>
      </c>
      <c r="D839" s="77">
        <f t="shared" si="53"/>
        <v>0</v>
      </c>
      <c r="E839" s="77">
        <f t="shared" si="54"/>
        <v>0</v>
      </c>
      <c r="F839" s="77">
        <f>SUM(E$7:E839)</f>
        <v>0</v>
      </c>
      <c r="G839" s="77">
        <f t="shared" si="55"/>
        <v>0</v>
      </c>
    </row>
    <row r="840" spans="2:7" x14ac:dyDescent="0.3">
      <c r="B840" s="76">
        <v>834</v>
      </c>
      <c r="C840" s="77">
        <f t="shared" si="52"/>
        <v>0</v>
      </c>
      <c r="D840" s="77">
        <f t="shared" si="53"/>
        <v>0</v>
      </c>
      <c r="E840" s="77">
        <f t="shared" si="54"/>
        <v>0</v>
      </c>
      <c r="F840" s="77">
        <f>SUM(E$7:E840)</f>
        <v>0</v>
      </c>
      <c r="G840" s="77">
        <f t="shared" si="55"/>
        <v>0</v>
      </c>
    </row>
    <row r="841" spans="2:7" x14ac:dyDescent="0.3">
      <c r="B841" s="76">
        <v>835</v>
      </c>
      <c r="C841" s="77">
        <f t="shared" si="52"/>
        <v>0</v>
      </c>
      <c r="D841" s="77">
        <f t="shared" si="53"/>
        <v>0</v>
      </c>
      <c r="E841" s="77">
        <f t="shared" si="54"/>
        <v>0</v>
      </c>
      <c r="F841" s="77">
        <f>SUM(E$7:E841)</f>
        <v>0</v>
      </c>
      <c r="G841" s="77">
        <f t="shared" si="55"/>
        <v>0</v>
      </c>
    </row>
    <row r="842" spans="2:7" x14ac:dyDescent="0.3">
      <c r="B842" s="76">
        <v>836</v>
      </c>
      <c r="C842" s="77">
        <f t="shared" si="52"/>
        <v>0</v>
      </c>
      <c r="D842" s="77">
        <f t="shared" si="53"/>
        <v>0</v>
      </c>
      <c r="E842" s="77">
        <f t="shared" si="54"/>
        <v>0</v>
      </c>
      <c r="F842" s="77">
        <f>SUM(E$7:E842)</f>
        <v>0</v>
      </c>
      <c r="G842" s="77">
        <f t="shared" si="55"/>
        <v>0</v>
      </c>
    </row>
    <row r="843" spans="2:7" x14ac:dyDescent="0.3">
      <c r="B843" s="76">
        <v>837</v>
      </c>
      <c r="C843" s="77">
        <f t="shared" si="52"/>
        <v>0</v>
      </c>
      <c r="D843" s="77">
        <f t="shared" si="53"/>
        <v>0</v>
      </c>
      <c r="E843" s="77">
        <f t="shared" si="54"/>
        <v>0</v>
      </c>
      <c r="F843" s="77">
        <f>SUM(E$7:E843)</f>
        <v>0</v>
      </c>
      <c r="G843" s="77">
        <f t="shared" si="55"/>
        <v>0</v>
      </c>
    </row>
    <row r="844" spans="2:7" x14ac:dyDescent="0.3">
      <c r="B844" s="76">
        <v>838</v>
      </c>
      <c r="C844" s="77">
        <f t="shared" si="52"/>
        <v>0</v>
      </c>
      <c r="D844" s="77">
        <f t="shared" si="53"/>
        <v>0</v>
      </c>
      <c r="E844" s="77">
        <f t="shared" si="54"/>
        <v>0</v>
      </c>
      <c r="F844" s="77">
        <f>SUM(E$7:E844)</f>
        <v>0</v>
      </c>
      <c r="G844" s="77">
        <f t="shared" si="55"/>
        <v>0</v>
      </c>
    </row>
    <row r="845" spans="2:7" x14ac:dyDescent="0.3">
      <c r="B845" s="76">
        <v>839</v>
      </c>
      <c r="C845" s="77">
        <f t="shared" si="52"/>
        <v>0</v>
      </c>
      <c r="D845" s="77">
        <f t="shared" si="53"/>
        <v>0</v>
      </c>
      <c r="E845" s="77">
        <f t="shared" si="54"/>
        <v>0</v>
      </c>
      <c r="F845" s="77">
        <f>SUM(E$7:E845)</f>
        <v>0</v>
      </c>
      <c r="G845" s="77">
        <f t="shared" si="55"/>
        <v>0</v>
      </c>
    </row>
    <row r="846" spans="2:7" x14ac:dyDescent="0.3">
      <c r="B846" s="76">
        <v>840</v>
      </c>
      <c r="C846" s="77">
        <f t="shared" si="52"/>
        <v>0</v>
      </c>
      <c r="D846" s="77">
        <f t="shared" si="53"/>
        <v>0</v>
      </c>
      <c r="E846" s="77">
        <f t="shared" si="54"/>
        <v>0</v>
      </c>
      <c r="F846" s="77">
        <f>SUM(E$7:E846)</f>
        <v>0</v>
      </c>
      <c r="G846" s="77">
        <f t="shared" si="55"/>
        <v>0</v>
      </c>
    </row>
    <row r="847" spans="2:7" x14ac:dyDescent="0.3">
      <c r="B847" s="76">
        <v>841</v>
      </c>
      <c r="C847" s="77">
        <f t="shared" si="52"/>
        <v>0</v>
      </c>
      <c r="D847" s="77">
        <f t="shared" si="53"/>
        <v>0</v>
      </c>
      <c r="E847" s="77">
        <f t="shared" si="54"/>
        <v>0</v>
      </c>
      <c r="F847" s="77">
        <f>SUM(E$7:E847)</f>
        <v>0</v>
      </c>
      <c r="G847" s="77">
        <f t="shared" si="55"/>
        <v>0</v>
      </c>
    </row>
    <row r="848" spans="2:7" x14ac:dyDescent="0.3">
      <c r="B848" s="76">
        <v>842</v>
      </c>
      <c r="C848" s="77">
        <f t="shared" si="52"/>
        <v>0</v>
      </c>
      <c r="D848" s="77">
        <f t="shared" si="53"/>
        <v>0</v>
      </c>
      <c r="E848" s="77">
        <f t="shared" si="54"/>
        <v>0</v>
      </c>
      <c r="F848" s="77">
        <f>SUM(E$7:E848)</f>
        <v>0</v>
      </c>
      <c r="G848" s="77">
        <f t="shared" si="55"/>
        <v>0</v>
      </c>
    </row>
    <row r="849" spans="2:7" x14ac:dyDescent="0.3">
      <c r="B849" s="76">
        <v>843</v>
      </c>
      <c r="C849" s="77">
        <f t="shared" si="52"/>
        <v>0</v>
      </c>
      <c r="D849" s="77">
        <f t="shared" si="53"/>
        <v>0</v>
      </c>
      <c r="E849" s="77">
        <f t="shared" si="54"/>
        <v>0</v>
      </c>
      <c r="F849" s="77">
        <f>SUM(E$7:E849)</f>
        <v>0</v>
      </c>
      <c r="G849" s="77">
        <f t="shared" si="55"/>
        <v>0</v>
      </c>
    </row>
    <row r="850" spans="2:7" x14ac:dyDescent="0.3">
      <c r="B850" s="76">
        <v>844</v>
      </c>
      <c r="C850" s="77">
        <f t="shared" si="52"/>
        <v>0</v>
      </c>
      <c r="D850" s="77">
        <f t="shared" si="53"/>
        <v>0</v>
      </c>
      <c r="E850" s="77">
        <f t="shared" si="54"/>
        <v>0</v>
      </c>
      <c r="F850" s="77">
        <f>SUM(E$7:E850)</f>
        <v>0</v>
      </c>
      <c r="G850" s="77">
        <f t="shared" si="55"/>
        <v>0</v>
      </c>
    </row>
    <row r="851" spans="2:7" x14ac:dyDescent="0.3">
      <c r="B851" s="76">
        <v>845</v>
      </c>
      <c r="C851" s="77">
        <f t="shared" si="52"/>
        <v>0</v>
      </c>
      <c r="D851" s="77">
        <f t="shared" si="53"/>
        <v>0</v>
      </c>
      <c r="E851" s="77">
        <f t="shared" si="54"/>
        <v>0</v>
      </c>
      <c r="F851" s="77">
        <f>SUM(E$7:E851)</f>
        <v>0</v>
      </c>
      <c r="G851" s="77">
        <f t="shared" si="55"/>
        <v>0</v>
      </c>
    </row>
    <row r="852" spans="2:7" x14ac:dyDescent="0.3">
      <c r="B852" s="76">
        <v>846</v>
      </c>
      <c r="C852" s="77">
        <f t="shared" ref="C852:C915" si="56">IF(B$2*12&gt;=B852,-PMT(B$4/12,(B$2*12)-12,G$18),0)</f>
        <v>0</v>
      </c>
      <c r="D852" s="77">
        <f t="shared" ref="D852:D915" si="57">IF(B$2*12&gt;=B852,G851*B$4/12,0)</f>
        <v>0</v>
      </c>
      <c r="E852" s="77">
        <f t="shared" ref="E852:E915" si="58">C852-D852</f>
        <v>0</v>
      </c>
      <c r="F852" s="77">
        <f>SUM(E$7:E852)</f>
        <v>0</v>
      </c>
      <c r="G852" s="77">
        <f t="shared" ref="G852:G915" si="59">G851-E852</f>
        <v>0</v>
      </c>
    </row>
    <row r="853" spans="2:7" x14ac:dyDescent="0.3">
      <c r="B853" s="76">
        <v>847</v>
      </c>
      <c r="C853" s="77">
        <f t="shared" si="56"/>
        <v>0</v>
      </c>
      <c r="D853" s="77">
        <f t="shared" si="57"/>
        <v>0</v>
      </c>
      <c r="E853" s="77">
        <f t="shared" si="58"/>
        <v>0</v>
      </c>
      <c r="F853" s="77">
        <f>SUM(E$7:E853)</f>
        <v>0</v>
      </c>
      <c r="G853" s="77">
        <f t="shared" si="59"/>
        <v>0</v>
      </c>
    </row>
    <row r="854" spans="2:7" x14ac:dyDescent="0.3">
      <c r="B854" s="76">
        <v>848</v>
      </c>
      <c r="C854" s="77">
        <f t="shared" si="56"/>
        <v>0</v>
      </c>
      <c r="D854" s="77">
        <f t="shared" si="57"/>
        <v>0</v>
      </c>
      <c r="E854" s="77">
        <f t="shared" si="58"/>
        <v>0</v>
      </c>
      <c r="F854" s="77">
        <f>SUM(E$7:E854)</f>
        <v>0</v>
      </c>
      <c r="G854" s="77">
        <f t="shared" si="59"/>
        <v>0</v>
      </c>
    </row>
    <row r="855" spans="2:7" x14ac:dyDescent="0.3">
      <c r="B855" s="76">
        <v>849</v>
      </c>
      <c r="C855" s="77">
        <f t="shared" si="56"/>
        <v>0</v>
      </c>
      <c r="D855" s="77">
        <f t="shared" si="57"/>
        <v>0</v>
      </c>
      <c r="E855" s="77">
        <f t="shared" si="58"/>
        <v>0</v>
      </c>
      <c r="F855" s="77">
        <f>SUM(E$7:E855)</f>
        <v>0</v>
      </c>
      <c r="G855" s="77">
        <f t="shared" si="59"/>
        <v>0</v>
      </c>
    </row>
    <row r="856" spans="2:7" x14ac:dyDescent="0.3">
      <c r="B856" s="76">
        <v>850</v>
      </c>
      <c r="C856" s="77">
        <f t="shared" si="56"/>
        <v>0</v>
      </c>
      <c r="D856" s="77">
        <f t="shared" si="57"/>
        <v>0</v>
      </c>
      <c r="E856" s="77">
        <f t="shared" si="58"/>
        <v>0</v>
      </c>
      <c r="F856" s="77">
        <f>SUM(E$7:E856)</f>
        <v>0</v>
      </c>
      <c r="G856" s="77">
        <f t="shared" si="59"/>
        <v>0</v>
      </c>
    </row>
    <row r="857" spans="2:7" x14ac:dyDescent="0.3">
      <c r="B857" s="76">
        <v>851</v>
      </c>
      <c r="C857" s="77">
        <f t="shared" si="56"/>
        <v>0</v>
      </c>
      <c r="D857" s="77">
        <f t="shared" si="57"/>
        <v>0</v>
      </c>
      <c r="E857" s="77">
        <f t="shared" si="58"/>
        <v>0</v>
      </c>
      <c r="F857" s="77">
        <f>SUM(E$7:E857)</f>
        <v>0</v>
      </c>
      <c r="G857" s="77">
        <f t="shared" si="59"/>
        <v>0</v>
      </c>
    </row>
    <row r="858" spans="2:7" x14ac:dyDescent="0.3">
      <c r="B858" s="76">
        <v>852</v>
      </c>
      <c r="C858" s="77">
        <f t="shared" si="56"/>
        <v>0</v>
      </c>
      <c r="D858" s="77">
        <f t="shared" si="57"/>
        <v>0</v>
      </c>
      <c r="E858" s="77">
        <f t="shared" si="58"/>
        <v>0</v>
      </c>
      <c r="F858" s="77">
        <f>SUM(E$7:E858)</f>
        <v>0</v>
      </c>
      <c r="G858" s="77">
        <f t="shared" si="59"/>
        <v>0</v>
      </c>
    </row>
    <row r="859" spans="2:7" x14ac:dyDescent="0.3">
      <c r="B859" s="76">
        <v>853</v>
      </c>
      <c r="C859" s="77">
        <f t="shared" si="56"/>
        <v>0</v>
      </c>
      <c r="D859" s="77">
        <f t="shared" si="57"/>
        <v>0</v>
      </c>
      <c r="E859" s="77">
        <f t="shared" si="58"/>
        <v>0</v>
      </c>
      <c r="F859" s="77">
        <f>SUM(E$7:E859)</f>
        <v>0</v>
      </c>
      <c r="G859" s="77">
        <f t="shared" si="59"/>
        <v>0</v>
      </c>
    </row>
    <row r="860" spans="2:7" x14ac:dyDescent="0.3">
      <c r="B860" s="76">
        <v>854</v>
      </c>
      <c r="C860" s="77">
        <f t="shared" si="56"/>
        <v>0</v>
      </c>
      <c r="D860" s="77">
        <f t="shared" si="57"/>
        <v>0</v>
      </c>
      <c r="E860" s="77">
        <f t="shared" si="58"/>
        <v>0</v>
      </c>
      <c r="F860" s="77">
        <f>SUM(E$7:E860)</f>
        <v>0</v>
      </c>
      <c r="G860" s="77">
        <f t="shared" si="59"/>
        <v>0</v>
      </c>
    </row>
    <row r="861" spans="2:7" x14ac:dyDescent="0.3">
      <c r="B861" s="76">
        <v>855</v>
      </c>
      <c r="C861" s="77">
        <f t="shared" si="56"/>
        <v>0</v>
      </c>
      <c r="D861" s="77">
        <f t="shared" si="57"/>
        <v>0</v>
      </c>
      <c r="E861" s="77">
        <f t="shared" si="58"/>
        <v>0</v>
      </c>
      <c r="F861" s="77">
        <f>SUM(E$7:E861)</f>
        <v>0</v>
      </c>
      <c r="G861" s="77">
        <f t="shared" si="59"/>
        <v>0</v>
      </c>
    </row>
    <row r="862" spans="2:7" x14ac:dyDescent="0.3">
      <c r="B862" s="76">
        <v>856</v>
      </c>
      <c r="C862" s="77">
        <f t="shared" si="56"/>
        <v>0</v>
      </c>
      <c r="D862" s="77">
        <f t="shared" si="57"/>
        <v>0</v>
      </c>
      <c r="E862" s="77">
        <f t="shared" si="58"/>
        <v>0</v>
      </c>
      <c r="F862" s="77">
        <f>SUM(E$7:E862)</f>
        <v>0</v>
      </c>
      <c r="G862" s="77">
        <f t="shared" si="59"/>
        <v>0</v>
      </c>
    </row>
    <row r="863" spans="2:7" x14ac:dyDescent="0.3">
      <c r="B863" s="76">
        <v>857</v>
      </c>
      <c r="C863" s="77">
        <f t="shared" si="56"/>
        <v>0</v>
      </c>
      <c r="D863" s="77">
        <f t="shared" si="57"/>
        <v>0</v>
      </c>
      <c r="E863" s="77">
        <f t="shared" si="58"/>
        <v>0</v>
      </c>
      <c r="F863" s="77">
        <f>SUM(E$7:E863)</f>
        <v>0</v>
      </c>
      <c r="G863" s="77">
        <f t="shared" si="59"/>
        <v>0</v>
      </c>
    </row>
    <row r="864" spans="2:7" x14ac:dyDescent="0.3">
      <c r="B864" s="76">
        <v>858</v>
      </c>
      <c r="C864" s="77">
        <f t="shared" si="56"/>
        <v>0</v>
      </c>
      <c r="D864" s="77">
        <f t="shared" si="57"/>
        <v>0</v>
      </c>
      <c r="E864" s="77">
        <f t="shared" si="58"/>
        <v>0</v>
      </c>
      <c r="F864" s="77">
        <f>SUM(E$7:E864)</f>
        <v>0</v>
      </c>
      <c r="G864" s="77">
        <f t="shared" si="59"/>
        <v>0</v>
      </c>
    </row>
    <row r="865" spans="2:7" x14ac:dyDescent="0.3">
      <c r="B865" s="76">
        <v>859</v>
      </c>
      <c r="C865" s="77">
        <f t="shared" si="56"/>
        <v>0</v>
      </c>
      <c r="D865" s="77">
        <f t="shared" si="57"/>
        <v>0</v>
      </c>
      <c r="E865" s="77">
        <f t="shared" si="58"/>
        <v>0</v>
      </c>
      <c r="F865" s="77">
        <f>SUM(E$7:E865)</f>
        <v>0</v>
      </c>
      <c r="G865" s="77">
        <f t="shared" si="59"/>
        <v>0</v>
      </c>
    </row>
    <row r="866" spans="2:7" x14ac:dyDescent="0.3">
      <c r="B866" s="76">
        <v>860</v>
      </c>
      <c r="C866" s="77">
        <f t="shared" si="56"/>
        <v>0</v>
      </c>
      <c r="D866" s="77">
        <f t="shared" si="57"/>
        <v>0</v>
      </c>
      <c r="E866" s="77">
        <f t="shared" si="58"/>
        <v>0</v>
      </c>
      <c r="F866" s="77">
        <f>SUM(E$7:E866)</f>
        <v>0</v>
      </c>
      <c r="G866" s="77">
        <f t="shared" si="59"/>
        <v>0</v>
      </c>
    </row>
    <row r="867" spans="2:7" x14ac:dyDescent="0.3">
      <c r="B867" s="76">
        <v>861</v>
      </c>
      <c r="C867" s="77">
        <f t="shared" si="56"/>
        <v>0</v>
      </c>
      <c r="D867" s="77">
        <f t="shared" si="57"/>
        <v>0</v>
      </c>
      <c r="E867" s="77">
        <f t="shared" si="58"/>
        <v>0</v>
      </c>
      <c r="F867" s="77">
        <f>SUM(E$7:E867)</f>
        <v>0</v>
      </c>
      <c r="G867" s="77">
        <f t="shared" si="59"/>
        <v>0</v>
      </c>
    </row>
    <row r="868" spans="2:7" x14ac:dyDescent="0.3">
      <c r="B868" s="76">
        <v>862</v>
      </c>
      <c r="C868" s="77">
        <f t="shared" si="56"/>
        <v>0</v>
      </c>
      <c r="D868" s="77">
        <f t="shared" si="57"/>
        <v>0</v>
      </c>
      <c r="E868" s="77">
        <f t="shared" si="58"/>
        <v>0</v>
      </c>
      <c r="F868" s="77">
        <f>SUM(E$7:E868)</f>
        <v>0</v>
      </c>
      <c r="G868" s="77">
        <f t="shared" si="59"/>
        <v>0</v>
      </c>
    </row>
    <row r="869" spans="2:7" x14ac:dyDescent="0.3">
      <c r="B869" s="76">
        <v>863</v>
      </c>
      <c r="C869" s="77">
        <f t="shared" si="56"/>
        <v>0</v>
      </c>
      <c r="D869" s="77">
        <f t="shared" si="57"/>
        <v>0</v>
      </c>
      <c r="E869" s="77">
        <f t="shared" si="58"/>
        <v>0</v>
      </c>
      <c r="F869" s="77">
        <f>SUM(E$7:E869)</f>
        <v>0</v>
      </c>
      <c r="G869" s="77">
        <f t="shared" si="59"/>
        <v>0</v>
      </c>
    </row>
    <row r="870" spans="2:7" x14ac:dyDescent="0.3">
      <c r="B870" s="76">
        <v>864</v>
      </c>
      <c r="C870" s="77">
        <f t="shared" si="56"/>
        <v>0</v>
      </c>
      <c r="D870" s="77">
        <f t="shared" si="57"/>
        <v>0</v>
      </c>
      <c r="E870" s="77">
        <f t="shared" si="58"/>
        <v>0</v>
      </c>
      <c r="F870" s="77">
        <f>SUM(E$7:E870)</f>
        <v>0</v>
      </c>
      <c r="G870" s="77">
        <f t="shared" si="59"/>
        <v>0</v>
      </c>
    </row>
    <row r="871" spans="2:7" x14ac:dyDescent="0.3">
      <c r="B871" s="76">
        <v>865</v>
      </c>
      <c r="C871" s="77">
        <f t="shared" si="56"/>
        <v>0</v>
      </c>
      <c r="D871" s="77">
        <f t="shared" si="57"/>
        <v>0</v>
      </c>
      <c r="E871" s="77">
        <f t="shared" si="58"/>
        <v>0</v>
      </c>
      <c r="F871" s="77">
        <f>SUM(E$7:E871)</f>
        <v>0</v>
      </c>
      <c r="G871" s="77">
        <f t="shared" si="59"/>
        <v>0</v>
      </c>
    </row>
    <row r="872" spans="2:7" x14ac:dyDescent="0.3">
      <c r="B872" s="76">
        <v>866</v>
      </c>
      <c r="C872" s="77">
        <f t="shared" si="56"/>
        <v>0</v>
      </c>
      <c r="D872" s="77">
        <f t="shared" si="57"/>
        <v>0</v>
      </c>
      <c r="E872" s="77">
        <f t="shared" si="58"/>
        <v>0</v>
      </c>
      <c r="F872" s="77">
        <f>SUM(E$7:E872)</f>
        <v>0</v>
      </c>
      <c r="G872" s="77">
        <f t="shared" si="59"/>
        <v>0</v>
      </c>
    </row>
    <row r="873" spans="2:7" x14ac:dyDescent="0.3">
      <c r="B873" s="76">
        <v>867</v>
      </c>
      <c r="C873" s="77">
        <f t="shared" si="56"/>
        <v>0</v>
      </c>
      <c r="D873" s="77">
        <f t="shared" si="57"/>
        <v>0</v>
      </c>
      <c r="E873" s="77">
        <f t="shared" si="58"/>
        <v>0</v>
      </c>
      <c r="F873" s="77">
        <f>SUM(E$7:E873)</f>
        <v>0</v>
      </c>
      <c r="G873" s="77">
        <f t="shared" si="59"/>
        <v>0</v>
      </c>
    </row>
    <row r="874" spans="2:7" x14ac:dyDescent="0.3">
      <c r="B874" s="76">
        <v>868</v>
      </c>
      <c r="C874" s="77">
        <f t="shared" si="56"/>
        <v>0</v>
      </c>
      <c r="D874" s="77">
        <f t="shared" si="57"/>
        <v>0</v>
      </c>
      <c r="E874" s="77">
        <f t="shared" si="58"/>
        <v>0</v>
      </c>
      <c r="F874" s="77">
        <f>SUM(E$7:E874)</f>
        <v>0</v>
      </c>
      <c r="G874" s="77">
        <f t="shared" si="59"/>
        <v>0</v>
      </c>
    </row>
    <row r="875" spans="2:7" x14ac:dyDescent="0.3">
      <c r="B875" s="76">
        <v>869</v>
      </c>
      <c r="C875" s="77">
        <f t="shared" si="56"/>
        <v>0</v>
      </c>
      <c r="D875" s="77">
        <f t="shared" si="57"/>
        <v>0</v>
      </c>
      <c r="E875" s="77">
        <f t="shared" si="58"/>
        <v>0</v>
      </c>
      <c r="F875" s="77">
        <f>SUM(E$7:E875)</f>
        <v>0</v>
      </c>
      <c r="G875" s="77">
        <f t="shared" si="59"/>
        <v>0</v>
      </c>
    </row>
    <row r="876" spans="2:7" x14ac:dyDescent="0.3">
      <c r="B876" s="76">
        <v>870</v>
      </c>
      <c r="C876" s="77">
        <f t="shared" si="56"/>
        <v>0</v>
      </c>
      <c r="D876" s="77">
        <f t="shared" si="57"/>
        <v>0</v>
      </c>
      <c r="E876" s="77">
        <f t="shared" si="58"/>
        <v>0</v>
      </c>
      <c r="F876" s="77">
        <f>SUM(E$7:E876)</f>
        <v>0</v>
      </c>
      <c r="G876" s="77">
        <f t="shared" si="59"/>
        <v>0</v>
      </c>
    </row>
    <row r="877" spans="2:7" x14ac:dyDescent="0.3">
      <c r="B877" s="76">
        <v>871</v>
      </c>
      <c r="C877" s="77">
        <f t="shared" si="56"/>
        <v>0</v>
      </c>
      <c r="D877" s="77">
        <f t="shared" si="57"/>
        <v>0</v>
      </c>
      <c r="E877" s="77">
        <f t="shared" si="58"/>
        <v>0</v>
      </c>
      <c r="F877" s="77">
        <f>SUM(E$7:E877)</f>
        <v>0</v>
      </c>
      <c r="G877" s="77">
        <f t="shared" si="59"/>
        <v>0</v>
      </c>
    </row>
    <row r="878" spans="2:7" x14ac:dyDescent="0.3">
      <c r="B878" s="76">
        <v>872</v>
      </c>
      <c r="C878" s="77">
        <f t="shared" si="56"/>
        <v>0</v>
      </c>
      <c r="D878" s="77">
        <f t="shared" si="57"/>
        <v>0</v>
      </c>
      <c r="E878" s="77">
        <f t="shared" si="58"/>
        <v>0</v>
      </c>
      <c r="F878" s="77">
        <f>SUM(E$7:E878)</f>
        <v>0</v>
      </c>
      <c r="G878" s="77">
        <f t="shared" si="59"/>
        <v>0</v>
      </c>
    </row>
    <row r="879" spans="2:7" x14ac:dyDescent="0.3">
      <c r="B879" s="76">
        <v>873</v>
      </c>
      <c r="C879" s="77">
        <f t="shared" si="56"/>
        <v>0</v>
      </c>
      <c r="D879" s="77">
        <f t="shared" si="57"/>
        <v>0</v>
      </c>
      <c r="E879" s="77">
        <f t="shared" si="58"/>
        <v>0</v>
      </c>
      <c r="F879" s="77">
        <f>SUM(E$7:E879)</f>
        <v>0</v>
      </c>
      <c r="G879" s="77">
        <f t="shared" si="59"/>
        <v>0</v>
      </c>
    </row>
    <row r="880" spans="2:7" x14ac:dyDescent="0.3">
      <c r="B880" s="76">
        <v>874</v>
      </c>
      <c r="C880" s="77">
        <f t="shared" si="56"/>
        <v>0</v>
      </c>
      <c r="D880" s="77">
        <f t="shared" si="57"/>
        <v>0</v>
      </c>
      <c r="E880" s="77">
        <f t="shared" si="58"/>
        <v>0</v>
      </c>
      <c r="F880" s="77">
        <f>SUM(E$7:E880)</f>
        <v>0</v>
      </c>
      <c r="G880" s="77">
        <f t="shared" si="59"/>
        <v>0</v>
      </c>
    </row>
    <row r="881" spans="2:7" x14ac:dyDescent="0.3">
      <c r="B881" s="76">
        <v>875</v>
      </c>
      <c r="C881" s="77">
        <f t="shared" si="56"/>
        <v>0</v>
      </c>
      <c r="D881" s="77">
        <f t="shared" si="57"/>
        <v>0</v>
      </c>
      <c r="E881" s="77">
        <f t="shared" si="58"/>
        <v>0</v>
      </c>
      <c r="F881" s="77">
        <f>SUM(E$7:E881)</f>
        <v>0</v>
      </c>
      <c r="G881" s="77">
        <f t="shared" si="59"/>
        <v>0</v>
      </c>
    </row>
    <row r="882" spans="2:7" x14ac:dyDescent="0.3">
      <c r="B882" s="76">
        <v>876</v>
      </c>
      <c r="C882" s="77">
        <f t="shared" si="56"/>
        <v>0</v>
      </c>
      <c r="D882" s="77">
        <f t="shared" si="57"/>
        <v>0</v>
      </c>
      <c r="E882" s="77">
        <f t="shared" si="58"/>
        <v>0</v>
      </c>
      <c r="F882" s="77">
        <f>SUM(E$7:E882)</f>
        <v>0</v>
      </c>
      <c r="G882" s="77">
        <f t="shared" si="59"/>
        <v>0</v>
      </c>
    </row>
    <row r="883" spans="2:7" x14ac:dyDescent="0.3">
      <c r="B883" s="76">
        <v>877</v>
      </c>
      <c r="C883" s="77">
        <f t="shared" si="56"/>
        <v>0</v>
      </c>
      <c r="D883" s="77">
        <f t="shared" si="57"/>
        <v>0</v>
      </c>
      <c r="E883" s="77">
        <f t="shared" si="58"/>
        <v>0</v>
      </c>
      <c r="F883" s="77">
        <f>SUM(E$7:E883)</f>
        <v>0</v>
      </c>
      <c r="G883" s="77">
        <f t="shared" si="59"/>
        <v>0</v>
      </c>
    </row>
    <row r="884" spans="2:7" x14ac:dyDescent="0.3">
      <c r="B884" s="76">
        <v>878</v>
      </c>
      <c r="C884" s="77">
        <f t="shared" si="56"/>
        <v>0</v>
      </c>
      <c r="D884" s="77">
        <f t="shared" si="57"/>
        <v>0</v>
      </c>
      <c r="E884" s="77">
        <f t="shared" si="58"/>
        <v>0</v>
      </c>
      <c r="F884" s="77">
        <f>SUM(E$7:E884)</f>
        <v>0</v>
      </c>
      <c r="G884" s="77">
        <f t="shared" si="59"/>
        <v>0</v>
      </c>
    </row>
    <row r="885" spans="2:7" x14ac:dyDescent="0.3">
      <c r="B885" s="76">
        <v>879</v>
      </c>
      <c r="C885" s="77">
        <f t="shared" si="56"/>
        <v>0</v>
      </c>
      <c r="D885" s="77">
        <f t="shared" si="57"/>
        <v>0</v>
      </c>
      <c r="E885" s="77">
        <f t="shared" si="58"/>
        <v>0</v>
      </c>
      <c r="F885" s="77">
        <f>SUM(E$7:E885)</f>
        <v>0</v>
      </c>
      <c r="G885" s="77">
        <f t="shared" si="59"/>
        <v>0</v>
      </c>
    </row>
    <row r="886" spans="2:7" x14ac:dyDescent="0.3">
      <c r="B886" s="76">
        <v>880</v>
      </c>
      <c r="C886" s="77">
        <f t="shared" si="56"/>
        <v>0</v>
      </c>
      <c r="D886" s="77">
        <f t="shared" si="57"/>
        <v>0</v>
      </c>
      <c r="E886" s="77">
        <f t="shared" si="58"/>
        <v>0</v>
      </c>
      <c r="F886" s="77">
        <f>SUM(E$7:E886)</f>
        <v>0</v>
      </c>
      <c r="G886" s="77">
        <f t="shared" si="59"/>
        <v>0</v>
      </c>
    </row>
    <row r="887" spans="2:7" x14ac:dyDescent="0.3">
      <c r="B887" s="76">
        <v>881</v>
      </c>
      <c r="C887" s="77">
        <f t="shared" si="56"/>
        <v>0</v>
      </c>
      <c r="D887" s="77">
        <f t="shared" si="57"/>
        <v>0</v>
      </c>
      <c r="E887" s="77">
        <f t="shared" si="58"/>
        <v>0</v>
      </c>
      <c r="F887" s="77">
        <f>SUM(E$7:E887)</f>
        <v>0</v>
      </c>
      <c r="G887" s="77">
        <f t="shared" si="59"/>
        <v>0</v>
      </c>
    </row>
    <row r="888" spans="2:7" x14ac:dyDescent="0.3">
      <c r="B888" s="76">
        <v>882</v>
      </c>
      <c r="C888" s="77">
        <f t="shared" si="56"/>
        <v>0</v>
      </c>
      <c r="D888" s="77">
        <f t="shared" si="57"/>
        <v>0</v>
      </c>
      <c r="E888" s="77">
        <f t="shared" si="58"/>
        <v>0</v>
      </c>
      <c r="F888" s="77">
        <f>SUM(E$7:E888)</f>
        <v>0</v>
      </c>
      <c r="G888" s="77">
        <f t="shared" si="59"/>
        <v>0</v>
      </c>
    </row>
    <row r="889" spans="2:7" x14ac:dyDescent="0.3">
      <c r="B889" s="76">
        <v>883</v>
      </c>
      <c r="C889" s="77">
        <f t="shared" si="56"/>
        <v>0</v>
      </c>
      <c r="D889" s="77">
        <f t="shared" si="57"/>
        <v>0</v>
      </c>
      <c r="E889" s="77">
        <f t="shared" si="58"/>
        <v>0</v>
      </c>
      <c r="F889" s="77">
        <f>SUM(E$7:E889)</f>
        <v>0</v>
      </c>
      <c r="G889" s="77">
        <f t="shared" si="59"/>
        <v>0</v>
      </c>
    </row>
    <row r="890" spans="2:7" x14ac:dyDescent="0.3">
      <c r="B890" s="76">
        <v>884</v>
      </c>
      <c r="C890" s="77">
        <f t="shared" si="56"/>
        <v>0</v>
      </c>
      <c r="D890" s="77">
        <f t="shared" si="57"/>
        <v>0</v>
      </c>
      <c r="E890" s="77">
        <f t="shared" si="58"/>
        <v>0</v>
      </c>
      <c r="F890" s="77">
        <f>SUM(E$7:E890)</f>
        <v>0</v>
      </c>
      <c r="G890" s="77">
        <f t="shared" si="59"/>
        <v>0</v>
      </c>
    </row>
    <row r="891" spans="2:7" x14ac:dyDescent="0.3">
      <c r="B891" s="76">
        <v>885</v>
      </c>
      <c r="C891" s="77">
        <f t="shared" si="56"/>
        <v>0</v>
      </c>
      <c r="D891" s="77">
        <f t="shared" si="57"/>
        <v>0</v>
      </c>
      <c r="E891" s="77">
        <f t="shared" si="58"/>
        <v>0</v>
      </c>
      <c r="F891" s="77">
        <f>SUM(E$7:E891)</f>
        <v>0</v>
      </c>
      <c r="G891" s="77">
        <f t="shared" si="59"/>
        <v>0</v>
      </c>
    </row>
    <row r="892" spans="2:7" x14ac:dyDescent="0.3">
      <c r="B892" s="76">
        <v>886</v>
      </c>
      <c r="C892" s="77">
        <f t="shared" si="56"/>
        <v>0</v>
      </c>
      <c r="D892" s="77">
        <f t="shared" si="57"/>
        <v>0</v>
      </c>
      <c r="E892" s="77">
        <f t="shared" si="58"/>
        <v>0</v>
      </c>
      <c r="F892" s="77">
        <f>SUM(E$7:E892)</f>
        <v>0</v>
      </c>
      <c r="G892" s="77">
        <f t="shared" si="59"/>
        <v>0</v>
      </c>
    </row>
    <row r="893" spans="2:7" x14ac:dyDescent="0.3">
      <c r="B893" s="76">
        <v>887</v>
      </c>
      <c r="C893" s="77">
        <f t="shared" si="56"/>
        <v>0</v>
      </c>
      <c r="D893" s="77">
        <f t="shared" si="57"/>
        <v>0</v>
      </c>
      <c r="E893" s="77">
        <f t="shared" si="58"/>
        <v>0</v>
      </c>
      <c r="F893" s="77">
        <f>SUM(E$7:E893)</f>
        <v>0</v>
      </c>
      <c r="G893" s="77">
        <f t="shared" si="59"/>
        <v>0</v>
      </c>
    </row>
    <row r="894" spans="2:7" x14ac:dyDescent="0.3">
      <c r="B894" s="76">
        <v>888</v>
      </c>
      <c r="C894" s="77">
        <f t="shared" si="56"/>
        <v>0</v>
      </c>
      <c r="D894" s="77">
        <f t="shared" si="57"/>
        <v>0</v>
      </c>
      <c r="E894" s="77">
        <f t="shared" si="58"/>
        <v>0</v>
      </c>
      <c r="F894" s="77">
        <f>SUM(E$7:E894)</f>
        <v>0</v>
      </c>
      <c r="G894" s="77">
        <f t="shared" si="59"/>
        <v>0</v>
      </c>
    </row>
    <row r="895" spans="2:7" x14ac:dyDescent="0.3">
      <c r="B895" s="76">
        <v>889</v>
      </c>
      <c r="C895" s="77">
        <f t="shared" si="56"/>
        <v>0</v>
      </c>
      <c r="D895" s="77">
        <f t="shared" si="57"/>
        <v>0</v>
      </c>
      <c r="E895" s="77">
        <f t="shared" si="58"/>
        <v>0</v>
      </c>
      <c r="F895" s="77">
        <f>SUM(E$7:E895)</f>
        <v>0</v>
      </c>
      <c r="G895" s="77">
        <f t="shared" si="59"/>
        <v>0</v>
      </c>
    </row>
    <row r="896" spans="2:7" x14ac:dyDescent="0.3">
      <c r="B896" s="76">
        <v>890</v>
      </c>
      <c r="C896" s="77">
        <f t="shared" si="56"/>
        <v>0</v>
      </c>
      <c r="D896" s="77">
        <f t="shared" si="57"/>
        <v>0</v>
      </c>
      <c r="E896" s="77">
        <f t="shared" si="58"/>
        <v>0</v>
      </c>
      <c r="F896" s="77">
        <f>SUM(E$7:E896)</f>
        <v>0</v>
      </c>
      <c r="G896" s="77">
        <f t="shared" si="59"/>
        <v>0</v>
      </c>
    </row>
    <row r="897" spans="2:7" x14ac:dyDescent="0.3">
      <c r="B897" s="76">
        <v>891</v>
      </c>
      <c r="C897" s="77">
        <f t="shared" si="56"/>
        <v>0</v>
      </c>
      <c r="D897" s="77">
        <f t="shared" si="57"/>
        <v>0</v>
      </c>
      <c r="E897" s="77">
        <f t="shared" si="58"/>
        <v>0</v>
      </c>
      <c r="F897" s="77">
        <f>SUM(E$7:E897)</f>
        <v>0</v>
      </c>
      <c r="G897" s="77">
        <f t="shared" si="59"/>
        <v>0</v>
      </c>
    </row>
    <row r="898" spans="2:7" x14ac:dyDescent="0.3">
      <c r="B898" s="76">
        <v>892</v>
      </c>
      <c r="C898" s="77">
        <f t="shared" si="56"/>
        <v>0</v>
      </c>
      <c r="D898" s="77">
        <f t="shared" si="57"/>
        <v>0</v>
      </c>
      <c r="E898" s="77">
        <f t="shared" si="58"/>
        <v>0</v>
      </c>
      <c r="F898" s="77">
        <f>SUM(E$7:E898)</f>
        <v>0</v>
      </c>
      <c r="G898" s="77">
        <f t="shared" si="59"/>
        <v>0</v>
      </c>
    </row>
    <row r="899" spans="2:7" x14ac:dyDescent="0.3">
      <c r="B899" s="76">
        <v>893</v>
      </c>
      <c r="C899" s="77">
        <f t="shared" si="56"/>
        <v>0</v>
      </c>
      <c r="D899" s="77">
        <f t="shared" si="57"/>
        <v>0</v>
      </c>
      <c r="E899" s="77">
        <f t="shared" si="58"/>
        <v>0</v>
      </c>
      <c r="F899" s="77">
        <f>SUM(E$7:E899)</f>
        <v>0</v>
      </c>
      <c r="G899" s="77">
        <f t="shared" si="59"/>
        <v>0</v>
      </c>
    </row>
    <row r="900" spans="2:7" x14ac:dyDescent="0.3">
      <c r="B900" s="76">
        <v>894</v>
      </c>
      <c r="C900" s="77">
        <f t="shared" si="56"/>
        <v>0</v>
      </c>
      <c r="D900" s="77">
        <f t="shared" si="57"/>
        <v>0</v>
      </c>
      <c r="E900" s="77">
        <f t="shared" si="58"/>
        <v>0</v>
      </c>
      <c r="F900" s="77">
        <f>SUM(E$7:E900)</f>
        <v>0</v>
      </c>
      <c r="G900" s="77">
        <f t="shared" si="59"/>
        <v>0</v>
      </c>
    </row>
    <row r="901" spans="2:7" x14ac:dyDescent="0.3">
      <c r="B901" s="76">
        <v>895</v>
      </c>
      <c r="C901" s="77">
        <f t="shared" si="56"/>
        <v>0</v>
      </c>
      <c r="D901" s="77">
        <f t="shared" si="57"/>
        <v>0</v>
      </c>
      <c r="E901" s="77">
        <f t="shared" si="58"/>
        <v>0</v>
      </c>
      <c r="F901" s="77">
        <f>SUM(E$7:E901)</f>
        <v>0</v>
      </c>
      <c r="G901" s="77">
        <f t="shared" si="59"/>
        <v>0</v>
      </c>
    </row>
    <row r="902" spans="2:7" x14ac:dyDescent="0.3">
      <c r="B902" s="76">
        <v>896</v>
      </c>
      <c r="C902" s="77">
        <f t="shared" si="56"/>
        <v>0</v>
      </c>
      <c r="D902" s="77">
        <f t="shared" si="57"/>
        <v>0</v>
      </c>
      <c r="E902" s="77">
        <f t="shared" si="58"/>
        <v>0</v>
      </c>
      <c r="F902" s="77">
        <f>SUM(E$7:E902)</f>
        <v>0</v>
      </c>
      <c r="G902" s="77">
        <f t="shared" si="59"/>
        <v>0</v>
      </c>
    </row>
    <row r="903" spans="2:7" x14ac:dyDescent="0.3">
      <c r="B903" s="76">
        <v>897</v>
      </c>
      <c r="C903" s="77">
        <f t="shared" si="56"/>
        <v>0</v>
      </c>
      <c r="D903" s="77">
        <f t="shared" si="57"/>
        <v>0</v>
      </c>
      <c r="E903" s="77">
        <f t="shared" si="58"/>
        <v>0</v>
      </c>
      <c r="F903" s="77">
        <f>SUM(E$7:E903)</f>
        <v>0</v>
      </c>
      <c r="G903" s="77">
        <f t="shared" si="59"/>
        <v>0</v>
      </c>
    </row>
    <row r="904" spans="2:7" x14ac:dyDescent="0.3">
      <c r="B904" s="76">
        <v>898</v>
      </c>
      <c r="C904" s="77">
        <f t="shared" si="56"/>
        <v>0</v>
      </c>
      <c r="D904" s="77">
        <f t="shared" si="57"/>
        <v>0</v>
      </c>
      <c r="E904" s="77">
        <f t="shared" si="58"/>
        <v>0</v>
      </c>
      <c r="F904" s="77">
        <f>SUM(E$7:E904)</f>
        <v>0</v>
      </c>
      <c r="G904" s="77">
        <f t="shared" si="59"/>
        <v>0</v>
      </c>
    </row>
    <row r="905" spans="2:7" x14ac:dyDescent="0.3">
      <c r="B905" s="76">
        <v>899</v>
      </c>
      <c r="C905" s="77">
        <f t="shared" si="56"/>
        <v>0</v>
      </c>
      <c r="D905" s="77">
        <f t="shared" si="57"/>
        <v>0</v>
      </c>
      <c r="E905" s="77">
        <f t="shared" si="58"/>
        <v>0</v>
      </c>
      <c r="F905" s="77">
        <f>SUM(E$7:E905)</f>
        <v>0</v>
      </c>
      <c r="G905" s="77">
        <f t="shared" si="59"/>
        <v>0</v>
      </c>
    </row>
    <row r="906" spans="2:7" x14ac:dyDescent="0.3">
      <c r="B906" s="76">
        <v>900</v>
      </c>
      <c r="C906" s="77">
        <f t="shared" si="56"/>
        <v>0</v>
      </c>
      <c r="D906" s="77">
        <f t="shared" si="57"/>
        <v>0</v>
      </c>
      <c r="E906" s="77">
        <f t="shared" si="58"/>
        <v>0</v>
      </c>
      <c r="F906" s="77">
        <f>SUM(E$7:E906)</f>
        <v>0</v>
      </c>
      <c r="G906" s="77">
        <f t="shared" si="59"/>
        <v>0</v>
      </c>
    </row>
    <row r="907" spans="2:7" x14ac:dyDescent="0.3">
      <c r="B907" s="76">
        <v>901</v>
      </c>
      <c r="C907" s="77">
        <f t="shared" si="56"/>
        <v>0</v>
      </c>
      <c r="D907" s="77">
        <f t="shared" si="57"/>
        <v>0</v>
      </c>
      <c r="E907" s="77">
        <f t="shared" si="58"/>
        <v>0</v>
      </c>
      <c r="F907" s="77">
        <f>SUM(E$7:E907)</f>
        <v>0</v>
      </c>
      <c r="G907" s="77">
        <f t="shared" si="59"/>
        <v>0</v>
      </c>
    </row>
    <row r="908" spans="2:7" x14ac:dyDescent="0.3">
      <c r="B908" s="76">
        <v>902</v>
      </c>
      <c r="C908" s="77">
        <f t="shared" si="56"/>
        <v>0</v>
      </c>
      <c r="D908" s="77">
        <f t="shared" si="57"/>
        <v>0</v>
      </c>
      <c r="E908" s="77">
        <f t="shared" si="58"/>
        <v>0</v>
      </c>
      <c r="F908" s="77">
        <f>SUM(E$7:E908)</f>
        <v>0</v>
      </c>
      <c r="G908" s="77">
        <f t="shared" si="59"/>
        <v>0</v>
      </c>
    </row>
    <row r="909" spans="2:7" x14ac:dyDescent="0.3">
      <c r="B909" s="76">
        <v>903</v>
      </c>
      <c r="C909" s="77">
        <f t="shared" si="56"/>
        <v>0</v>
      </c>
      <c r="D909" s="77">
        <f t="shared" si="57"/>
        <v>0</v>
      </c>
      <c r="E909" s="77">
        <f t="shared" si="58"/>
        <v>0</v>
      </c>
      <c r="F909" s="77">
        <f>SUM(E$7:E909)</f>
        <v>0</v>
      </c>
      <c r="G909" s="77">
        <f t="shared" si="59"/>
        <v>0</v>
      </c>
    </row>
    <row r="910" spans="2:7" x14ac:dyDescent="0.3">
      <c r="B910" s="76">
        <v>904</v>
      </c>
      <c r="C910" s="77">
        <f t="shared" si="56"/>
        <v>0</v>
      </c>
      <c r="D910" s="77">
        <f t="shared" si="57"/>
        <v>0</v>
      </c>
      <c r="E910" s="77">
        <f t="shared" si="58"/>
        <v>0</v>
      </c>
      <c r="F910" s="77">
        <f>SUM(E$7:E910)</f>
        <v>0</v>
      </c>
      <c r="G910" s="77">
        <f t="shared" si="59"/>
        <v>0</v>
      </c>
    </row>
    <row r="911" spans="2:7" x14ac:dyDescent="0.3">
      <c r="B911" s="76">
        <v>905</v>
      </c>
      <c r="C911" s="77">
        <f t="shared" si="56"/>
        <v>0</v>
      </c>
      <c r="D911" s="77">
        <f t="shared" si="57"/>
        <v>0</v>
      </c>
      <c r="E911" s="77">
        <f t="shared" si="58"/>
        <v>0</v>
      </c>
      <c r="F911" s="77">
        <f>SUM(E$7:E911)</f>
        <v>0</v>
      </c>
      <c r="G911" s="77">
        <f t="shared" si="59"/>
        <v>0</v>
      </c>
    </row>
    <row r="912" spans="2:7" x14ac:dyDescent="0.3">
      <c r="B912" s="76">
        <v>906</v>
      </c>
      <c r="C912" s="77">
        <f t="shared" si="56"/>
        <v>0</v>
      </c>
      <c r="D912" s="77">
        <f t="shared" si="57"/>
        <v>0</v>
      </c>
      <c r="E912" s="77">
        <f t="shared" si="58"/>
        <v>0</v>
      </c>
      <c r="F912" s="77">
        <f>SUM(E$7:E912)</f>
        <v>0</v>
      </c>
      <c r="G912" s="77">
        <f t="shared" si="59"/>
        <v>0</v>
      </c>
    </row>
    <row r="913" spans="2:7" x14ac:dyDescent="0.3">
      <c r="B913" s="76">
        <v>907</v>
      </c>
      <c r="C913" s="77">
        <f t="shared" si="56"/>
        <v>0</v>
      </c>
      <c r="D913" s="77">
        <f t="shared" si="57"/>
        <v>0</v>
      </c>
      <c r="E913" s="77">
        <f t="shared" si="58"/>
        <v>0</v>
      </c>
      <c r="F913" s="77">
        <f>SUM(E$7:E913)</f>
        <v>0</v>
      </c>
      <c r="G913" s="77">
        <f t="shared" si="59"/>
        <v>0</v>
      </c>
    </row>
    <row r="914" spans="2:7" x14ac:dyDescent="0.3">
      <c r="B914" s="76">
        <v>908</v>
      </c>
      <c r="C914" s="77">
        <f t="shared" si="56"/>
        <v>0</v>
      </c>
      <c r="D914" s="77">
        <f t="shared" si="57"/>
        <v>0</v>
      </c>
      <c r="E914" s="77">
        <f t="shared" si="58"/>
        <v>0</v>
      </c>
      <c r="F914" s="77">
        <f>SUM(E$7:E914)</f>
        <v>0</v>
      </c>
      <c r="G914" s="77">
        <f t="shared" si="59"/>
        <v>0</v>
      </c>
    </row>
    <row r="915" spans="2:7" x14ac:dyDescent="0.3">
      <c r="B915" s="76">
        <v>909</v>
      </c>
      <c r="C915" s="77">
        <f t="shared" si="56"/>
        <v>0</v>
      </c>
      <c r="D915" s="77">
        <f t="shared" si="57"/>
        <v>0</v>
      </c>
      <c r="E915" s="77">
        <f t="shared" si="58"/>
        <v>0</v>
      </c>
      <c r="F915" s="77">
        <f>SUM(E$7:E915)</f>
        <v>0</v>
      </c>
      <c r="G915" s="77">
        <f t="shared" si="59"/>
        <v>0</v>
      </c>
    </row>
    <row r="916" spans="2:7" x14ac:dyDescent="0.3">
      <c r="B916" s="76">
        <v>910</v>
      </c>
      <c r="C916" s="77">
        <f t="shared" ref="C916:C979" si="60">IF(B$2*12&gt;=B916,-PMT(B$4/12,(B$2*12)-12,G$18),0)</f>
        <v>0</v>
      </c>
      <c r="D916" s="77">
        <f t="shared" ref="D916:D979" si="61">IF(B$2*12&gt;=B916,G915*B$4/12,0)</f>
        <v>0</v>
      </c>
      <c r="E916" s="77">
        <f t="shared" ref="E916:E979" si="62">C916-D916</f>
        <v>0</v>
      </c>
      <c r="F916" s="77">
        <f>SUM(E$7:E916)</f>
        <v>0</v>
      </c>
      <c r="G916" s="77">
        <f t="shared" ref="G916:G979" si="63">G915-E916</f>
        <v>0</v>
      </c>
    </row>
    <row r="917" spans="2:7" x14ac:dyDescent="0.3">
      <c r="B917" s="76">
        <v>911</v>
      </c>
      <c r="C917" s="77">
        <f t="shared" si="60"/>
        <v>0</v>
      </c>
      <c r="D917" s="77">
        <f t="shared" si="61"/>
        <v>0</v>
      </c>
      <c r="E917" s="77">
        <f t="shared" si="62"/>
        <v>0</v>
      </c>
      <c r="F917" s="77">
        <f>SUM(E$7:E917)</f>
        <v>0</v>
      </c>
      <c r="G917" s="77">
        <f t="shared" si="63"/>
        <v>0</v>
      </c>
    </row>
    <row r="918" spans="2:7" x14ac:dyDescent="0.3">
      <c r="B918" s="76">
        <v>912</v>
      </c>
      <c r="C918" s="77">
        <f t="shared" si="60"/>
        <v>0</v>
      </c>
      <c r="D918" s="77">
        <f t="shared" si="61"/>
        <v>0</v>
      </c>
      <c r="E918" s="77">
        <f t="shared" si="62"/>
        <v>0</v>
      </c>
      <c r="F918" s="77">
        <f>SUM(E$7:E918)</f>
        <v>0</v>
      </c>
      <c r="G918" s="77">
        <f t="shared" si="63"/>
        <v>0</v>
      </c>
    </row>
    <row r="919" spans="2:7" x14ac:dyDescent="0.3">
      <c r="B919" s="76">
        <v>913</v>
      </c>
      <c r="C919" s="77">
        <f t="shared" si="60"/>
        <v>0</v>
      </c>
      <c r="D919" s="77">
        <f t="shared" si="61"/>
        <v>0</v>
      </c>
      <c r="E919" s="77">
        <f t="shared" si="62"/>
        <v>0</v>
      </c>
      <c r="F919" s="77">
        <f>SUM(E$7:E919)</f>
        <v>0</v>
      </c>
      <c r="G919" s="77">
        <f t="shared" si="63"/>
        <v>0</v>
      </c>
    </row>
    <row r="920" spans="2:7" x14ac:dyDescent="0.3">
      <c r="B920" s="76">
        <v>914</v>
      </c>
      <c r="C920" s="77">
        <f t="shared" si="60"/>
        <v>0</v>
      </c>
      <c r="D920" s="77">
        <f t="shared" si="61"/>
        <v>0</v>
      </c>
      <c r="E920" s="77">
        <f t="shared" si="62"/>
        <v>0</v>
      </c>
      <c r="F920" s="77">
        <f>SUM(E$7:E920)</f>
        <v>0</v>
      </c>
      <c r="G920" s="77">
        <f t="shared" si="63"/>
        <v>0</v>
      </c>
    </row>
    <row r="921" spans="2:7" x14ac:dyDescent="0.3">
      <c r="B921" s="76">
        <v>915</v>
      </c>
      <c r="C921" s="77">
        <f t="shared" si="60"/>
        <v>0</v>
      </c>
      <c r="D921" s="77">
        <f t="shared" si="61"/>
        <v>0</v>
      </c>
      <c r="E921" s="77">
        <f t="shared" si="62"/>
        <v>0</v>
      </c>
      <c r="F921" s="77">
        <f>SUM(E$7:E921)</f>
        <v>0</v>
      </c>
      <c r="G921" s="77">
        <f t="shared" si="63"/>
        <v>0</v>
      </c>
    </row>
    <row r="922" spans="2:7" x14ac:dyDescent="0.3">
      <c r="B922" s="76">
        <v>916</v>
      </c>
      <c r="C922" s="77">
        <f t="shared" si="60"/>
        <v>0</v>
      </c>
      <c r="D922" s="77">
        <f t="shared" si="61"/>
        <v>0</v>
      </c>
      <c r="E922" s="77">
        <f t="shared" si="62"/>
        <v>0</v>
      </c>
      <c r="F922" s="77">
        <f>SUM(E$7:E922)</f>
        <v>0</v>
      </c>
      <c r="G922" s="77">
        <f t="shared" si="63"/>
        <v>0</v>
      </c>
    </row>
    <row r="923" spans="2:7" x14ac:dyDescent="0.3">
      <c r="B923" s="76">
        <v>917</v>
      </c>
      <c r="C923" s="77">
        <f t="shared" si="60"/>
        <v>0</v>
      </c>
      <c r="D923" s="77">
        <f t="shared" si="61"/>
        <v>0</v>
      </c>
      <c r="E923" s="77">
        <f t="shared" si="62"/>
        <v>0</v>
      </c>
      <c r="F923" s="77">
        <f>SUM(E$7:E923)</f>
        <v>0</v>
      </c>
      <c r="G923" s="77">
        <f t="shared" si="63"/>
        <v>0</v>
      </c>
    </row>
    <row r="924" spans="2:7" x14ac:dyDescent="0.3">
      <c r="B924" s="76">
        <v>918</v>
      </c>
      <c r="C924" s="77">
        <f t="shared" si="60"/>
        <v>0</v>
      </c>
      <c r="D924" s="77">
        <f t="shared" si="61"/>
        <v>0</v>
      </c>
      <c r="E924" s="77">
        <f t="shared" si="62"/>
        <v>0</v>
      </c>
      <c r="F924" s="77">
        <f>SUM(E$7:E924)</f>
        <v>0</v>
      </c>
      <c r="G924" s="77">
        <f t="shared" si="63"/>
        <v>0</v>
      </c>
    </row>
    <row r="925" spans="2:7" x14ac:dyDescent="0.3">
      <c r="B925" s="76">
        <v>919</v>
      </c>
      <c r="C925" s="77">
        <f t="shared" si="60"/>
        <v>0</v>
      </c>
      <c r="D925" s="77">
        <f t="shared" si="61"/>
        <v>0</v>
      </c>
      <c r="E925" s="77">
        <f t="shared" si="62"/>
        <v>0</v>
      </c>
      <c r="F925" s="77">
        <f>SUM(E$7:E925)</f>
        <v>0</v>
      </c>
      <c r="G925" s="77">
        <f t="shared" si="63"/>
        <v>0</v>
      </c>
    </row>
    <row r="926" spans="2:7" x14ac:dyDescent="0.3">
      <c r="B926" s="76">
        <v>920</v>
      </c>
      <c r="C926" s="77">
        <f t="shared" si="60"/>
        <v>0</v>
      </c>
      <c r="D926" s="77">
        <f t="shared" si="61"/>
        <v>0</v>
      </c>
      <c r="E926" s="77">
        <f t="shared" si="62"/>
        <v>0</v>
      </c>
      <c r="F926" s="77">
        <f>SUM(E$7:E926)</f>
        <v>0</v>
      </c>
      <c r="G926" s="77">
        <f t="shared" si="63"/>
        <v>0</v>
      </c>
    </row>
    <row r="927" spans="2:7" x14ac:dyDescent="0.3">
      <c r="B927" s="76">
        <v>921</v>
      </c>
      <c r="C927" s="77">
        <f t="shared" si="60"/>
        <v>0</v>
      </c>
      <c r="D927" s="77">
        <f t="shared" si="61"/>
        <v>0</v>
      </c>
      <c r="E927" s="77">
        <f t="shared" si="62"/>
        <v>0</v>
      </c>
      <c r="F927" s="77">
        <f>SUM(E$7:E927)</f>
        <v>0</v>
      </c>
      <c r="G927" s="77">
        <f t="shared" si="63"/>
        <v>0</v>
      </c>
    </row>
    <row r="928" spans="2:7" x14ac:dyDescent="0.3">
      <c r="B928" s="76">
        <v>922</v>
      </c>
      <c r="C928" s="77">
        <f t="shared" si="60"/>
        <v>0</v>
      </c>
      <c r="D928" s="77">
        <f t="shared" si="61"/>
        <v>0</v>
      </c>
      <c r="E928" s="77">
        <f t="shared" si="62"/>
        <v>0</v>
      </c>
      <c r="F928" s="77">
        <f>SUM(E$7:E928)</f>
        <v>0</v>
      </c>
      <c r="G928" s="77">
        <f t="shared" si="63"/>
        <v>0</v>
      </c>
    </row>
    <row r="929" spans="2:7" x14ac:dyDescent="0.3">
      <c r="B929" s="76">
        <v>923</v>
      </c>
      <c r="C929" s="77">
        <f t="shared" si="60"/>
        <v>0</v>
      </c>
      <c r="D929" s="77">
        <f t="shared" si="61"/>
        <v>0</v>
      </c>
      <c r="E929" s="77">
        <f t="shared" si="62"/>
        <v>0</v>
      </c>
      <c r="F929" s="77">
        <f>SUM(E$7:E929)</f>
        <v>0</v>
      </c>
      <c r="G929" s="77">
        <f t="shared" si="63"/>
        <v>0</v>
      </c>
    </row>
    <row r="930" spans="2:7" x14ac:dyDescent="0.3">
      <c r="B930" s="76">
        <v>924</v>
      </c>
      <c r="C930" s="77">
        <f t="shared" si="60"/>
        <v>0</v>
      </c>
      <c r="D930" s="77">
        <f t="shared" si="61"/>
        <v>0</v>
      </c>
      <c r="E930" s="77">
        <f t="shared" si="62"/>
        <v>0</v>
      </c>
      <c r="F930" s="77">
        <f>SUM(E$7:E930)</f>
        <v>0</v>
      </c>
      <c r="G930" s="77">
        <f t="shared" si="63"/>
        <v>0</v>
      </c>
    </row>
    <row r="931" spans="2:7" x14ac:dyDescent="0.3">
      <c r="B931" s="76">
        <v>925</v>
      </c>
      <c r="C931" s="77">
        <f t="shared" si="60"/>
        <v>0</v>
      </c>
      <c r="D931" s="77">
        <f t="shared" si="61"/>
        <v>0</v>
      </c>
      <c r="E931" s="77">
        <f t="shared" si="62"/>
        <v>0</v>
      </c>
      <c r="F931" s="77">
        <f>SUM(E$7:E931)</f>
        <v>0</v>
      </c>
      <c r="G931" s="77">
        <f t="shared" si="63"/>
        <v>0</v>
      </c>
    </row>
    <row r="932" spans="2:7" x14ac:dyDescent="0.3">
      <c r="B932" s="76">
        <v>926</v>
      </c>
      <c r="C932" s="77">
        <f t="shared" si="60"/>
        <v>0</v>
      </c>
      <c r="D932" s="77">
        <f t="shared" si="61"/>
        <v>0</v>
      </c>
      <c r="E932" s="77">
        <f t="shared" si="62"/>
        <v>0</v>
      </c>
      <c r="F932" s="77">
        <f>SUM(E$7:E932)</f>
        <v>0</v>
      </c>
      <c r="G932" s="77">
        <f t="shared" si="63"/>
        <v>0</v>
      </c>
    </row>
    <row r="933" spans="2:7" x14ac:dyDescent="0.3">
      <c r="B933" s="76">
        <v>927</v>
      </c>
      <c r="C933" s="77">
        <f t="shared" si="60"/>
        <v>0</v>
      </c>
      <c r="D933" s="77">
        <f t="shared" si="61"/>
        <v>0</v>
      </c>
      <c r="E933" s="77">
        <f t="shared" si="62"/>
        <v>0</v>
      </c>
      <c r="F933" s="77">
        <f>SUM(E$7:E933)</f>
        <v>0</v>
      </c>
      <c r="G933" s="77">
        <f t="shared" si="63"/>
        <v>0</v>
      </c>
    </row>
    <row r="934" spans="2:7" x14ac:dyDescent="0.3">
      <c r="B934" s="76">
        <v>928</v>
      </c>
      <c r="C934" s="77">
        <f t="shared" si="60"/>
        <v>0</v>
      </c>
      <c r="D934" s="77">
        <f t="shared" si="61"/>
        <v>0</v>
      </c>
      <c r="E934" s="77">
        <f t="shared" si="62"/>
        <v>0</v>
      </c>
      <c r="F934" s="77">
        <f>SUM(E$7:E934)</f>
        <v>0</v>
      </c>
      <c r="G934" s="77">
        <f t="shared" si="63"/>
        <v>0</v>
      </c>
    </row>
    <row r="935" spans="2:7" x14ac:dyDescent="0.3">
      <c r="B935" s="76">
        <v>929</v>
      </c>
      <c r="C935" s="77">
        <f t="shared" si="60"/>
        <v>0</v>
      </c>
      <c r="D935" s="77">
        <f t="shared" si="61"/>
        <v>0</v>
      </c>
      <c r="E935" s="77">
        <f t="shared" si="62"/>
        <v>0</v>
      </c>
      <c r="F935" s="77">
        <f>SUM(E$7:E935)</f>
        <v>0</v>
      </c>
      <c r="G935" s="77">
        <f t="shared" si="63"/>
        <v>0</v>
      </c>
    </row>
    <row r="936" spans="2:7" x14ac:dyDescent="0.3">
      <c r="B936" s="76">
        <v>930</v>
      </c>
      <c r="C936" s="77">
        <f t="shared" si="60"/>
        <v>0</v>
      </c>
      <c r="D936" s="77">
        <f t="shared" si="61"/>
        <v>0</v>
      </c>
      <c r="E936" s="77">
        <f t="shared" si="62"/>
        <v>0</v>
      </c>
      <c r="F936" s="77">
        <f>SUM(E$7:E936)</f>
        <v>0</v>
      </c>
      <c r="G936" s="77">
        <f t="shared" si="63"/>
        <v>0</v>
      </c>
    </row>
    <row r="937" spans="2:7" x14ac:dyDescent="0.3">
      <c r="B937" s="76">
        <v>931</v>
      </c>
      <c r="C937" s="77">
        <f t="shared" si="60"/>
        <v>0</v>
      </c>
      <c r="D937" s="77">
        <f t="shared" si="61"/>
        <v>0</v>
      </c>
      <c r="E937" s="77">
        <f t="shared" si="62"/>
        <v>0</v>
      </c>
      <c r="F937" s="77">
        <f>SUM(E$7:E937)</f>
        <v>0</v>
      </c>
      <c r="G937" s="77">
        <f t="shared" si="63"/>
        <v>0</v>
      </c>
    </row>
    <row r="938" spans="2:7" x14ac:dyDescent="0.3">
      <c r="B938" s="76">
        <v>932</v>
      </c>
      <c r="C938" s="77">
        <f t="shared" si="60"/>
        <v>0</v>
      </c>
      <c r="D938" s="77">
        <f t="shared" si="61"/>
        <v>0</v>
      </c>
      <c r="E938" s="77">
        <f t="shared" si="62"/>
        <v>0</v>
      </c>
      <c r="F938" s="77">
        <f>SUM(E$7:E938)</f>
        <v>0</v>
      </c>
      <c r="G938" s="77">
        <f t="shared" si="63"/>
        <v>0</v>
      </c>
    </row>
    <row r="939" spans="2:7" x14ac:dyDescent="0.3">
      <c r="B939" s="76">
        <v>933</v>
      </c>
      <c r="C939" s="77">
        <f t="shared" si="60"/>
        <v>0</v>
      </c>
      <c r="D939" s="77">
        <f t="shared" si="61"/>
        <v>0</v>
      </c>
      <c r="E939" s="77">
        <f t="shared" si="62"/>
        <v>0</v>
      </c>
      <c r="F939" s="77">
        <f>SUM(E$7:E939)</f>
        <v>0</v>
      </c>
      <c r="G939" s="77">
        <f t="shared" si="63"/>
        <v>0</v>
      </c>
    </row>
    <row r="940" spans="2:7" x14ac:dyDescent="0.3">
      <c r="B940" s="76">
        <v>934</v>
      </c>
      <c r="C940" s="77">
        <f t="shared" si="60"/>
        <v>0</v>
      </c>
      <c r="D940" s="77">
        <f t="shared" si="61"/>
        <v>0</v>
      </c>
      <c r="E940" s="77">
        <f t="shared" si="62"/>
        <v>0</v>
      </c>
      <c r="F940" s="77">
        <f>SUM(E$7:E940)</f>
        <v>0</v>
      </c>
      <c r="G940" s="77">
        <f t="shared" si="63"/>
        <v>0</v>
      </c>
    </row>
    <row r="941" spans="2:7" x14ac:dyDescent="0.3">
      <c r="B941" s="76">
        <v>935</v>
      </c>
      <c r="C941" s="77">
        <f t="shared" si="60"/>
        <v>0</v>
      </c>
      <c r="D941" s="77">
        <f t="shared" si="61"/>
        <v>0</v>
      </c>
      <c r="E941" s="77">
        <f t="shared" si="62"/>
        <v>0</v>
      </c>
      <c r="F941" s="77">
        <f>SUM(E$7:E941)</f>
        <v>0</v>
      </c>
      <c r="G941" s="77">
        <f t="shared" si="63"/>
        <v>0</v>
      </c>
    </row>
    <row r="942" spans="2:7" x14ac:dyDescent="0.3">
      <c r="B942" s="76">
        <v>936</v>
      </c>
      <c r="C942" s="77">
        <f t="shared" si="60"/>
        <v>0</v>
      </c>
      <c r="D942" s="77">
        <f t="shared" si="61"/>
        <v>0</v>
      </c>
      <c r="E942" s="77">
        <f t="shared" si="62"/>
        <v>0</v>
      </c>
      <c r="F942" s="77">
        <f>SUM(E$7:E942)</f>
        <v>0</v>
      </c>
      <c r="G942" s="77">
        <f t="shared" si="63"/>
        <v>0</v>
      </c>
    </row>
    <row r="943" spans="2:7" x14ac:dyDescent="0.3">
      <c r="B943" s="76">
        <v>937</v>
      </c>
      <c r="C943" s="77">
        <f t="shared" si="60"/>
        <v>0</v>
      </c>
      <c r="D943" s="77">
        <f t="shared" si="61"/>
        <v>0</v>
      </c>
      <c r="E943" s="77">
        <f t="shared" si="62"/>
        <v>0</v>
      </c>
      <c r="F943" s="77">
        <f>SUM(E$7:E943)</f>
        <v>0</v>
      </c>
      <c r="G943" s="77">
        <f t="shared" si="63"/>
        <v>0</v>
      </c>
    </row>
    <row r="944" spans="2:7" x14ac:dyDescent="0.3">
      <c r="B944" s="76">
        <v>938</v>
      </c>
      <c r="C944" s="77">
        <f t="shared" si="60"/>
        <v>0</v>
      </c>
      <c r="D944" s="77">
        <f t="shared" si="61"/>
        <v>0</v>
      </c>
      <c r="E944" s="77">
        <f t="shared" si="62"/>
        <v>0</v>
      </c>
      <c r="F944" s="77">
        <f>SUM(E$7:E944)</f>
        <v>0</v>
      </c>
      <c r="G944" s="77">
        <f t="shared" si="63"/>
        <v>0</v>
      </c>
    </row>
    <row r="945" spans="2:7" x14ac:dyDescent="0.3">
      <c r="B945" s="76">
        <v>939</v>
      </c>
      <c r="C945" s="77">
        <f t="shared" si="60"/>
        <v>0</v>
      </c>
      <c r="D945" s="77">
        <f t="shared" si="61"/>
        <v>0</v>
      </c>
      <c r="E945" s="77">
        <f t="shared" si="62"/>
        <v>0</v>
      </c>
      <c r="F945" s="77">
        <f>SUM(E$7:E945)</f>
        <v>0</v>
      </c>
      <c r="G945" s="77">
        <f t="shared" si="63"/>
        <v>0</v>
      </c>
    </row>
    <row r="946" spans="2:7" x14ac:dyDescent="0.3">
      <c r="B946" s="76">
        <v>940</v>
      </c>
      <c r="C946" s="77">
        <f t="shared" si="60"/>
        <v>0</v>
      </c>
      <c r="D946" s="77">
        <f t="shared" si="61"/>
        <v>0</v>
      </c>
      <c r="E946" s="77">
        <f t="shared" si="62"/>
        <v>0</v>
      </c>
      <c r="F946" s="77">
        <f>SUM(E$7:E946)</f>
        <v>0</v>
      </c>
      <c r="G946" s="77">
        <f t="shared" si="63"/>
        <v>0</v>
      </c>
    </row>
    <row r="947" spans="2:7" x14ac:dyDescent="0.3">
      <c r="B947" s="76">
        <v>941</v>
      </c>
      <c r="C947" s="77">
        <f t="shared" si="60"/>
        <v>0</v>
      </c>
      <c r="D947" s="77">
        <f t="shared" si="61"/>
        <v>0</v>
      </c>
      <c r="E947" s="77">
        <f t="shared" si="62"/>
        <v>0</v>
      </c>
      <c r="F947" s="77">
        <f>SUM(E$7:E947)</f>
        <v>0</v>
      </c>
      <c r="G947" s="77">
        <f t="shared" si="63"/>
        <v>0</v>
      </c>
    </row>
    <row r="948" spans="2:7" x14ac:dyDescent="0.3">
      <c r="B948" s="76">
        <v>942</v>
      </c>
      <c r="C948" s="77">
        <f t="shared" si="60"/>
        <v>0</v>
      </c>
      <c r="D948" s="77">
        <f t="shared" si="61"/>
        <v>0</v>
      </c>
      <c r="E948" s="77">
        <f t="shared" si="62"/>
        <v>0</v>
      </c>
      <c r="F948" s="77">
        <f>SUM(E$7:E948)</f>
        <v>0</v>
      </c>
      <c r="G948" s="77">
        <f t="shared" si="63"/>
        <v>0</v>
      </c>
    </row>
    <row r="949" spans="2:7" x14ac:dyDescent="0.3">
      <c r="B949" s="76">
        <v>943</v>
      </c>
      <c r="C949" s="77">
        <f t="shared" si="60"/>
        <v>0</v>
      </c>
      <c r="D949" s="77">
        <f t="shared" si="61"/>
        <v>0</v>
      </c>
      <c r="E949" s="77">
        <f t="shared" si="62"/>
        <v>0</v>
      </c>
      <c r="F949" s="77">
        <f>SUM(E$7:E949)</f>
        <v>0</v>
      </c>
      <c r="G949" s="77">
        <f t="shared" si="63"/>
        <v>0</v>
      </c>
    </row>
    <row r="950" spans="2:7" x14ac:dyDescent="0.3">
      <c r="B950" s="76">
        <v>944</v>
      </c>
      <c r="C950" s="77">
        <f t="shared" si="60"/>
        <v>0</v>
      </c>
      <c r="D950" s="77">
        <f t="shared" si="61"/>
        <v>0</v>
      </c>
      <c r="E950" s="77">
        <f t="shared" si="62"/>
        <v>0</v>
      </c>
      <c r="F950" s="77">
        <f>SUM(E$7:E950)</f>
        <v>0</v>
      </c>
      <c r="G950" s="77">
        <f t="shared" si="63"/>
        <v>0</v>
      </c>
    </row>
    <row r="951" spans="2:7" x14ac:dyDescent="0.3">
      <c r="B951" s="76">
        <v>945</v>
      </c>
      <c r="C951" s="77">
        <f t="shared" si="60"/>
        <v>0</v>
      </c>
      <c r="D951" s="77">
        <f t="shared" si="61"/>
        <v>0</v>
      </c>
      <c r="E951" s="77">
        <f t="shared" si="62"/>
        <v>0</v>
      </c>
      <c r="F951" s="77">
        <f>SUM(E$7:E951)</f>
        <v>0</v>
      </c>
      <c r="G951" s="77">
        <f t="shared" si="63"/>
        <v>0</v>
      </c>
    </row>
    <row r="952" spans="2:7" x14ac:dyDescent="0.3">
      <c r="B952" s="76">
        <v>946</v>
      </c>
      <c r="C952" s="77">
        <f t="shared" si="60"/>
        <v>0</v>
      </c>
      <c r="D952" s="77">
        <f t="shared" si="61"/>
        <v>0</v>
      </c>
      <c r="E952" s="77">
        <f t="shared" si="62"/>
        <v>0</v>
      </c>
      <c r="F952" s="77">
        <f>SUM(E$7:E952)</f>
        <v>0</v>
      </c>
      <c r="G952" s="77">
        <f t="shared" si="63"/>
        <v>0</v>
      </c>
    </row>
    <row r="953" spans="2:7" x14ac:dyDescent="0.3">
      <c r="B953" s="76">
        <v>947</v>
      </c>
      <c r="C953" s="77">
        <f t="shared" si="60"/>
        <v>0</v>
      </c>
      <c r="D953" s="77">
        <f t="shared" si="61"/>
        <v>0</v>
      </c>
      <c r="E953" s="77">
        <f t="shared" si="62"/>
        <v>0</v>
      </c>
      <c r="F953" s="77">
        <f>SUM(E$7:E953)</f>
        <v>0</v>
      </c>
      <c r="G953" s="77">
        <f t="shared" si="63"/>
        <v>0</v>
      </c>
    </row>
    <row r="954" spans="2:7" x14ac:dyDescent="0.3">
      <c r="B954" s="76">
        <v>948</v>
      </c>
      <c r="C954" s="77">
        <f t="shared" si="60"/>
        <v>0</v>
      </c>
      <c r="D954" s="77">
        <f t="shared" si="61"/>
        <v>0</v>
      </c>
      <c r="E954" s="77">
        <f t="shared" si="62"/>
        <v>0</v>
      </c>
      <c r="F954" s="77">
        <f>SUM(E$7:E954)</f>
        <v>0</v>
      </c>
      <c r="G954" s="77">
        <f t="shared" si="63"/>
        <v>0</v>
      </c>
    </row>
    <row r="955" spans="2:7" x14ac:dyDescent="0.3">
      <c r="B955" s="76">
        <v>949</v>
      </c>
      <c r="C955" s="77">
        <f t="shared" si="60"/>
        <v>0</v>
      </c>
      <c r="D955" s="77">
        <f t="shared" si="61"/>
        <v>0</v>
      </c>
      <c r="E955" s="77">
        <f t="shared" si="62"/>
        <v>0</v>
      </c>
      <c r="F955" s="77">
        <f>SUM(E$7:E955)</f>
        <v>0</v>
      </c>
      <c r="G955" s="77">
        <f t="shared" si="63"/>
        <v>0</v>
      </c>
    </row>
    <row r="956" spans="2:7" x14ac:dyDescent="0.3">
      <c r="B956" s="76">
        <v>950</v>
      </c>
      <c r="C956" s="77">
        <f t="shared" si="60"/>
        <v>0</v>
      </c>
      <c r="D956" s="77">
        <f t="shared" si="61"/>
        <v>0</v>
      </c>
      <c r="E956" s="77">
        <f t="shared" si="62"/>
        <v>0</v>
      </c>
      <c r="F956" s="77">
        <f>SUM(E$7:E956)</f>
        <v>0</v>
      </c>
      <c r="G956" s="77">
        <f t="shared" si="63"/>
        <v>0</v>
      </c>
    </row>
    <row r="957" spans="2:7" x14ac:dyDescent="0.3">
      <c r="B957" s="76">
        <v>951</v>
      </c>
      <c r="C957" s="77">
        <f t="shared" si="60"/>
        <v>0</v>
      </c>
      <c r="D957" s="77">
        <f t="shared" si="61"/>
        <v>0</v>
      </c>
      <c r="E957" s="77">
        <f t="shared" si="62"/>
        <v>0</v>
      </c>
      <c r="F957" s="77">
        <f>SUM(E$7:E957)</f>
        <v>0</v>
      </c>
      <c r="G957" s="77">
        <f t="shared" si="63"/>
        <v>0</v>
      </c>
    </row>
    <row r="958" spans="2:7" x14ac:dyDescent="0.3">
      <c r="B958" s="76">
        <v>952</v>
      </c>
      <c r="C958" s="77">
        <f t="shared" si="60"/>
        <v>0</v>
      </c>
      <c r="D958" s="77">
        <f t="shared" si="61"/>
        <v>0</v>
      </c>
      <c r="E958" s="77">
        <f t="shared" si="62"/>
        <v>0</v>
      </c>
      <c r="F958" s="77">
        <f>SUM(E$7:E958)</f>
        <v>0</v>
      </c>
      <c r="G958" s="77">
        <f t="shared" si="63"/>
        <v>0</v>
      </c>
    </row>
    <row r="959" spans="2:7" x14ac:dyDescent="0.3">
      <c r="B959" s="76">
        <v>953</v>
      </c>
      <c r="C959" s="77">
        <f t="shared" si="60"/>
        <v>0</v>
      </c>
      <c r="D959" s="77">
        <f t="shared" si="61"/>
        <v>0</v>
      </c>
      <c r="E959" s="77">
        <f t="shared" si="62"/>
        <v>0</v>
      </c>
      <c r="F959" s="77">
        <f>SUM(E$7:E959)</f>
        <v>0</v>
      </c>
      <c r="G959" s="77">
        <f t="shared" si="63"/>
        <v>0</v>
      </c>
    </row>
    <row r="960" spans="2:7" x14ac:dyDescent="0.3">
      <c r="B960" s="76">
        <v>954</v>
      </c>
      <c r="C960" s="77">
        <f t="shared" si="60"/>
        <v>0</v>
      </c>
      <c r="D960" s="77">
        <f t="shared" si="61"/>
        <v>0</v>
      </c>
      <c r="E960" s="77">
        <f t="shared" si="62"/>
        <v>0</v>
      </c>
      <c r="F960" s="77">
        <f>SUM(E$7:E960)</f>
        <v>0</v>
      </c>
      <c r="G960" s="77">
        <f t="shared" si="63"/>
        <v>0</v>
      </c>
    </row>
    <row r="961" spans="2:7" x14ac:dyDescent="0.3">
      <c r="B961" s="76">
        <v>955</v>
      </c>
      <c r="C961" s="77">
        <f t="shared" si="60"/>
        <v>0</v>
      </c>
      <c r="D961" s="77">
        <f t="shared" si="61"/>
        <v>0</v>
      </c>
      <c r="E961" s="77">
        <f t="shared" si="62"/>
        <v>0</v>
      </c>
      <c r="F961" s="77">
        <f>SUM(E$7:E961)</f>
        <v>0</v>
      </c>
      <c r="G961" s="77">
        <f t="shared" si="63"/>
        <v>0</v>
      </c>
    </row>
    <row r="962" spans="2:7" x14ac:dyDescent="0.3">
      <c r="B962" s="76">
        <v>956</v>
      </c>
      <c r="C962" s="77">
        <f t="shared" si="60"/>
        <v>0</v>
      </c>
      <c r="D962" s="77">
        <f t="shared" si="61"/>
        <v>0</v>
      </c>
      <c r="E962" s="77">
        <f t="shared" si="62"/>
        <v>0</v>
      </c>
      <c r="F962" s="77">
        <f>SUM(E$7:E962)</f>
        <v>0</v>
      </c>
      <c r="G962" s="77">
        <f t="shared" si="63"/>
        <v>0</v>
      </c>
    </row>
    <row r="963" spans="2:7" x14ac:dyDescent="0.3">
      <c r="B963" s="76">
        <v>957</v>
      </c>
      <c r="C963" s="77">
        <f t="shared" si="60"/>
        <v>0</v>
      </c>
      <c r="D963" s="77">
        <f t="shared" si="61"/>
        <v>0</v>
      </c>
      <c r="E963" s="77">
        <f t="shared" si="62"/>
        <v>0</v>
      </c>
      <c r="F963" s="77">
        <f>SUM(E$7:E963)</f>
        <v>0</v>
      </c>
      <c r="G963" s="77">
        <f t="shared" si="63"/>
        <v>0</v>
      </c>
    </row>
    <row r="964" spans="2:7" x14ac:dyDescent="0.3">
      <c r="B964" s="76">
        <v>958</v>
      </c>
      <c r="C964" s="77">
        <f t="shared" si="60"/>
        <v>0</v>
      </c>
      <c r="D964" s="77">
        <f t="shared" si="61"/>
        <v>0</v>
      </c>
      <c r="E964" s="77">
        <f t="shared" si="62"/>
        <v>0</v>
      </c>
      <c r="F964" s="77">
        <f>SUM(E$7:E964)</f>
        <v>0</v>
      </c>
      <c r="G964" s="77">
        <f t="shared" si="63"/>
        <v>0</v>
      </c>
    </row>
    <row r="965" spans="2:7" x14ac:dyDescent="0.3">
      <c r="B965" s="76">
        <v>959</v>
      </c>
      <c r="C965" s="77">
        <f t="shared" si="60"/>
        <v>0</v>
      </c>
      <c r="D965" s="77">
        <f t="shared" si="61"/>
        <v>0</v>
      </c>
      <c r="E965" s="77">
        <f t="shared" si="62"/>
        <v>0</v>
      </c>
      <c r="F965" s="77">
        <f>SUM(E$7:E965)</f>
        <v>0</v>
      </c>
      <c r="G965" s="77">
        <f t="shared" si="63"/>
        <v>0</v>
      </c>
    </row>
    <row r="966" spans="2:7" x14ac:dyDescent="0.3">
      <c r="B966" s="76">
        <v>960</v>
      </c>
      <c r="C966" s="77">
        <f t="shared" si="60"/>
        <v>0</v>
      </c>
      <c r="D966" s="77">
        <f t="shared" si="61"/>
        <v>0</v>
      </c>
      <c r="E966" s="77">
        <f t="shared" si="62"/>
        <v>0</v>
      </c>
      <c r="F966" s="77">
        <f>SUM(E$7:E966)</f>
        <v>0</v>
      </c>
      <c r="G966" s="77">
        <f t="shared" si="63"/>
        <v>0</v>
      </c>
    </row>
    <row r="967" spans="2:7" x14ac:dyDescent="0.3">
      <c r="B967" s="76">
        <v>961</v>
      </c>
      <c r="C967" s="77">
        <f t="shared" si="60"/>
        <v>0</v>
      </c>
      <c r="D967" s="77">
        <f t="shared" si="61"/>
        <v>0</v>
      </c>
      <c r="E967" s="77">
        <f t="shared" si="62"/>
        <v>0</v>
      </c>
      <c r="F967" s="77">
        <f>SUM(E$7:E967)</f>
        <v>0</v>
      </c>
      <c r="G967" s="77">
        <f t="shared" si="63"/>
        <v>0</v>
      </c>
    </row>
    <row r="968" spans="2:7" x14ac:dyDescent="0.3">
      <c r="B968" s="76">
        <v>962</v>
      </c>
      <c r="C968" s="77">
        <f t="shared" si="60"/>
        <v>0</v>
      </c>
      <c r="D968" s="77">
        <f t="shared" si="61"/>
        <v>0</v>
      </c>
      <c r="E968" s="77">
        <f t="shared" si="62"/>
        <v>0</v>
      </c>
      <c r="F968" s="77">
        <f>SUM(E$7:E968)</f>
        <v>0</v>
      </c>
      <c r="G968" s="77">
        <f t="shared" si="63"/>
        <v>0</v>
      </c>
    </row>
    <row r="969" spans="2:7" x14ac:dyDescent="0.3">
      <c r="B969" s="76">
        <v>963</v>
      </c>
      <c r="C969" s="77">
        <f t="shared" si="60"/>
        <v>0</v>
      </c>
      <c r="D969" s="77">
        <f t="shared" si="61"/>
        <v>0</v>
      </c>
      <c r="E969" s="77">
        <f t="shared" si="62"/>
        <v>0</v>
      </c>
      <c r="F969" s="77">
        <f>SUM(E$7:E969)</f>
        <v>0</v>
      </c>
      <c r="G969" s="77">
        <f t="shared" si="63"/>
        <v>0</v>
      </c>
    </row>
    <row r="970" spans="2:7" x14ac:dyDescent="0.3">
      <c r="B970" s="76">
        <v>964</v>
      </c>
      <c r="C970" s="77">
        <f t="shared" si="60"/>
        <v>0</v>
      </c>
      <c r="D970" s="77">
        <f t="shared" si="61"/>
        <v>0</v>
      </c>
      <c r="E970" s="77">
        <f t="shared" si="62"/>
        <v>0</v>
      </c>
      <c r="F970" s="77">
        <f>SUM(E$7:E970)</f>
        <v>0</v>
      </c>
      <c r="G970" s="77">
        <f t="shared" si="63"/>
        <v>0</v>
      </c>
    </row>
    <row r="971" spans="2:7" x14ac:dyDescent="0.3">
      <c r="B971" s="76">
        <v>965</v>
      </c>
      <c r="C971" s="77">
        <f t="shared" si="60"/>
        <v>0</v>
      </c>
      <c r="D971" s="77">
        <f t="shared" si="61"/>
        <v>0</v>
      </c>
      <c r="E971" s="77">
        <f t="shared" si="62"/>
        <v>0</v>
      </c>
      <c r="F971" s="77">
        <f>SUM(E$7:E971)</f>
        <v>0</v>
      </c>
      <c r="G971" s="77">
        <f t="shared" si="63"/>
        <v>0</v>
      </c>
    </row>
    <row r="972" spans="2:7" x14ac:dyDescent="0.3">
      <c r="B972" s="76">
        <v>966</v>
      </c>
      <c r="C972" s="77">
        <f t="shared" si="60"/>
        <v>0</v>
      </c>
      <c r="D972" s="77">
        <f t="shared" si="61"/>
        <v>0</v>
      </c>
      <c r="E972" s="77">
        <f t="shared" si="62"/>
        <v>0</v>
      </c>
      <c r="F972" s="77">
        <f>SUM(E$7:E972)</f>
        <v>0</v>
      </c>
      <c r="G972" s="77">
        <f t="shared" si="63"/>
        <v>0</v>
      </c>
    </row>
    <row r="973" spans="2:7" x14ac:dyDescent="0.3">
      <c r="B973" s="76">
        <v>967</v>
      </c>
      <c r="C973" s="77">
        <f t="shared" si="60"/>
        <v>0</v>
      </c>
      <c r="D973" s="77">
        <f t="shared" si="61"/>
        <v>0</v>
      </c>
      <c r="E973" s="77">
        <f t="shared" si="62"/>
        <v>0</v>
      </c>
      <c r="F973" s="77">
        <f>SUM(E$7:E973)</f>
        <v>0</v>
      </c>
      <c r="G973" s="77">
        <f t="shared" si="63"/>
        <v>0</v>
      </c>
    </row>
    <row r="974" spans="2:7" x14ac:dyDescent="0.3">
      <c r="B974" s="76">
        <v>968</v>
      </c>
      <c r="C974" s="77">
        <f t="shared" si="60"/>
        <v>0</v>
      </c>
      <c r="D974" s="77">
        <f t="shared" si="61"/>
        <v>0</v>
      </c>
      <c r="E974" s="77">
        <f t="shared" si="62"/>
        <v>0</v>
      </c>
      <c r="F974" s="77">
        <f>SUM(E$7:E974)</f>
        <v>0</v>
      </c>
      <c r="G974" s="77">
        <f t="shared" si="63"/>
        <v>0</v>
      </c>
    </row>
    <row r="975" spans="2:7" x14ac:dyDescent="0.3">
      <c r="B975" s="76">
        <v>969</v>
      </c>
      <c r="C975" s="77">
        <f t="shared" si="60"/>
        <v>0</v>
      </c>
      <c r="D975" s="77">
        <f t="shared" si="61"/>
        <v>0</v>
      </c>
      <c r="E975" s="77">
        <f t="shared" si="62"/>
        <v>0</v>
      </c>
      <c r="F975" s="77">
        <f>SUM(E$7:E975)</f>
        <v>0</v>
      </c>
      <c r="G975" s="77">
        <f t="shared" si="63"/>
        <v>0</v>
      </c>
    </row>
    <row r="976" spans="2:7" x14ac:dyDescent="0.3">
      <c r="B976" s="76">
        <v>970</v>
      </c>
      <c r="C976" s="77">
        <f t="shared" si="60"/>
        <v>0</v>
      </c>
      <c r="D976" s="77">
        <f t="shared" si="61"/>
        <v>0</v>
      </c>
      <c r="E976" s="77">
        <f t="shared" si="62"/>
        <v>0</v>
      </c>
      <c r="F976" s="77">
        <f>SUM(E$7:E976)</f>
        <v>0</v>
      </c>
      <c r="G976" s="77">
        <f t="shared" si="63"/>
        <v>0</v>
      </c>
    </row>
    <row r="977" spans="2:7" x14ac:dyDescent="0.3">
      <c r="B977" s="76">
        <v>971</v>
      </c>
      <c r="C977" s="77">
        <f t="shared" si="60"/>
        <v>0</v>
      </c>
      <c r="D977" s="77">
        <f t="shared" si="61"/>
        <v>0</v>
      </c>
      <c r="E977" s="77">
        <f t="shared" si="62"/>
        <v>0</v>
      </c>
      <c r="F977" s="77">
        <f>SUM(E$7:E977)</f>
        <v>0</v>
      </c>
      <c r="G977" s="77">
        <f t="shared" si="63"/>
        <v>0</v>
      </c>
    </row>
    <row r="978" spans="2:7" x14ac:dyDescent="0.3">
      <c r="B978" s="76">
        <v>972</v>
      </c>
      <c r="C978" s="77">
        <f t="shared" si="60"/>
        <v>0</v>
      </c>
      <c r="D978" s="77">
        <f t="shared" si="61"/>
        <v>0</v>
      </c>
      <c r="E978" s="77">
        <f t="shared" si="62"/>
        <v>0</v>
      </c>
      <c r="F978" s="77">
        <f>SUM(E$7:E978)</f>
        <v>0</v>
      </c>
      <c r="G978" s="77">
        <f t="shared" si="63"/>
        <v>0</v>
      </c>
    </row>
    <row r="979" spans="2:7" x14ac:dyDescent="0.3">
      <c r="B979" s="76">
        <v>973</v>
      </c>
      <c r="C979" s="77">
        <f t="shared" si="60"/>
        <v>0</v>
      </c>
      <c r="D979" s="77">
        <f t="shared" si="61"/>
        <v>0</v>
      </c>
      <c r="E979" s="77">
        <f t="shared" si="62"/>
        <v>0</v>
      </c>
      <c r="F979" s="77">
        <f>SUM(E$7:E979)</f>
        <v>0</v>
      </c>
      <c r="G979" s="77">
        <f t="shared" si="63"/>
        <v>0</v>
      </c>
    </row>
    <row r="980" spans="2:7" x14ac:dyDescent="0.3">
      <c r="B980" s="76">
        <v>974</v>
      </c>
      <c r="C980" s="77">
        <f t="shared" ref="C980:C1000" si="64">IF(B$2*12&gt;=B980,-PMT(B$4/12,(B$2*12)-12,G$18),0)</f>
        <v>0</v>
      </c>
      <c r="D980" s="77">
        <f t="shared" ref="D980:D1000" si="65">IF(B$2*12&gt;=B980,G979*B$4/12,0)</f>
        <v>0</v>
      </c>
      <c r="E980" s="77">
        <f t="shared" ref="E980:E1000" si="66">C980-D980</f>
        <v>0</v>
      </c>
      <c r="F980" s="77">
        <f>SUM(E$7:E980)</f>
        <v>0</v>
      </c>
      <c r="G980" s="77">
        <f t="shared" ref="G980:G1000" si="67">G979-E980</f>
        <v>0</v>
      </c>
    </row>
    <row r="981" spans="2:7" x14ac:dyDescent="0.3">
      <c r="B981" s="76">
        <v>975</v>
      </c>
      <c r="C981" s="77">
        <f t="shared" si="64"/>
        <v>0</v>
      </c>
      <c r="D981" s="77">
        <f t="shared" si="65"/>
        <v>0</v>
      </c>
      <c r="E981" s="77">
        <f t="shared" si="66"/>
        <v>0</v>
      </c>
      <c r="F981" s="77">
        <f>SUM(E$7:E981)</f>
        <v>0</v>
      </c>
      <c r="G981" s="77">
        <f t="shared" si="67"/>
        <v>0</v>
      </c>
    </row>
    <row r="982" spans="2:7" x14ac:dyDescent="0.3">
      <c r="B982" s="76">
        <v>976</v>
      </c>
      <c r="C982" s="77">
        <f t="shared" si="64"/>
        <v>0</v>
      </c>
      <c r="D982" s="77">
        <f t="shared" si="65"/>
        <v>0</v>
      </c>
      <c r="E982" s="77">
        <f t="shared" si="66"/>
        <v>0</v>
      </c>
      <c r="F982" s="77">
        <f>SUM(E$7:E982)</f>
        <v>0</v>
      </c>
      <c r="G982" s="77">
        <f t="shared" si="67"/>
        <v>0</v>
      </c>
    </row>
    <row r="983" spans="2:7" x14ac:dyDescent="0.3">
      <c r="B983" s="76">
        <v>977</v>
      </c>
      <c r="C983" s="77">
        <f t="shared" si="64"/>
        <v>0</v>
      </c>
      <c r="D983" s="77">
        <f t="shared" si="65"/>
        <v>0</v>
      </c>
      <c r="E983" s="77">
        <f t="shared" si="66"/>
        <v>0</v>
      </c>
      <c r="F983" s="77">
        <f>SUM(E$7:E983)</f>
        <v>0</v>
      </c>
      <c r="G983" s="77">
        <f t="shared" si="67"/>
        <v>0</v>
      </c>
    </row>
    <row r="984" spans="2:7" x14ac:dyDescent="0.3">
      <c r="B984" s="76">
        <v>978</v>
      </c>
      <c r="C984" s="77">
        <f t="shared" si="64"/>
        <v>0</v>
      </c>
      <c r="D984" s="77">
        <f t="shared" si="65"/>
        <v>0</v>
      </c>
      <c r="E984" s="77">
        <f t="shared" si="66"/>
        <v>0</v>
      </c>
      <c r="F984" s="77">
        <f>SUM(E$7:E984)</f>
        <v>0</v>
      </c>
      <c r="G984" s="77">
        <f t="shared" si="67"/>
        <v>0</v>
      </c>
    </row>
    <row r="985" spans="2:7" x14ac:dyDescent="0.3">
      <c r="B985" s="76">
        <v>979</v>
      </c>
      <c r="C985" s="77">
        <f t="shared" si="64"/>
        <v>0</v>
      </c>
      <c r="D985" s="77">
        <f t="shared" si="65"/>
        <v>0</v>
      </c>
      <c r="E985" s="77">
        <f t="shared" si="66"/>
        <v>0</v>
      </c>
      <c r="F985" s="77">
        <f>SUM(E$7:E985)</f>
        <v>0</v>
      </c>
      <c r="G985" s="77">
        <f t="shared" si="67"/>
        <v>0</v>
      </c>
    </row>
    <row r="986" spans="2:7" x14ac:dyDescent="0.3">
      <c r="B986" s="76">
        <v>980</v>
      </c>
      <c r="C986" s="77">
        <f t="shared" si="64"/>
        <v>0</v>
      </c>
      <c r="D986" s="77">
        <f t="shared" si="65"/>
        <v>0</v>
      </c>
      <c r="E986" s="77">
        <f t="shared" si="66"/>
        <v>0</v>
      </c>
      <c r="F986" s="77">
        <f>SUM(E$7:E986)</f>
        <v>0</v>
      </c>
      <c r="G986" s="77">
        <f t="shared" si="67"/>
        <v>0</v>
      </c>
    </row>
    <row r="987" spans="2:7" x14ac:dyDescent="0.3">
      <c r="B987" s="76">
        <v>981</v>
      </c>
      <c r="C987" s="77">
        <f t="shared" si="64"/>
        <v>0</v>
      </c>
      <c r="D987" s="77">
        <f t="shared" si="65"/>
        <v>0</v>
      </c>
      <c r="E987" s="77">
        <f t="shared" si="66"/>
        <v>0</v>
      </c>
      <c r="F987" s="77">
        <f>SUM(E$7:E987)</f>
        <v>0</v>
      </c>
      <c r="G987" s="77">
        <f t="shared" si="67"/>
        <v>0</v>
      </c>
    </row>
    <row r="988" spans="2:7" x14ac:dyDescent="0.3">
      <c r="B988" s="76">
        <v>982</v>
      </c>
      <c r="C988" s="77">
        <f t="shared" si="64"/>
        <v>0</v>
      </c>
      <c r="D988" s="77">
        <f t="shared" si="65"/>
        <v>0</v>
      </c>
      <c r="E988" s="77">
        <f t="shared" si="66"/>
        <v>0</v>
      </c>
      <c r="F988" s="77">
        <f>SUM(E$7:E988)</f>
        <v>0</v>
      </c>
      <c r="G988" s="77">
        <f t="shared" si="67"/>
        <v>0</v>
      </c>
    </row>
    <row r="989" spans="2:7" x14ac:dyDescent="0.3">
      <c r="B989" s="76">
        <v>983</v>
      </c>
      <c r="C989" s="77">
        <f t="shared" si="64"/>
        <v>0</v>
      </c>
      <c r="D989" s="77">
        <f t="shared" si="65"/>
        <v>0</v>
      </c>
      <c r="E989" s="77">
        <f t="shared" si="66"/>
        <v>0</v>
      </c>
      <c r="F989" s="77">
        <f>SUM(E$7:E989)</f>
        <v>0</v>
      </c>
      <c r="G989" s="77">
        <f t="shared" si="67"/>
        <v>0</v>
      </c>
    </row>
    <row r="990" spans="2:7" x14ac:dyDescent="0.3">
      <c r="B990" s="76">
        <v>984</v>
      </c>
      <c r="C990" s="77">
        <f t="shared" si="64"/>
        <v>0</v>
      </c>
      <c r="D990" s="77">
        <f t="shared" si="65"/>
        <v>0</v>
      </c>
      <c r="E990" s="77">
        <f t="shared" si="66"/>
        <v>0</v>
      </c>
      <c r="F990" s="77">
        <f>SUM(E$7:E990)</f>
        <v>0</v>
      </c>
      <c r="G990" s="77">
        <f t="shared" si="67"/>
        <v>0</v>
      </c>
    </row>
    <row r="991" spans="2:7" x14ac:dyDescent="0.3">
      <c r="B991" s="76">
        <v>985</v>
      </c>
      <c r="C991" s="77">
        <f t="shared" si="64"/>
        <v>0</v>
      </c>
      <c r="D991" s="77">
        <f t="shared" si="65"/>
        <v>0</v>
      </c>
      <c r="E991" s="77">
        <f t="shared" si="66"/>
        <v>0</v>
      </c>
      <c r="F991" s="77">
        <f>SUM(E$7:E991)</f>
        <v>0</v>
      </c>
      <c r="G991" s="77">
        <f t="shared" si="67"/>
        <v>0</v>
      </c>
    </row>
    <row r="992" spans="2:7" x14ac:dyDescent="0.3">
      <c r="B992" s="76">
        <v>986</v>
      </c>
      <c r="C992" s="77">
        <f t="shared" si="64"/>
        <v>0</v>
      </c>
      <c r="D992" s="77">
        <f t="shared" si="65"/>
        <v>0</v>
      </c>
      <c r="E992" s="77">
        <f t="shared" si="66"/>
        <v>0</v>
      </c>
      <c r="F992" s="77">
        <f>SUM(E$7:E992)</f>
        <v>0</v>
      </c>
      <c r="G992" s="77">
        <f t="shared" si="67"/>
        <v>0</v>
      </c>
    </row>
    <row r="993" spans="2:7" x14ac:dyDescent="0.3">
      <c r="B993" s="76">
        <v>987</v>
      </c>
      <c r="C993" s="77">
        <f t="shared" si="64"/>
        <v>0</v>
      </c>
      <c r="D993" s="77">
        <f t="shared" si="65"/>
        <v>0</v>
      </c>
      <c r="E993" s="77">
        <f t="shared" si="66"/>
        <v>0</v>
      </c>
      <c r="F993" s="77">
        <f>SUM(E$7:E993)</f>
        <v>0</v>
      </c>
      <c r="G993" s="77">
        <f t="shared" si="67"/>
        <v>0</v>
      </c>
    </row>
    <row r="994" spans="2:7" x14ac:dyDescent="0.3">
      <c r="B994" s="76">
        <v>988</v>
      </c>
      <c r="C994" s="77">
        <f t="shared" si="64"/>
        <v>0</v>
      </c>
      <c r="D994" s="77">
        <f t="shared" si="65"/>
        <v>0</v>
      </c>
      <c r="E994" s="77">
        <f t="shared" si="66"/>
        <v>0</v>
      </c>
      <c r="F994" s="77">
        <f>SUM(E$7:E994)</f>
        <v>0</v>
      </c>
      <c r="G994" s="77">
        <f t="shared" si="67"/>
        <v>0</v>
      </c>
    </row>
    <row r="995" spans="2:7" x14ac:dyDescent="0.3">
      <c r="B995" s="76">
        <v>989</v>
      </c>
      <c r="C995" s="77">
        <f t="shared" si="64"/>
        <v>0</v>
      </c>
      <c r="D995" s="77">
        <f t="shared" si="65"/>
        <v>0</v>
      </c>
      <c r="E995" s="77">
        <f t="shared" si="66"/>
        <v>0</v>
      </c>
      <c r="F995" s="77">
        <f>SUM(E$7:E995)</f>
        <v>0</v>
      </c>
      <c r="G995" s="77">
        <f t="shared" si="67"/>
        <v>0</v>
      </c>
    </row>
    <row r="996" spans="2:7" x14ac:dyDescent="0.3">
      <c r="B996" s="76">
        <v>990</v>
      </c>
      <c r="C996" s="77">
        <f t="shared" si="64"/>
        <v>0</v>
      </c>
      <c r="D996" s="77">
        <f t="shared" si="65"/>
        <v>0</v>
      </c>
      <c r="E996" s="77">
        <f t="shared" si="66"/>
        <v>0</v>
      </c>
      <c r="F996" s="77">
        <f>SUM(E$7:E996)</f>
        <v>0</v>
      </c>
      <c r="G996" s="77">
        <f t="shared" si="67"/>
        <v>0</v>
      </c>
    </row>
    <row r="997" spans="2:7" x14ac:dyDescent="0.3">
      <c r="B997" s="76">
        <v>991</v>
      </c>
      <c r="C997" s="77">
        <f t="shared" si="64"/>
        <v>0</v>
      </c>
      <c r="D997" s="77">
        <f t="shared" si="65"/>
        <v>0</v>
      </c>
      <c r="E997" s="77">
        <f t="shared" si="66"/>
        <v>0</v>
      </c>
      <c r="F997" s="77">
        <f>SUM(E$7:E997)</f>
        <v>0</v>
      </c>
      <c r="G997" s="77">
        <f t="shared" si="67"/>
        <v>0</v>
      </c>
    </row>
    <row r="998" spans="2:7" x14ac:dyDescent="0.3">
      <c r="B998" s="76">
        <v>992</v>
      </c>
      <c r="C998" s="77">
        <f t="shared" si="64"/>
        <v>0</v>
      </c>
      <c r="D998" s="77">
        <f t="shared" si="65"/>
        <v>0</v>
      </c>
      <c r="E998" s="77">
        <f t="shared" si="66"/>
        <v>0</v>
      </c>
      <c r="F998" s="77">
        <f>SUM(E$7:E998)</f>
        <v>0</v>
      </c>
      <c r="G998" s="77">
        <f t="shared" si="67"/>
        <v>0</v>
      </c>
    </row>
    <row r="999" spans="2:7" x14ac:dyDescent="0.3">
      <c r="B999" s="76">
        <v>993</v>
      </c>
      <c r="C999" s="77">
        <f t="shared" si="64"/>
        <v>0</v>
      </c>
      <c r="D999" s="77">
        <f t="shared" si="65"/>
        <v>0</v>
      </c>
      <c r="E999" s="77">
        <f t="shared" si="66"/>
        <v>0</v>
      </c>
      <c r="F999" s="77">
        <f>SUM(E$7:E999)</f>
        <v>0</v>
      </c>
      <c r="G999" s="77">
        <f t="shared" si="67"/>
        <v>0</v>
      </c>
    </row>
    <row r="1000" spans="2:7" x14ac:dyDescent="0.3">
      <c r="B1000" s="76">
        <v>994</v>
      </c>
      <c r="C1000" s="77">
        <f t="shared" si="64"/>
        <v>0</v>
      </c>
      <c r="D1000" s="77">
        <f t="shared" si="65"/>
        <v>0</v>
      </c>
      <c r="E1000" s="77">
        <f t="shared" si="66"/>
        <v>0</v>
      </c>
      <c r="F1000" s="77">
        <f>SUM(E$7:E1000)</f>
        <v>0</v>
      </c>
      <c r="G1000" s="77">
        <f t="shared" si="67"/>
        <v>0</v>
      </c>
    </row>
  </sheetData>
  <sheetProtection password="946E" sheet="1" objects="1" scenarios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zoomScale="188" zoomScaleNormal="188" workbookViewId="0">
      <pane ySplit="6" topLeftCell="A7" activePane="bottomLeft" state="frozenSplit"/>
      <selection pane="bottomLeft" activeCell="D4" sqref="D4"/>
    </sheetView>
  </sheetViews>
  <sheetFormatPr baseColWidth="10" defaultColWidth="11.44140625" defaultRowHeight="14.4" x14ac:dyDescent="0.3"/>
  <cols>
    <col min="1" max="1" width="6.44140625" style="75" customWidth="1"/>
    <col min="2" max="2" width="10.6640625" style="75" customWidth="1"/>
    <col min="3" max="3" width="13.6640625" style="75" customWidth="1"/>
    <col min="4" max="8" width="12.6640625" style="75" customWidth="1"/>
    <col min="9" max="16384" width="11.44140625" style="75"/>
  </cols>
  <sheetData>
    <row r="1" spans="1:8" x14ac:dyDescent="0.3">
      <c r="A1" s="172" t="s">
        <v>507</v>
      </c>
      <c r="B1" s="173"/>
    </row>
    <row r="2" spans="1:8" x14ac:dyDescent="0.3">
      <c r="A2" s="75" t="s">
        <v>273</v>
      </c>
      <c r="B2" s="94"/>
    </row>
    <row r="3" spans="1:8" x14ac:dyDescent="0.3">
      <c r="A3" s="75" t="s">
        <v>274</v>
      </c>
      <c r="B3" s="95"/>
    </row>
    <row r="4" spans="1:8" x14ac:dyDescent="0.3">
      <c r="A4" s="134" t="s">
        <v>437</v>
      </c>
      <c r="B4" s="96"/>
    </row>
    <row r="5" spans="1:8" x14ac:dyDescent="0.3">
      <c r="A5" s="176" t="s">
        <v>511</v>
      </c>
      <c r="B5" s="187">
        <f>(1+B4/12)^12-1</f>
        <v>0</v>
      </c>
    </row>
    <row r="6" spans="1:8" ht="28.8" x14ac:dyDescent="0.3">
      <c r="B6" s="74" t="s">
        <v>275</v>
      </c>
      <c r="C6" s="74" t="s">
        <v>276</v>
      </c>
      <c r="D6" s="74" t="s">
        <v>269</v>
      </c>
      <c r="E6" s="74" t="s">
        <v>270</v>
      </c>
      <c r="F6" s="74" t="s">
        <v>271</v>
      </c>
      <c r="G6" s="74" t="s">
        <v>272</v>
      </c>
      <c r="H6" s="74"/>
    </row>
    <row r="7" spans="1:8" x14ac:dyDescent="0.3">
      <c r="B7" s="76">
        <v>0</v>
      </c>
      <c r="C7" s="77">
        <f t="shared" ref="C7:C38" si="0">IF(B$3*12&gt;=B7,-PMT(B$4/12,(B$3*12)+1,B$2/(1+B$4/12)),0)</f>
        <v>0</v>
      </c>
      <c r="D7" s="77">
        <v>0</v>
      </c>
      <c r="E7" s="77">
        <f>C7</f>
        <v>0</v>
      </c>
      <c r="F7" s="77">
        <f>SUM(E$7:E7)</f>
        <v>0</v>
      </c>
      <c r="G7" s="77">
        <f>B2-E7</f>
        <v>0</v>
      </c>
    </row>
    <row r="8" spans="1:8" x14ac:dyDescent="0.3">
      <c r="B8" s="76">
        <v>1</v>
      </c>
      <c r="C8" s="77">
        <f t="shared" si="0"/>
        <v>0</v>
      </c>
      <c r="D8" s="77">
        <f>IF(B$3*12&gt;=B8,G7*B$4/12,0)</f>
        <v>0</v>
      </c>
      <c r="E8" s="77">
        <f t="shared" ref="E8" si="1">C8-D8</f>
        <v>0</v>
      </c>
      <c r="F8" s="77">
        <f>SUM(E$7:E8)</f>
        <v>0</v>
      </c>
      <c r="G8" s="77">
        <f>G7-E8</f>
        <v>0</v>
      </c>
    </row>
    <row r="9" spans="1:8" x14ac:dyDescent="0.3">
      <c r="B9" s="76">
        <v>2</v>
      </c>
      <c r="C9" s="77">
        <f t="shared" si="0"/>
        <v>0</v>
      </c>
      <c r="D9" s="77">
        <f t="shared" ref="D9:D72" si="2">IF(B$3*12&gt;=B9,G8*B$4/12,0)</f>
        <v>0</v>
      </c>
      <c r="E9" s="77">
        <f t="shared" ref="E9:E72" si="3">C9-D9</f>
        <v>0</v>
      </c>
      <c r="F9" s="77">
        <f>SUM(E$7:E9)</f>
        <v>0</v>
      </c>
      <c r="G9" s="77">
        <f t="shared" ref="G9:G72" si="4">G8-E9</f>
        <v>0</v>
      </c>
    </row>
    <row r="10" spans="1:8" x14ac:dyDescent="0.3">
      <c r="B10" s="76">
        <v>3</v>
      </c>
      <c r="C10" s="77">
        <f t="shared" si="0"/>
        <v>0</v>
      </c>
      <c r="D10" s="77">
        <f t="shared" si="2"/>
        <v>0</v>
      </c>
      <c r="E10" s="77">
        <f t="shared" si="3"/>
        <v>0</v>
      </c>
      <c r="F10" s="77">
        <f>SUM(E$7:E10)</f>
        <v>0</v>
      </c>
      <c r="G10" s="77">
        <f t="shared" si="4"/>
        <v>0</v>
      </c>
    </row>
    <row r="11" spans="1:8" x14ac:dyDescent="0.3">
      <c r="B11" s="76">
        <v>4</v>
      </c>
      <c r="C11" s="77">
        <f t="shared" si="0"/>
        <v>0</v>
      </c>
      <c r="D11" s="77">
        <f t="shared" si="2"/>
        <v>0</v>
      </c>
      <c r="E11" s="77">
        <f t="shared" si="3"/>
        <v>0</v>
      </c>
      <c r="F11" s="77">
        <f>SUM(E$7:E11)</f>
        <v>0</v>
      </c>
      <c r="G11" s="77">
        <f t="shared" si="4"/>
        <v>0</v>
      </c>
    </row>
    <row r="12" spans="1:8" x14ac:dyDescent="0.3">
      <c r="B12" s="76">
        <v>5</v>
      </c>
      <c r="C12" s="77">
        <f t="shared" si="0"/>
        <v>0</v>
      </c>
      <c r="D12" s="77">
        <f t="shared" si="2"/>
        <v>0</v>
      </c>
      <c r="E12" s="77">
        <f t="shared" si="3"/>
        <v>0</v>
      </c>
      <c r="F12" s="77">
        <f>SUM(E$7:E12)</f>
        <v>0</v>
      </c>
      <c r="G12" s="77">
        <f t="shared" si="4"/>
        <v>0</v>
      </c>
    </row>
    <row r="13" spans="1:8" x14ac:dyDescent="0.3">
      <c r="B13" s="76">
        <v>6</v>
      </c>
      <c r="C13" s="77">
        <f t="shared" si="0"/>
        <v>0</v>
      </c>
      <c r="D13" s="77">
        <f t="shared" si="2"/>
        <v>0</v>
      </c>
      <c r="E13" s="77">
        <f t="shared" si="3"/>
        <v>0</v>
      </c>
      <c r="F13" s="77">
        <f>SUM(E$7:E13)</f>
        <v>0</v>
      </c>
      <c r="G13" s="77">
        <f t="shared" si="4"/>
        <v>0</v>
      </c>
    </row>
    <row r="14" spans="1:8" x14ac:dyDescent="0.3">
      <c r="B14" s="76">
        <v>7</v>
      </c>
      <c r="C14" s="77">
        <f t="shared" si="0"/>
        <v>0</v>
      </c>
      <c r="D14" s="77">
        <f t="shared" si="2"/>
        <v>0</v>
      </c>
      <c r="E14" s="77">
        <f t="shared" si="3"/>
        <v>0</v>
      </c>
      <c r="F14" s="77">
        <f>SUM(E$7:E14)</f>
        <v>0</v>
      </c>
      <c r="G14" s="77">
        <f t="shared" si="4"/>
        <v>0</v>
      </c>
    </row>
    <row r="15" spans="1:8" x14ac:dyDescent="0.3">
      <c r="B15" s="76">
        <v>8</v>
      </c>
      <c r="C15" s="77">
        <f t="shared" si="0"/>
        <v>0</v>
      </c>
      <c r="D15" s="77">
        <f t="shared" si="2"/>
        <v>0</v>
      </c>
      <c r="E15" s="77">
        <f t="shared" si="3"/>
        <v>0</v>
      </c>
      <c r="F15" s="77">
        <f>SUM(E$7:E15)</f>
        <v>0</v>
      </c>
      <c r="G15" s="77">
        <f t="shared" si="4"/>
        <v>0</v>
      </c>
    </row>
    <row r="16" spans="1:8" x14ac:dyDescent="0.3">
      <c r="B16" s="76">
        <v>9</v>
      </c>
      <c r="C16" s="77">
        <f t="shared" si="0"/>
        <v>0</v>
      </c>
      <c r="D16" s="77">
        <f t="shared" si="2"/>
        <v>0</v>
      </c>
      <c r="E16" s="77">
        <f t="shared" si="3"/>
        <v>0</v>
      </c>
      <c r="F16" s="77">
        <f>SUM(E$7:E16)</f>
        <v>0</v>
      </c>
      <c r="G16" s="77">
        <f t="shared" si="4"/>
        <v>0</v>
      </c>
    </row>
    <row r="17" spans="2:7" x14ac:dyDescent="0.3">
      <c r="B17" s="76">
        <v>10</v>
      </c>
      <c r="C17" s="77">
        <f t="shared" si="0"/>
        <v>0</v>
      </c>
      <c r="D17" s="77">
        <f t="shared" si="2"/>
        <v>0</v>
      </c>
      <c r="E17" s="77">
        <f t="shared" si="3"/>
        <v>0</v>
      </c>
      <c r="F17" s="77">
        <f>SUM(E$7:E17)</f>
        <v>0</v>
      </c>
      <c r="G17" s="77">
        <f t="shared" si="4"/>
        <v>0</v>
      </c>
    </row>
    <row r="18" spans="2:7" x14ac:dyDescent="0.3">
      <c r="B18" s="76">
        <v>11</v>
      </c>
      <c r="C18" s="77">
        <f t="shared" si="0"/>
        <v>0</v>
      </c>
      <c r="D18" s="77">
        <f t="shared" si="2"/>
        <v>0</v>
      </c>
      <c r="E18" s="77">
        <f t="shared" si="3"/>
        <v>0</v>
      </c>
      <c r="F18" s="77">
        <f>SUM(E$7:E18)</f>
        <v>0</v>
      </c>
      <c r="G18" s="77">
        <f t="shared" si="4"/>
        <v>0</v>
      </c>
    </row>
    <row r="19" spans="2:7" x14ac:dyDescent="0.3">
      <c r="B19" s="76">
        <v>12</v>
      </c>
      <c r="C19" s="77">
        <f t="shared" si="0"/>
        <v>0</v>
      </c>
      <c r="D19" s="77">
        <f t="shared" si="2"/>
        <v>0</v>
      </c>
      <c r="E19" s="77">
        <f t="shared" si="3"/>
        <v>0</v>
      </c>
      <c r="F19" s="77">
        <f>SUM(E$7:E19)</f>
        <v>0</v>
      </c>
      <c r="G19" s="77">
        <f t="shared" si="4"/>
        <v>0</v>
      </c>
    </row>
    <row r="20" spans="2:7" x14ac:dyDescent="0.3">
      <c r="B20" s="76">
        <v>13</v>
      </c>
      <c r="C20" s="77">
        <f t="shared" si="0"/>
        <v>0</v>
      </c>
      <c r="D20" s="77">
        <f t="shared" si="2"/>
        <v>0</v>
      </c>
      <c r="E20" s="77">
        <f t="shared" si="3"/>
        <v>0</v>
      </c>
      <c r="F20" s="77">
        <f>SUM(E$7:E20)</f>
        <v>0</v>
      </c>
      <c r="G20" s="77">
        <f t="shared" si="4"/>
        <v>0</v>
      </c>
    </row>
    <row r="21" spans="2:7" x14ac:dyDescent="0.3">
      <c r="B21" s="76">
        <v>14</v>
      </c>
      <c r="C21" s="77">
        <f t="shared" si="0"/>
        <v>0</v>
      </c>
      <c r="D21" s="77">
        <f t="shared" si="2"/>
        <v>0</v>
      </c>
      <c r="E21" s="77">
        <f t="shared" si="3"/>
        <v>0</v>
      </c>
      <c r="F21" s="77">
        <f>SUM(E$7:E21)</f>
        <v>0</v>
      </c>
      <c r="G21" s="77">
        <f t="shared" si="4"/>
        <v>0</v>
      </c>
    </row>
    <row r="22" spans="2:7" x14ac:dyDescent="0.3">
      <c r="B22" s="76">
        <v>15</v>
      </c>
      <c r="C22" s="77">
        <f t="shared" si="0"/>
        <v>0</v>
      </c>
      <c r="D22" s="77">
        <f t="shared" si="2"/>
        <v>0</v>
      </c>
      <c r="E22" s="77">
        <f t="shared" si="3"/>
        <v>0</v>
      </c>
      <c r="F22" s="77">
        <f>SUM(E$7:E22)</f>
        <v>0</v>
      </c>
      <c r="G22" s="77">
        <f t="shared" si="4"/>
        <v>0</v>
      </c>
    </row>
    <row r="23" spans="2:7" x14ac:dyDescent="0.3">
      <c r="B23" s="76">
        <v>16</v>
      </c>
      <c r="C23" s="77">
        <f t="shared" si="0"/>
        <v>0</v>
      </c>
      <c r="D23" s="77">
        <f t="shared" si="2"/>
        <v>0</v>
      </c>
      <c r="E23" s="77">
        <f t="shared" si="3"/>
        <v>0</v>
      </c>
      <c r="F23" s="77">
        <f>SUM(E$7:E23)</f>
        <v>0</v>
      </c>
      <c r="G23" s="77">
        <f t="shared" si="4"/>
        <v>0</v>
      </c>
    </row>
    <row r="24" spans="2:7" x14ac:dyDescent="0.3">
      <c r="B24" s="76">
        <v>17</v>
      </c>
      <c r="C24" s="77">
        <f t="shared" si="0"/>
        <v>0</v>
      </c>
      <c r="D24" s="77">
        <f t="shared" si="2"/>
        <v>0</v>
      </c>
      <c r="E24" s="77">
        <f t="shared" si="3"/>
        <v>0</v>
      </c>
      <c r="F24" s="77">
        <f>SUM(E$7:E24)</f>
        <v>0</v>
      </c>
      <c r="G24" s="77">
        <f t="shared" si="4"/>
        <v>0</v>
      </c>
    </row>
    <row r="25" spans="2:7" x14ac:dyDescent="0.3">
      <c r="B25" s="76">
        <v>18</v>
      </c>
      <c r="C25" s="77">
        <f t="shared" si="0"/>
        <v>0</v>
      </c>
      <c r="D25" s="77">
        <f t="shared" si="2"/>
        <v>0</v>
      </c>
      <c r="E25" s="77">
        <f t="shared" si="3"/>
        <v>0</v>
      </c>
      <c r="F25" s="77">
        <f>SUM(E$7:E25)</f>
        <v>0</v>
      </c>
      <c r="G25" s="77">
        <f t="shared" si="4"/>
        <v>0</v>
      </c>
    </row>
    <row r="26" spans="2:7" x14ac:dyDescent="0.3">
      <c r="B26" s="76">
        <v>19</v>
      </c>
      <c r="C26" s="77">
        <f t="shared" si="0"/>
        <v>0</v>
      </c>
      <c r="D26" s="77">
        <f t="shared" si="2"/>
        <v>0</v>
      </c>
      <c r="E26" s="77">
        <f t="shared" si="3"/>
        <v>0</v>
      </c>
      <c r="F26" s="77">
        <f>SUM(E$7:E26)</f>
        <v>0</v>
      </c>
      <c r="G26" s="77">
        <f t="shared" si="4"/>
        <v>0</v>
      </c>
    </row>
    <row r="27" spans="2:7" x14ac:dyDescent="0.3">
      <c r="B27" s="76">
        <v>20</v>
      </c>
      <c r="C27" s="77">
        <f t="shared" si="0"/>
        <v>0</v>
      </c>
      <c r="D27" s="77">
        <f t="shared" si="2"/>
        <v>0</v>
      </c>
      <c r="E27" s="77">
        <f t="shared" si="3"/>
        <v>0</v>
      </c>
      <c r="F27" s="77">
        <f>SUM(E$7:E27)</f>
        <v>0</v>
      </c>
      <c r="G27" s="77">
        <f t="shared" si="4"/>
        <v>0</v>
      </c>
    </row>
    <row r="28" spans="2:7" x14ac:dyDescent="0.3">
      <c r="B28" s="76">
        <v>21</v>
      </c>
      <c r="C28" s="77">
        <f t="shared" si="0"/>
        <v>0</v>
      </c>
      <c r="D28" s="77">
        <f t="shared" si="2"/>
        <v>0</v>
      </c>
      <c r="E28" s="77">
        <f t="shared" si="3"/>
        <v>0</v>
      </c>
      <c r="F28" s="77">
        <f>SUM(E$7:E28)</f>
        <v>0</v>
      </c>
      <c r="G28" s="77">
        <f t="shared" si="4"/>
        <v>0</v>
      </c>
    </row>
    <row r="29" spans="2:7" x14ac:dyDescent="0.3">
      <c r="B29" s="76">
        <v>22</v>
      </c>
      <c r="C29" s="77">
        <f t="shared" si="0"/>
        <v>0</v>
      </c>
      <c r="D29" s="77">
        <f t="shared" si="2"/>
        <v>0</v>
      </c>
      <c r="E29" s="77">
        <f t="shared" si="3"/>
        <v>0</v>
      </c>
      <c r="F29" s="77">
        <f>SUM(E$7:E29)</f>
        <v>0</v>
      </c>
      <c r="G29" s="77">
        <f t="shared" si="4"/>
        <v>0</v>
      </c>
    </row>
    <row r="30" spans="2:7" x14ac:dyDescent="0.3">
      <c r="B30" s="76">
        <v>23</v>
      </c>
      <c r="C30" s="77">
        <f t="shared" si="0"/>
        <v>0</v>
      </c>
      <c r="D30" s="77">
        <f t="shared" si="2"/>
        <v>0</v>
      </c>
      <c r="E30" s="77">
        <f t="shared" si="3"/>
        <v>0</v>
      </c>
      <c r="F30" s="77">
        <f>SUM(E$7:E30)</f>
        <v>0</v>
      </c>
      <c r="G30" s="77">
        <f t="shared" si="4"/>
        <v>0</v>
      </c>
    </row>
    <row r="31" spans="2:7" x14ac:dyDescent="0.3">
      <c r="B31" s="76">
        <v>24</v>
      </c>
      <c r="C31" s="77">
        <f t="shared" si="0"/>
        <v>0</v>
      </c>
      <c r="D31" s="77">
        <f t="shared" si="2"/>
        <v>0</v>
      </c>
      <c r="E31" s="77">
        <f t="shared" si="3"/>
        <v>0</v>
      </c>
      <c r="F31" s="77">
        <f>SUM(E$7:E31)</f>
        <v>0</v>
      </c>
      <c r="G31" s="77">
        <f t="shared" si="4"/>
        <v>0</v>
      </c>
    </row>
    <row r="32" spans="2:7" x14ac:dyDescent="0.3">
      <c r="B32" s="76">
        <v>25</v>
      </c>
      <c r="C32" s="77">
        <f t="shared" si="0"/>
        <v>0</v>
      </c>
      <c r="D32" s="77">
        <f t="shared" si="2"/>
        <v>0</v>
      </c>
      <c r="E32" s="77">
        <f t="shared" si="3"/>
        <v>0</v>
      </c>
      <c r="F32" s="77">
        <f>SUM(E$7:E32)</f>
        <v>0</v>
      </c>
      <c r="G32" s="77">
        <f t="shared" si="4"/>
        <v>0</v>
      </c>
    </row>
    <row r="33" spans="2:7" x14ac:dyDescent="0.3">
      <c r="B33" s="76">
        <v>26</v>
      </c>
      <c r="C33" s="77">
        <f t="shared" si="0"/>
        <v>0</v>
      </c>
      <c r="D33" s="77">
        <f t="shared" si="2"/>
        <v>0</v>
      </c>
      <c r="E33" s="77">
        <f t="shared" si="3"/>
        <v>0</v>
      </c>
      <c r="F33" s="77">
        <f>SUM(E$7:E33)</f>
        <v>0</v>
      </c>
      <c r="G33" s="77">
        <f t="shared" si="4"/>
        <v>0</v>
      </c>
    </row>
    <row r="34" spans="2:7" x14ac:dyDescent="0.3">
      <c r="B34" s="76">
        <v>27</v>
      </c>
      <c r="C34" s="77">
        <f t="shared" si="0"/>
        <v>0</v>
      </c>
      <c r="D34" s="77">
        <f t="shared" si="2"/>
        <v>0</v>
      </c>
      <c r="E34" s="77">
        <f t="shared" si="3"/>
        <v>0</v>
      </c>
      <c r="F34" s="77">
        <f>SUM(E$7:E34)</f>
        <v>0</v>
      </c>
      <c r="G34" s="77">
        <f t="shared" si="4"/>
        <v>0</v>
      </c>
    </row>
    <row r="35" spans="2:7" x14ac:dyDescent="0.3">
      <c r="B35" s="76">
        <v>28</v>
      </c>
      <c r="C35" s="77">
        <f t="shared" si="0"/>
        <v>0</v>
      </c>
      <c r="D35" s="77">
        <f t="shared" si="2"/>
        <v>0</v>
      </c>
      <c r="E35" s="77">
        <f t="shared" si="3"/>
        <v>0</v>
      </c>
      <c r="F35" s="77">
        <f>SUM(E$7:E35)</f>
        <v>0</v>
      </c>
      <c r="G35" s="77">
        <f t="shared" si="4"/>
        <v>0</v>
      </c>
    </row>
    <row r="36" spans="2:7" x14ac:dyDescent="0.3">
      <c r="B36" s="76">
        <v>29</v>
      </c>
      <c r="C36" s="77">
        <f t="shared" si="0"/>
        <v>0</v>
      </c>
      <c r="D36" s="77">
        <f t="shared" si="2"/>
        <v>0</v>
      </c>
      <c r="E36" s="77">
        <f t="shared" si="3"/>
        <v>0</v>
      </c>
      <c r="F36" s="77">
        <f>SUM(E$7:E36)</f>
        <v>0</v>
      </c>
      <c r="G36" s="77">
        <f t="shared" si="4"/>
        <v>0</v>
      </c>
    </row>
    <row r="37" spans="2:7" x14ac:dyDescent="0.3">
      <c r="B37" s="76">
        <v>30</v>
      </c>
      <c r="C37" s="77">
        <f t="shared" si="0"/>
        <v>0</v>
      </c>
      <c r="D37" s="77">
        <f t="shared" si="2"/>
        <v>0</v>
      </c>
      <c r="E37" s="77">
        <f t="shared" si="3"/>
        <v>0</v>
      </c>
      <c r="F37" s="77">
        <f>SUM(E$7:E37)</f>
        <v>0</v>
      </c>
      <c r="G37" s="77">
        <f t="shared" si="4"/>
        <v>0</v>
      </c>
    </row>
    <row r="38" spans="2:7" x14ac:dyDescent="0.3">
      <c r="B38" s="76">
        <v>31</v>
      </c>
      <c r="C38" s="77">
        <f t="shared" si="0"/>
        <v>0</v>
      </c>
      <c r="D38" s="77">
        <f t="shared" si="2"/>
        <v>0</v>
      </c>
      <c r="E38" s="77">
        <f t="shared" si="3"/>
        <v>0</v>
      </c>
      <c r="F38" s="77">
        <f>SUM(E$7:E38)</f>
        <v>0</v>
      </c>
      <c r="G38" s="77">
        <f t="shared" si="4"/>
        <v>0</v>
      </c>
    </row>
    <row r="39" spans="2:7" x14ac:dyDescent="0.3">
      <c r="B39" s="76">
        <v>32</v>
      </c>
      <c r="C39" s="77">
        <f t="shared" ref="C39:C70" si="5">IF(B$3*12&gt;=B39,-PMT(B$4/12,(B$3*12)+1,B$2/(1+B$4/12)),0)</f>
        <v>0</v>
      </c>
      <c r="D39" s="77">
        <f t="shared" si="2"/>
        <v>0</v>
      </c>
      <c r="E39" s="77">
        <f t="shared" si="3"/>
        <v>0</v>
      </c>
      <c r="F39" s="77">
        <f>SUM(E$7:E39)</f>
        <v>0</v>
      </c>
      <c r="G39" s="77">
        <f t="shared" si="4"/>
        <v>0</v>
      </c>
    </row>
    <row r="40" spans="2:7" x14ac:dyDescent="0.3">
      <c r="B40" s="76">
        <v>33</v>
      </c>
      <c r="C40" s="77">
        <f t="shared" si="5"/>
        <v>0</v>
      </c>
      <c r="D40" s="77">
        <f t="shared" si="2"/>
        <v>0</v>
      </c>
      <c r="E40" s="77">
        <f t="shared" si="3"/>
        <v>0</v>
      </c>
      <c r="F40" s="77">
        <f>SUM(E$7:E40)</f>
        <v>0</v>
      </c>
      <c r="G40" s="77">
        <f t="shared" si="4"/>
        <v>0</v>
      </c>
    </row>
    <row r="41" spans="2:7" x14ac:dyDescent="0.3">
      <c r="B41" s="76">
        <v>34</v>
      </c>
      <c r="C41" s="77">
        <f t="shared" si="5"/>
        <v>0</v>
      </c>
      <c r="D41" s="77">
        <f t="shared" si="2"/>
        <v>0</v>
      </c>
      <c r="E41" s="77">
        <f t="shared" si="3"/>
        <v>0</v>
      </c>
      <c r="F41" s="77">
        <f>SUM(E$7:E41)</f>
        <v>0</v>
      </c>
      <c r="G41" s="77">
        <f t="shared" si="4"/>
        <v>0</v>
      </c>
    </row>
    <row r="42" spans="2:7" x14ac:dyDescent="0.3">
      <c r="B42" s="76">
        <v>35</v>
      </c>
      <c r="C42" s="77">
        <f t="shared" si="5"/>
        <v>0</v>
      </c>
      <c r="D42" s="77">
        <f t="shared" si="2"/>
        <v>0</v>
      </c>
      <c r="E42" s="77">
        <f t="shared" si="3"/>
        <v>0</v>
      </c>
      <c r="F42" s="77">
        <f>SUM(E$7:E42)</f>
        <v>0</v>
      </c>
      <c r="G42" s="77">
        <f t="shared" si="4"/>
        <v>0</v>
      </c>
    </row>
    <row r="43" spans="2:7" x14ac:dyDescent="0.3">
      <c r="B43" s="76">
        <v>36</v>
      </c>
      <c r="C43" s="77">
        <f t="shared" si="5"/>
        <v>0</v>
      </c>
      <c r="D43" s="77">
        <f t="shared" si="2"/>
        <v>0</v>
      </c>
      <c r="E43" s="77">
        <f t="shared" si="3"/>
        <v>0</v>
      </c>
      <c r="F43" s="77">
        <f>SUM(E$7:E43)</f>
        <v>0</v>
      </c>
      <c r="G43" s="77">
        <f t="shared" si="4"/>
        <v>0</v>
      </c>
    </row>
    <row r="44" spans="2:7" x14ac:dyDescent="0.3">
      <c r="B44" s="76">
        <v>37</v>
      </c>
      <c r="C44" s="77">
        <f t="shared" si="5"/>
        <v>0</v>
      </c>
      <c r="D44" s="77">
        <f t="shared" si="2"/>
        <v>0</v>
      </c>
      <c r="E44" s="77">
        <f t="shared" si="3"/>
        <v>0</v>
      </c>
      <c r="F44" s="77">
        <f>SUM(E$7:E44)</f>
        <v>0</v>
      </c>
      <c r="G44" s="77">
        <f t="shared" si="4"/>
        <v>0</v>
      </c>
    </row>
    <row r="45" spans="2:7" x14ac:dyDescent="0.3">
      <c r="B45" s="76">
        <v>38</v>
      </c>
      <c r="C45" s="77">
        <f t="shared" si="5"/>
        <v>0</v>
      </c>
      <c r="D45" s="77">
        <f t="shared" si="2"/>
        <v>0</v>
      </c>
      <c r="E45" s="77">
        <f t="shared" si="3"/>
        <v>0</v>
      </c>
      <c r="F45" s="77">
        <f>SUM(E$7:E45)</f>
        <v>0</v>
      </c>
      <c r="G45" s="77">
        <f t="shared" si="4"/>
        <v>0</v>
      </c>
    </row>
    <row r="46" spans="2:7" x14ac:dyDescent="0.3">
      <c r="B46" s="76">
        <v>39</v>
      </c>
      <c r="C46" s="77">
        <f t="shared" si="5"/>
        <v>0</v>
      </c>
      <c r="D46" s="77">
        <f t="shared" si="2"/>
        <v>0</v>
      </c>
      <c r="E46" s="77">
        <f t="shared" si="3"/>
        <v>0</v>
      </c>
      <c r="F46" s="77">
        <f>SUM(E$7:E46)</f>
        <v>0</v>
      </c>
      <c r="G46" s="77">
        <f t="shared" si="4"/>
        <v>0</v>
      </c>
    </row>
    <row r="47" spans="2:7" x14ac:dyDescent="0.3">
      <c r="B47" s="76">
        <v>40</v>
      </c>
      <c r="C47" s="77">
        <f t="shared" si="5"/>
        <v>0</v>
      </c>
      <c r="D47" s="77">
        <f t="shared" si="2"/>
        <v>0</v>
      </c>
      <c r="E47" s="77">
        <f t="shared" si="3"/>
        <v>0</v>
      </c>
      <c r="F47" s="77">
        <f>SUM(E$7:E47)</f>
        <v>0</v>
      </c>
      <c r="G47" s="77">
        <f t="shared" si="4"/>
        <v>0</v>
      </c>
    </row>
    <row r="48" spans="2:7" x14ac:dyDescent="0.3">
      <c r="B48" s="76">
        <v>41</v>
      </c>
      <c r="C48" s="77">
        <f t="shared" si="5"/>
        <v>0</v>
      </c>
      <c r="D48" s="77">
        <f t="shared" si="2"/>
        <v>0</v>
      </c>
      <c r="E48" s="77">
        <f t="shared" si="3"/>
        <v>0</v>
      </c>
      <c r="F48" s="77">
        <f>SUM(E$7:E48)</f>
        <v>0</v>
      </c>
      <c r="G48" s="77">
        <f t="shared" si="4"/>
        <v>0</v>
      </c>
    </row>
    <row r="49" spans="2:7" x14ac:dyDescent="0.3">
      <c r="B49" s="76">
        <v>42</v>
      </c>
      <c r="C49" s="77">
        <f t="shared" si="5"/>
        <v>0</v>
      </c>
      <c r="D49" s="77">
        <f t="shared" si="2"/>
        <v>0</v>
      </c>
      <c r="E49" s="77">
        <f t="shared" si="3"/>
        <v>0</v>
      </c>
      <c r="F49" s="77">
        <f>SUM(E$7:E49)</f>
        <v>0</v>
      </c>
      <c r="G49" s="77">
        <f t="shared" si="4"/>
        <v>0</v>
      </c>
    </row>
    <row r="50" spans="2:7" x14ac:dyDescent="0.3">
      <c r="B50" s="76">
        <v>43</v>
      </c>
      <c r="C50" s="77">
        <f t="shared" si="5"/>
        <v>0</v>
      </c>
      <c r="D50" s="77">
        <f t="shared" si="2"/>
        <v>0</v>
      </c>
      <c r="E50" s="77">
        <f t="shared" si="3"/>
        <v>0</v>
      </c>
      <c r="F50" s="77">
        <f>SUM(E$7:E50)</f>
        <v>0</v>
      </c>
      <c r="G50" s="77">
        <f t="shared" si="4"/>
        <v>0</v>
      </c>
    </row>
    <row r="51" spans="2:7" x14ac:dyDescent="0.3">
      <c r="B51" s="76">
        <v>44</v>
      </c>
      <c r="C51" s="77">
        <f t="shared" si="5"/>
        <v>0</v>
      </c>
      <c r="D51" s="77">
        <f t="shared" si="2"/>
        <v>0</v>
      </c>
      <c r="E51" s="77">
        <f t="shared" si="3"/>
        <v>0</v>
      </c>
      <c r="F51" s="77">
        <f>SUM(E$7:E51)</f>
        <v>0</v>
      </c>
      <c r="G51" s="77">
        <f t="shared" si="4"/>
        <v>0</v>
      </c>
    </row>
    <row r="52" spans="2:7" x14ac:dyDescent="0.3">
      <c r="B52" s="76">
        <v>45</v>
      </c>
      <c r="C52" s="77">
        <f t="shared" si="5"/>
        <v>0</v>
      </c>
      <c r="D52" s="77">
        <f t="shared" si="2"/>
        <v>0</v>
      </c>
      <c r="E52" s="77">
        <f t="shared" si="3"/>
        <v>0</v>
      </c>
      <c r="F52" s="77">
        <f>SUM(E$7:E52)</f>
        <v>0</v>
      </c>
      <c r="G52" s="77">
        <f t="shared" si="4"/>
        <v>0</v>
      </c>
    </row>
    <row r="53" spans="2:7" x14ac:dyDescent="0.3">
      <c r="B53" s="76">
        <v>46</v>
      </c>
      <c r="C53" s="77">
        <f t="shared" si="5"/>
        <v>0</v>
      </c>
      <c r="D53" s="77">
        <f t="shared" si="2"/>
        <v>0</v>
      </c>
      <c r="E53" s="77">
        <f t="shared" si="3"/>
        <v>0</v>
      </c>
      <c r="F53" s="77">
        <f>SUM(E$7:E53)</f>
        <v>0</v>
      </c>
      <c r="G53" s="77">
        <f t="shared" si="4"/>
        <v>0</v>
      </c>
    </row>
    <row r="54" spans="2:7" x14ac:dyDescent="0.3">
      <c r="B54" s="76">
        <v>47</v>
      </c>
      <c r="C54" s="77">
        <f t="shared" si="5"/>
        <v>0</v>
      </c>
      <c r="D54" s="77">
        <f t="shared" si="2"/>
        <v>0</v>
      </c>
      <c r="E54" s="77">
        <f t="shared" si="3"/>
        <v>0</v>
      </c>
      <c r="F54" s="77">
        <f>SUM(E$7:E54)</f>
        <v>0</v>
      </c>
      <c r="G54" s="77">
        <f t="shared" si="4"/>
        <v>0</v>
      </c>
    </row>
    <row r="55" spans="2:7" x14ac:dyDescent="0.3">
      <c r="B55" s="76">
        <v>48</v>
      </c>
      <c r="C55" s="77">
        <f t="shared" si="5"/>
        <v>0</v>
      </c>
      <c r="D55" s="77">
        <f t="shared" si="2"/>
        <v>0</v>
      </c>
      <c r="E55" s="77">
        <f t="shared" si="3"/>
        <v>0</v>
      </c>
      <c r="F55" s="77">
        <f>SUM(E$7:E55)</f>
        <v>0</v>
      </c>
      <c r="G55" s="77">
        <f t="shared" si="4"/>
        <v>0</v>
      </c>
    </row>
    <row r="56" spans="2:7" x14ac:dyDescent="0.3">
      <c r="B56" s="76">
        <v>49</v>
      </c>
      <c r="C56" s="77">
        <f t="shared" si="5"/>
        <v>0</v>
      </c>
      <c r="D56" s="77">
        <f t="shared" si="2"/>
        <v>0</v>
      </c>
      <c r="E56" s="77">
        <f t="shared" si="3"/>
        <v>0</v>
      </c>
      <c r="F56" s="77">
        <f>SUM(E$7:E56)</f>
        <v>0</v>
      </c>
      <c r="G56" s="77">
        <f t="shared" si="4"/>
        <v>0</v>
      </c>
    </row>
    <row r="57" spans="2:7" x14ac:dyDescent="0.3">
      <c r="B57" s="76">
        <v>50</v>
      </c>
      <c r="C57" s="77">
        <f t="shared" si="5"/>
        <v>0</v>
      </c>
      <c r="D57" s="77">
        <f t="shared" si="2"/>
        <v>0</v>
      </c>
      <c r="E57" s="77">
        <f t="shared" si="3"/>
        <v>0</v>
      </c>
      <c r="F57" s="77">
        <f>SUM(E$7:E57)</f>
        <v>0</v>
      </c>
      <c r="G57" s="77">
        <f t="shared" si="4"/>
        <v>0</v>
      </c>
    </row>
    <row r="58" spans="2:7" x14ac:dyDescent="0.3">
      <c r="B58" s="76">
        <v>51</v>
      </c>
      <c r="C58" s="77">
        <f t="shared" si="5"/>
        <v>0</v>
      </c>
      <c r="D58" s="77">
        <f t="shared" si="2"/>
        <v>0</v>
      </c>
      <c r="E58" s="77">
        <f t="shared" si="3"/>
        <v>0</v>
      </c>
      <c r="F58" s="77">
        <f>SUM(E$7:E58)</f>
        <v>0</v>
      </c>
      <c r="G58" s="77">
        <f t="shared" si="4"/>
        <v>0</v>
      </c>
    </row>
    <row r="59" spans="2:7" x14ac:dyDescent="0.3">
      <c r="B59" s="76">
        <v>52</v>
      </c>
      <c r="C59" s="77">
        <f t="shared" si="5"/>
        <v>0</v>
      </c>
      <c r="D59" s="77">
        <f t="shared" si="2"/>
        <v>0</v>
      </c>
      <c r="E59" s="77">
        <f t="shared" si="3"/>
        <v>0</v>
      </c>
      <c r="F59" s="77">
        <f>SUM(E$7:E59)</f>
        <v>0</v>
      </c>
      <c r="G59" s="77">
        <f t="shared" si="4"/>
        <v>0</v>
      </c>
    </row>
    <row r="60" spans="2:7" x14ac:dyDescent="0.3">
      <c r="B60" s="76">
        <v>53</v>
      </c>
      <c r="C60" s="77">
        <f t="shared" si="5"/>
        <v>0</v>
      </c>
      <c r="D60" s="77">
        <f t="shared" si="2"/>
        <v>0</v>
      </c>
      <c r="E60" s="77">
        <f t="shared" si="3"/>
        <v>0</v>
      </c>
      <c r="F60" s="77">
        <f>SUM(E$7:E60)</f>
        <v>0</v>
      </c>
      <c r="G60" s="77">
        <f t="shared" si="4"/>
        <v>0</v>
      </c>
    </row>
    <row r="61" spans="2:7" x14ac:dyDescent="0.3">
      <c r="B61" s="76">
        <v>54</v>
      </c>
      <c r="C61" s="77">
        <f t="shared" si="5"/>
        <v>0</v>
      </c>
      <c r="D61" s="77">
        <f t="shared" si="2"/>
        <v>0</v>
      </c>
      <c r="E61" s="77">
        <f t="shared" si="3"/>
        <v>0</v>
      </c>
      <c r="F61" s="77">
        <f>SUM(E$7:E61)</f>
        <v>0</v>
      </c>
      <c r="G61" s="77">
        <f t="shared" si="4"/>
        <v>0</v>
      </c>
    </row>
    <row r="62" spans="2:7" x14ac:dyDescent="0.3">
      <c r="B62" s="76">
        <v>55</v>
      </c>
      <c r="C62" s="77">
        <f t="shared" si="5"/>
        <v>0</v>
      </c>
      <c r="D62" s="77">
        <f t="shared" si="2"/>
        <v>0</v>
      </c>
      <c r="E62" s="77">
        <f t="shared" si="3"/>
        <v>0</v>
      </c>
      <c r="F62" s="77">
        <f>SUM(E$7:E62)</f>
        <v>0</v>
      </c>
      <c r="G62" s="77">
        <f t="shared" si="4"/>
        <v>0</v>
      </c>
    </row>
    <row r="63" spans="2:7" x14ac:dyDescent="0.3">
      <c r="B63" s="76">
        <v>56</v>
      </c>
      <c r="C63" s="77">
        <f t="shared" si="5"/>
        <v>0</v>
      </c>
      <c r="D63" s="77">
        <f t="shared" si="2"/>
        <v>0</v>
      </c>
      <c r="E63" s="77">
        <f t="shared" si="3"/>
        <v>0</v>
      </c>
      <c r="F63" s="77">
        <f>SUM(E$7:E63)</f>
        <v>0</v>
      </c>
      <c r="G63" s="77">
        <f t="shared" si="4"/>
        <v>0</v>
      </c>
    </row>
    <row r="64" spans="2:7" x14ac:dyDescent="0.3">
      <c r="B64" s="76">
        <v>57</v>
      </c>
      <c r="C64" s="77">
        <f t="shared" si="5"/>
        <v>0</v>
      </c>
      <c r="D64" s="77">
        <f t="shared" si="2"/>
        <v>0</v>
      </c>
      <c r="E64" s="77">
        <f t="shared" si="3"/>
        <v>0</v>
      </c>
      <c r="F64" s="77">
        <f>SUM(E$7:E64)</f>
        <v>0</v>
      </c>
      <c r="G64" s="77">
        <f t="shared" si="4"/>
        <v>0</v>
      </c>
    </row>
    <row r="65" spans="2:7" x14ac:dyDescent="0.3">
      <c r="B65" s="76">
        <v>58</v>
      </c>
      <c r="C65" s="77">
        <f t="shared" si="5"/>
        <v>0</v>
      </c>
      <c r="D65" s="77">
        <f t="shared" si="2"/>
        <v>0</v>
      </c>
      <c r="E65" s="77">
        <f t="shared" si="3"/>
        <v>0</v>
      </c>
      <c r="F65" s="77">
        <f>SUM(E$7:E65)</f>
        <v>0</v>
      </c>
      <c r="G65" s="77">
        <f t="shared" si="4"/>
        <v>0</v>
      </c>
    </row>
    <row r="66" spans="2:7" x14ac:dyDescent="0.3">
      <c r="B66" s="76">
        <v>59</v>
      </c>
      <c r="C66" s="77">
        <f t="shared" si="5"/>
        <v>0</v>
      </c>
      <c r="D66" s="77">
        <f t="shared" si="2"/>
        <v>0</v>
      </c>
      <c r="E66" s="77">
        <f t="shared" si="3"/>
        <v>0</v>
      </c>
      <c r="F66" s="77">
        <f>SUM(E$7:E66)</f>
        <v>0</v>
      </c>
      <c r="G66" s="77">
        <f t="shared" si="4"/>
        <v>0</v>
      </c>
    </row>
    <row r="67" spans="2:7" x14ac:dyDescent="0.3">
      <c r="B67" s="76">
        <v>60</v>
      </c>
      <c r="C67" s="77">
        <f t="shared" si="5"/>
        <v>0</v>
      </c>
      <c r="D67" s="77">
        <f t="shared" si="2"/>
        <v>0</v>
      </c>
      <c r="E67" s="77">
        <f t="shared" si="3"/>
        <v>0</v>
      </c>
      <c r="F67" s="77">
        <f>SUM(E$7:E67)</f>
        <v>0</v>
      </c>
      <c r="G67" s="77">
        <f t="shared" si="4"/>
        <v>0</v>
      </c>
    </row>
    <row r="68" spans="2:7" x14ac:dyDescent="0.3">
      <c r="B68" s="76">
        <v>61</v>
      </c>
      <c r="C68" s="77">
        <f t="shared" si="5"/>
        <v>0</v>
      </c>
      <c r="D68" s="77">
        <f t="shared" si="2"/>
        <v>0</v>
      </c>
      <c r="E68" s="77">
        <f t="shared" si="3"/>
        <v>0</v>
      </c>
      <c r="F68" s="77">
        <f>SUM(E$7:E68)</f>
        <v>0</v>
      </c>
      <c r="G68" s="77">
        <f t="shared" si="4"/>
        <v>0</v>
      </c>
    </row>
    <row r="69" spans="2:7" x14ac:dyDescent="0.3">
      <c r="B69" s="76">
        <v>62</v>
      </c>
      <c r="C69" s="77">
        <f t="shared" si="5"/>
        <v>0</v>
      </c>
      <c r="D69" s="77">
        <f t="shared" si="2"/>
        <v>0</v>
      </c>
      <c r="E69" s="77">
        <f t="shared" si="3"/>
        <v>0</v>
      </c>
      <c r="F69" s="77">
        <f>SUM(E$7:E69)</f>
        <v>0</v>
      </c>
      <c r="G69" s="77">
        <f t="shared" si="4"/>
        <v>0</v>
      </c>
    </row>
    <row r="70" spans="2:7" x14ac:dyDescent="0.3">
      <c r="B70" s="76">
        <v>63</v>
      </c>
      <c r="C70" s="77">
        <f t="shared" si="5"/>
        <v>0</v>
      </c>
      <c r="D70" s="77">
        <f t="shared" si="2"/>
        <v>0</v>
      </c>
      <c r="E70" s="77">
        <f t="shared" si="3"/>
        <v>0</v>
      </c>
      <c r="F70" s="77">
        <f>SUM(E$7:E70)</f>
        <v>0</v>
      </c>
      <c r="G70" s="77">
        <f t="shared" si="4"/>
        <v>0</v>
      </c>
    </row>
    <row r="71" spans="2:7" x14ac:dyDescent="0.3">
      <c r="B71" s="76">
        <v>64</v>
      </c>
      <c r="C71" s="77">
        <f t="shared" ref="C71" si="6">IF(B$3*12&gt;=B71,-PMT(B$4/12,(B$3*12)+1,B$2/(1+B$4/12)),0)</f>
        <v>0</v>
      </c>
      <c r="D71" s="77">
        <f t="shared" si="2"/>
        <v>0</v>
      </c>
      <c r="E71" s="77">
        <f t="shared" si="3"/>
        <v>0</v>
      </c>
      <c r="F71" s="77">
        <f>SUM(E$7:E71)</f>
        <v>0</v>
      </c>
      <c r="G71" s="77">
        <f t="shared" si="4"/>
        <v>0</v>
      </c>
    </row>
    <row r="72" spans="2:7" x14ac:dyDescent="0.3">
      <c r="B72" s="76">
        <v>65</v>
      </c>
      <c r="C72" s="77">
        <f t="shared" ref="C72:C135" si="7">IF(B$3*12&gt;=B72,-PMT(B$4/12,(B$3*12)+1,B$2/(1+B$4/12)),0)</f>
        <v>0</v>
      </c>
      <c r="D72" s="77">
        <f t="shared" si="2"/>
        <v>0</v>
      </c>
      <c r="E72" s="77">
        <f t="shared" si="3"/>
        <v>0</v>
      </c>
      <c r="F72" s="77">
        <f>SUM(E$7:E72)</f>
        <v>0</v>
      </c>
      <c r="G72" s="77">
        <f t="shared" si="4"/>
        <v>0</v>
      </c>
    </row>
    <row r="73" spans="2:7" x14ac:dyDescent="0.3">
      <c r="B73" s="76">
        <v>66</v>
      </c>
      <c r="C73" s="77">
        <f t="shared" si="7"/>
        <v>0</v>
      </c>
      <c r="D73" s="77">
        <f t="shared" ref="D73:D136" si="8">IF(B$3*12&gt;=B73,G72*B$4/12,0)</f>
        <v>0</v>
      </c>
      <c r="E73" s="77">
        <f t="shared" ref="E73:E136" si="9">C73-D73</f>
        <v>0</v>
      </c>
      <c r="F73" s="77">
        <f>SUM(E$7:E73)</f>
        <v>0</v>
      </c>
      <c r="G73" s="77">
        <f t="shared" ref="G73:G136" si="10">G72-E73</f>
        <v>0</v>
      </c>
    </row>
    <row r="74" spans="2:7" x14ac:dyDescent="0.3">
      <c r="B74" s="76">
        <v>67</v>
      </c>
      <c r="C74" s="77">
        <f t="shared" si="7"/>
        <v>0</v>
      </c>
      <c r="D74" s="77">
        <f t="shared" si="8"/>
        <v>0</v>
      </c>
      <c r="E74" s="77">
        <f t="shared" si="9"/>
        <v>0</v>
      </c>
      <c r="F74" s="77">
        <f>SUM(E$7:E74)</f>
        <v>0</v>
      </c>
      <c r="G74" s="77">
        <f t="shared" si="10"/>
        <v>0</v>
      </c>
    </row>
    <row r="75" spans="2:7" x14ac:dyDescent="0.3">
      <c r="B75" s="76">
        <v>68</v>
      </c>
      <c r="C75" s="77">
        <f t="shared" si="7"/>
        <v>0</v>
      </c>
      <c r="D75" s="77">
        <f t="shared" si="8"/>
        <v>0</v>
      </c>
      <c r="E75" s="77">
        <f t="shared" si="9"/>
        <v>0</v>
      </c>
      <c r="F75" s="77">
        <f>SUM(E$7:E75)</f>
        <v>0</v>
      </c>
      <c r="G75" s="77">
        <f t="shared" si="10"/>
        <v>0</v>
      </c>
    </row>
    <row r="76" spans="2:7" x14ac:dyDescent="0.3">
      <c r="B76" s="76">
        <v>69</v>
      </c>
      <c r="C76" s="77">
        <f t="shared" si="7"/>
        <v>0</v>
      </c>
      <c r="D76" s="77">
        <f t="shared" si="8"/>
        <v>0</v>
      </c>
      <c r="E76" s="77">
        <f t="shared" si="9"/>
        <v>0</v>
      </c>
      <c r="F76" s="77">
        <f>SUM(E$7:E76)</f>
        <v>0</v>
      </c>
      <c r="G76" s="77">
        <f t="shared" si="10"/>
        <v>0</v>
      </c>
    </row>
    <row r="77" spans="2:7" x14ac:dyDescent="0.3">
      <c r="B77" s="76">
        <v>70</v>
      </c>
      <c r="C77" s="77">
        <f t="shared" si="7"/>
        <v>0</v>
      </c>
      <c r="D77" s="77">
        <f t="shared" si="8"/>
        <v>0</v>
      </c>
      <c r="E77" s="77">
        <f t="shared" si="9"/>
        <v>0</v>
      </c>
      <c r="F77" s="77">
        <f>SUM(E$7:E77)</f>
        <v>0</v>
      </c>
      <c r="G77" s="77">
        <f t="shared" si="10"/>
        <v>0</v>
      </c>
    </row>
    <row r="78" spans="2:7" x14ac:dyDescent="0.3">
      <c r="B78" s="76">
        <v>71</v>
      </c>
      <c r="C78" s="77">
        <f t="shared" si="7"/>
        <v>0</v>
      </c>
      <c r="D78" s="77">
        <f t="shared" si="8"/>
        <v>0</v>
      </c>
      <c r="E78" s="77">
        <f t="shared" si="9"/>
        <v>0</v>
      </c>
      <c r="F78" s="77">
        <f>SUM(E$7:E78)</f>
        <v>0</v>
      </c>
      <c r="G78" s="77">
        <f t="shared" si="10"/>
        <v>0</v>
      </c>
    </row>
    <row r="79" spans="2:7" x14ac:dyDescent="0.3">
      <c r="B79" s="76">
        <v>72</v>
      </c>
      <c r="C79" s="77">
        <f t="shared" si="7"/>
        <v>0</v>
      </c>
      <c r="D79" s="77">
        <f t="shared" si="8"/>
        <v>0</v>
      </c>
      <c r="E79" s="77">
        <f t="shared" si="9"/>
        <v>0</v>
      </c>
      <c r="F79" s="77">
        <f>SUM(E$7:E79)</f>
        <v>0</v>
      </c>
      <c r="G79" s="77">
        <f t="shared" si="10"/>
        <v>0</v>
      </c>
    </row>
    <row r="80" spans="2:7" x14ac:dyDescent="0.3">
      <c r="B80" s="76">
        <v>73</v>
      </c>
      <c r="C80" s="77">
        <f t="shared" si="7"/>
        <v>0</v>
      </c>
      <c r="D80" s="77">
        <f t="shared" si="8"/>
        <v>0</v>
      </c>
      <c r="E80" s="77">
        <f t="shared" si="9"/>
        <v>0</v>
      </c>
      <c r="F80" s="77">
        <f>SUM(E$7:E80)</f>
        <v>0</v>
      </c>
      <c r="G80" s="77">
        <f t="shared" si="10"/>
        <v>0</v>
      </c>
    </row>
    <row r="81" spans="2:7" x14ac:dyDescent="0.3">
      <c r="B81" s="76">
        <v>74</v>
      </c>
      <c r="C81" s="77">
        <f t="shared" si="7"/>
        <v>0</v>
      </c>
      <c r="D81" s="77">
        <f t="shared" si="8"/>
        <v>0</v>
      </c>
      <c r="E81" s="77">
        <f t="shared" si="9"/>
        <v>0</v>
      </c>
      <c r="F81" s="77">
        <f>SUM(E$7:E81)</f>
        <v>0</v>
      </c>
      <c r="G81" s="77">
        <f t="shared" si="10"/>
        <v>0</v>
      </c>
    </row>
    <row r="82" spans="2:7" x14ac:dyDescent="0.3">
      <c r="B82" s="76">
        <v>75</v>
      </c>
      <c r="C82" s="77">
        <f t="shared" si="7"/>
        <v>0</v>
      </c>
      <c r="D82" s="77">
        <f t="shared" si="8"/>
        <v>0</v>
      </c>
      <c r="E82" s="77">
        <f t="shared" si="9"/>
        <v>0</v>
      </c>
      <c r="F82" s="77">
        <f>SUM(E$7:E82)</f>
        <v>0</v>
      </c>
      <c r="G82" s="77">
        <f t="shared" si="10"/>
        <v>0</v>
      </c>
    </row>
    <row r="83" spans="2:7" x14ac:dyDescent="0.3">
      <c r="B83" s="76">
        <v>76</v>
      </c>
      <c r="C83" s="77">
        <f t="shared" si="7"/>
        <v>0</v>
      </c>
      <c r="D83" s="77">
        <f t="shared" si="8"/>
        <v>0</v>
      </c>
      <c r="E83" s="77">
        <f t="shared" si="9"/>
        <v>0</v>
      </c>
      <c r="F83" s="77">
        <f>SUM(E$7:E83)</f>
        <v>0</v>
      </c>
      <c r="G83" s="77">
        <f t="shared" si="10"/>
        <v>0</v>
      </c>
    </row>
    <row r="84" spans="2:7" x14ac:dyDescent="0.3">
      <c r="B84" s="76">
        <v>77</v>
      </c>
      <c r="C84" s="77">
        <f t="shared" si="7"/>
        <v>0</v>
      </c>
      <c r="D84" s="77">
        <f t="shared" si="8"/>
        <v>0</v>
      </c>
      <c r="E84" s="77">
        <f t="shared" si="9"/>
        <v>0</v>
      </c>
      <c r="F84" s="77">
        <f>SUM(E$7:E84)</f>
        <v>0</v>
      </c>
      <c r="G84" s="77">
        <f t="shared" si="10"/>
        <v>0</v>
      </c>
    </row>
    <row r="85" spans="2:7" x14ac:dyDescent="0.3">
      <c r="B85" s="76">
        <v>78</v>
      </c>
      <c r="C85" s="77">
        <f t="shared" si="7"/>
        <v>0</v>
      </c>
      <c r="D85" s="77">
        <f t="shared" si="8"/>
        <v>0</v>
      </c>
      <c r="E85" s="77">
        <f t="shared" si="9"/>
        <v>0</v>
      </c>
      <c r="F85" s="77">
        <f>SUM(E$7:E85)</f>
        <v>0</v>
      </c>
      <c r="G85" s="77">
        <f t="shared" si="10"/>
        <v>0</v>
      </c>
    </row>
    <row r="86" spans="2:7" x14ac:dyDescent="0.3">
      <c r="B86" s="76">
        <v>79</v>
      </c>
      <c r="C86" s="77">
        <f t="shared" si="7"/>
        <v>0</v>
      </c>
      <c r="D86" s="77">
        <f t="shared" si="8"/>
        <v>0</v>
      </c>
      <c r="E86" s="77">
        <f t="shared" si="9"/>
        <v>0</v>
      </c>
      <c r="F86" s="77">
        <f>SUM(E$7:E86)</f>
        <v>0</v>
      </c>
      <c r="G86" s="77">
        <f t="shared" si="10"/>
        <v>0</v>
      </c>
    </row>
    <row r="87" spans="2:7" x14ac:dyDescent="0.3">
      <c r="B87" s="76">
        <v>80</v>
      </c>
      <c r="C87" s="77">
        <f t="shared" si="7"/>
        <v>0</v>
      </c>
      <c r="D87" s="77">
        <f t="shared" si="8"/>
        <v>0</v>
      </c>
      <c r="E87" s="77">
        <f t="shared" si="9"/>
        <v>0</v>
      </c>
      <c r="F87" s="77">
        <f>SUM(E$7:E87)</f>
        <v>0</v>
      </c>
      <c r="G87" s="77">
        <f t="shared" si="10"/>
        <v>0</v>
      </c>
    </row>
    <row r="88" spans="2:7" x14ac:dyDescent="0.3">
      <c r="B88" s="76">
        <v>81</v>
      </c>
      <c r="C88" s="77">
        <f t="shared" si="7"/>
        <v>0</v>
      </c>
      <c r="D88" s="77">
        <f t="shared" si="8"/>
        <v>0</v>
      </c>
      <c r="E88" s="77">
        <f t="shared" si="9"/>
        <v>0</v>
      </c>
      <c r="F88" s="77">
        <f>SUM(E$7:E88)</f>
        <v>0</v>
      </c>
      <c r="G88" s="77">
        <f t="shared" si="10"/>
        <v>0</v>
      </c>
    </row>
    <row r="89" spans="2:7" x14ac:dyDescent="0.3">
      <c r="B89" s="76">
        <v>82</v>
      </c>
      <c r="C89" s="77">
        <f t="shared" si="7"/>
        <v>0</v>
      </c>
      <c r="D89" s="77">
        <f t="shared" si="8"/>
        <v>0</v>
      </c>
      <c r="E89" s="77">
        <f t="shared" si="9"/>
        <v>0</v>
      </c>
      <c r="F89" s="77">
        <f>SUM(E$7:E89)</f>
        <v>0</v>
      </c>
      <c r="G89" s="77">
        <f t="shared" si="10"/>
        <v>0</v>
      </c>
    </row>
    <row r="90" spans="2:7" x14ac:dyDescent="0.3">
      <c r="B90" s="76">
        <v>83</v>
      </c>
      <c r="C90" s="77">
        <f t="shared" si="7"/>
        <v>0</v>
      </c>
      <c r="D90" s="77">
        <f t="shared" si="8"/>
        <v>0</v>
      </c>
      <c r="E90" s="77">
        <f t="shared" si="9"/>
        <v>0</v>
      </c>
      <c r="F90" s="77">
        <f>SUM(E$7:E90)</f>
        <v>0</v>
      </c>
      <c r="G90" s="77">
        <f t="shared" si="10"/>
        <v>0</v>
      </c>
    </row>
    <row r="91" spans="2:7" x14ac:dyDescent="0.3">
      <c r="B91" s="76">
        <v>84</v>
      </c>
      <c r="C91" s="77">
        <f t="shared" si="7"/>
        <v>0</v>
      </c>
      <c r="D91" s="77">
        <f t="shared" si="8"/>
        <v>0</v>
      </c>
      <c r="E91" s="77">
        <f t="shared" si="9"/>
        <v>0</v>
      </c>
      <c r="F91" s="77">
        <f>SUM(E$7:E91)</f>
        <v>0</v>
      </c>
      <c r="G91" s="77">
        <f t="shared" si="10"/>
        <v>0</v>
      </c>
    </row>
    <row r="92" spans="2:7" x14ac:dyDescent="0.3">
      <c r="B92" s="76">
        <v>85</v>
      </c>
      <c r="C92" s="77">
        <f t="shared" si="7"/>
        <v>0</v>
      </c>
      <c r="D92" s="77">
        <f t="shared" si="8"/>
        <v>0</v>
      </c>
      <c r="E92" s="77">
        <f t="shared" si="9"/>
        <v>0</v>
      </c>
      <c r="F92" s="77">
        <f>SUM(E$7:E92)</f>
        <v>0</v>
      </c>
      <c r="G92" s="77">
        <f t="shared" si="10"/>
        <v>0</v>
      </c>
    </row>
    <row r="93" spans="2:7" x14ac:dyDescent="0.3">
      <c r="B93" s="76">
        <v>86</v>
      </c>
      <c r="C93" s="77">
        <f t="shared" si="7"/>
        <v>0</v>
      </c>
      <c r="D93" s="77">
        <f t="shared" si="8"/>
        <v>0</v>
      </c>
      <c r="E93" s="77">
        <f t="shared" si="9"/>
        <v>0</v>
      </c>
      <c r="F93" s="77">
        <f>SUM(E$7:E93)</f>
        <v>0</v>
      </c>
      <c r="G93" s="77">
        <f t="shared" si="10"/>
        <v>0</v>
      </c>
    </row>
    <row r="94" spans="2:7" x14ac:dyDescent="0.3">
      <c r="B94" s="76">
        <v>87</v>
      </c>
      <c r="C94" s="77">
        <f t="shared" si="7"/>
        <v>0</v>
      </c>
      <c r="D94" s="77">
        <f t="shared" si="8"/>
        <v>0</v>
      </c>
      <c r="E94" s="77">
        <f t="shared" si="9"/>
        <v>0</v>
      </c>
      <c r="F94" s="77">
        <f>SUM(E$7:E94)</f>
        <v>0</v>
      </c>
      <c r="G94" s="77">
        <f t="shared" si="10"/>
        <v>0</v>
      </c>
    </row>
    <row r="95" spans="2:7" x14ac:dyDescent="0.3">
      <c r="B95" s="76">
        <v>88</v>
      </c>
      <c r="C95" s="77">
        <f t="shared" si="7"/>
        <v>0</v>
      </c>
      <c r="D95" s="77">
        <f t="shared" si="8"/>
        <v>0</v>
      </c>
      <c r="E95" s="77">
        <f t="shared" si="9"/>
        <v>0</v>
      </c>
      <c r="F95" s="77">
        <f>SUM(E$7:E95)</f>
        <v>0</v>
      </c>
      <c r="G95" s="77">
        <f t="shared" si="10"/>
        <v>0</v>
      </c>
    </row>
    <row r="96" spans="2:7" x14ac:dyDescent="0.3">
      <c r="B96" s="76">
        <v>89</v>
      </c>
      <c r="C96" s="77">
        <f t="shared" si="7"/>
        <v>0</v>
      </c>
      <c r="D96" s="77">
        <f t="shared" si="8"/>
        <v>0</v>
      </c>
      <c r="E96" s="77">
        <f t="shared" si="9"/>
        <v>0</v>
      </c>
      <c r="F96" s="77">
        <f>SUM(E$7:E96)</f>
        <v>0</v>
      </c>
      <c r="G96" s="77">
        <f t="shared" si="10"/>
        <v>0</v>
      </c>
    </row>
    <row r="97" spans="2:7" x14ac:dyDescent="0.3">
      <c r="B97" s="76">
        <v>90</v>
      </c>
      <c r="C97" s="77">
        <f t="shared" si="7"/>
        <v>0</v>
      </c>
      <c r="D97" s="77">
        <f t="shared" si="8"/>
        <v>0</v>
      </c>
      <c r="E97" s="77">
        <f t="shared" si="9"/>
        <v>0</v>
      </c>
      <c r="F97" s="77">
        <f>SUM(E$7:E97)</f>
        <v>0</v>
      </c>
      <c r="G97" s="77">
        <f t="shared" si="10"/>
        <v>0</v>
      </c>
    </row>
    <row r="98" spans="2:7" x14ac:dyDescent="0.3">
      <c r="B98" s="76">
        <v>91</v>
      </c>
      <c r="C98" s="77">
        <f t="shared" si="7"/>
        <v>0</v>
      </c>
      <c r="D98" s="77">
        <f t="shared" si="8"/>
        <v>0</v>
      </c>
      <c r="E98" s="77">
        <f t="shared" si="9"/>
        <v>0</v>
      </c>
      <c r="F98" s="77">
        <f>SUM(E$7:E98)</f>
        <v>0</v>
      </c>
      <c r="G98" s="77">
        <f t="shared" si="10"/>
        <v>0</v>
      </c>
    </row>
    <row r="99" spans="2:7" x14ac:dyDescent="0.3">
      <c r="B99" s="76">
        <v>92</v>
      </c>
      <c r="C99" s="77">
        <f t="shared" si="7"/>
        <v>0</v>
      </c>
      <c r="D99" s="77">
        <f t="shared" si="8"/>
        <v>0</v>
      </c>
      <c r="E99" s="77">
        <f t="shared" si="9"/>
        <v>0</v>
      </c>
      <c r="F99" s="77">
        <f>SUM(E$7:E99)</f>
        <v>0</v>
      </c>
      <c r="G99" s="77">
        <f t="shared" si="10"/>
        <v>0</v>
      </c>
    </row>
    <row r="100" spans="2:7" x14ac:dyDescent="0.3">
      <c r="B100" s="76">
        <v>93</v>
      </c>
      <c r="C100" s="77">
        <f t="shared" si="7"/>
        <v>0</v>
      </c>
      <c r="D100" s="77">
        <f t="shared" si="8"/>
        <v>0</v>
      </c>
      <c r="E100" s="77">
        <f t="shared" si="9"/>
        <v>0</v>
      </c>
      <c r="F100" s="77">
        <f>SUM(E$7:E100)</f>
        <v>0</v>
      </c>
      <c r="G100" s="77">
        <f t="shared" si="10"/>
        <v>0</v>
      </c>
    </row>
    <row r="101" spans="2:7" x14ac:dyDescent="0.3">
      <c r="B101" s="76">
        <v>94</v>
      </c>
      <c r="C101" s="77">
        <f t="shared" si="7"/>
        <v>0</v>
      </c>
      <c r="D101" s="77">
        <f t="shared" si="8"/>
        <v>0</v>
      </c>
      <c r="E101" s="77">
        <f t="shared" si="9"/>
        <v>0</v>
      </c>
      <c r="F101" s="77">
        <f>SUM(E$7:E101)</f>
        <v>0</v>
      </c>
      <c r="G101" s="77">
        <f t="shared" si="10"/>
        <v>0</v>
      </c>
    </row>
    <row r="102" spans="2:7" x14ac:dyDescent="0.3">
      <c r="B102" s="76">
        <v>95</v>
      </c>
      <c r="C102" s="77">
        <f t="shared" si="7"/>
        <v>0</v>
      </c>
      <c r="D102" s="77">
        <f t="shared" si="8"/>
        <v>0</v>
      </c>
      <c r="E102" s="77">
        <f t="shared" si="9"/>
        <v>0</v>
      </c>
      <c r="F102" s="77">
        <f>SUM(E$7:E102)</f>
        <v>0</v>
      </c>
      <c r="G102" s="77">
        <f t="shared" si="10"/>
        <v>0</v>
      </c>
    </row>
    <row r="103" spans="2:7" x14ac:dyDescent="0.3">
      <c r="B103" s="76">
        <v>96</v>
      </c>
      <c r="C103" s="77">
        <f t="shared" si="7"/>
        <v>0</v>
      </c>
      <c r="D103" s="77">
        <f t="shared" si="8"/>
        <v>0</v>
      </c>
      <c r="E103" s="77">
        <f t="shared" si="9"/>
        <v>0</v>
      </c>
      <c r="F103" s="77">
        <f>SUM(E$7:E103)</f>
        <v>0</v>
      </c>
      <c r="G103" s="77">
        <f t="shared" si="10"/>
        <v>0</v>
      </c>
    </row>
    <row r="104" spans="2:7" x14ac:dyDescent="0.3">
      <c r="B104" s="76">
        <v>97</v>
      </c>
      <c r="C104" s="77">
        <f t="shared" si="7"/>
        <v>0</v>
      </c>
      <c r="D104" s="77">
        <f t="shared" si="8"/>
        <v>0</v>
      </c>
      <c r="E104" s="77">
        <f t="shared" si="9"/>
        <v>0</v>
      </c>
      <c r="F104" s="77">
        <f>SUM(E$7:E104)</f>
        <v>0</v>
      </c>
      <c r="G104" s="77">
        <f t="shared" si="10"/>
        <v>0</v>
      </c>
    </row>
    <row r="105" spans="2:7" x14ac:dyDescent="0.3">
      <c r="B105" s="76">
        <v>98</v>
      </c>
      <c r="C105" s="77">
        <f t="shared" si="7"/>
        <v>0</v>
      </c>
      <c r="D105" s="77">
        <f t="shared" si="8"/>
        <v>0</v>
      </c>
      <c r="E105" s="77">
        <f t="shared" si="9"/>
        <v>0</v>
      </c>
      <c r="F105" s="77">
        <f>SUM(E$7:E105)</f>
        <v>0</v>
      </c>
      <c r="G105" s="77">
        <f t="shared" si="10"/>
        <v>0</v>
      </c>
    </row>
    <row r="106" spans="2:7" x14ac:dyDescent="0.3">
      <c r="B106" s="76">
        <v>99</v>
      </c>
      <c r="C106" s="77">
        <f t="shared" si="7"/>
        <v>0</v>
      </c>
      <c r="D106" s="77">
        <f t="shared" si="8"/>
        <v>0</v>
      </c>
      <c r="E106" s="77">
        <f t="shared" si="9"/>
        <v>0</v>
      </c>
      <c r="F106" s="77">
        <f>SUM(E$7:E106)</f>
        <v>0</v>
      </c>
      <c r="G106" s="77">
        <f t="shared" si="10"/>
        <v>0</v>
      </c>
    </row>
    <row r="107" spans="2:7" x14ac:dyDescent="0.3">
      <c r="B107" s="76">
        <v>100</v>
      </c>
      <c r="C107" s="77">
        <f t="shared" si="7"/>
        <v>0</v>
      </c>
      <c r="D107" s="77">
        <f t="shared" si="8"/>
        <v>0</v>
      </c>
      <c r="E107" s="77">
        <f t="shared" si="9"/>
        <v>0</v>
      </c>
      <c r="F107" s="77">
        <f>SUM(E$7:E107)</f>
        <v>0</v>
      </c>
      <c r="G107" s="77">
        <f t="shared" si="10"/>
        <v>0</v>
      </c>
    </row>
    <row r="108" spans="2:7" x14ac:dyDescent="0.3">
      <c r="B108" s="76">
        <v>101</v>
      </c>
      <c r="C108" s="77">
        <f t="shared" si="7"/>
        <v>0</v>
      </c>
      <c r="D108" s="77">
        <f t="shared" si="8"/>
        <v>0</v>
      </c>
      <c r="E108" s="77">
        <f t="shared" si="9"/>
        <v>0</v>
      </c>
      <c r="F108" s="77">
        <f>SUM(E$7:E108)</f>
        <v>0</v>
      </c>
      <c r="G108" s="77">
        <f t="shared" si="10"/>
        <v>0</v>
      </c>
    </row>
    <row r="109" spans="2:7" x14ac:dyDescent="0.3">
      <c r="B109" s="76">
        <v>102</v>
      </c>
      <c r="C109" s="77">
        <f t="shared" si="7"/>
        <v>0</v>
      </c>
      <c r="D109" s="77">
        <f t="shared" si="8"/>
        <v>0</v>
      </c>
      <c r="E109" s="77">
        <f t="shared" si="9"/>
        <v>0</v>
      </c>
      <c r="F109" s="77">
        <f>SUM(E$7:E109)</f>
        <v>0</v>
      </c>
      <c r="G109" s="77">
        <f t="shared" si="10"/>
        <v>0</v>
      </c>
    </row>
    <row r="110" spans="2:7" x14ac:dyDescent="0.3">
      <c r="B110" s="76">
        <v>103</v>
      </c>
      <c r="C110" s="77">
        <f t="shared" si="7"/>
        <v>0</v>
      </c>
      <c r="D110" s="77">
        <f t="shared" si="8"/>
        <v>0</v>
      </c>
      <c r="E110" s="77">
        <f t="shared" si="9"/>
        <v>0</v>
      </c>
      <c r="F110" s="77">
        <f>SUM(E$7:E110)</f>
        <v>0</v>
      </c>
      <c r="G110" s="77">
        <f t="shared" si="10"/>
        <v>0</v>
      </c>
    </row>
    <row r="111" spans="2:7" x14ac:dyDescent="0.3">
      <c r="B111" s="76">
        <v>104</v>
      </c>
      <c r="C111" s="77">
        <f t="shared" si="7"/>
        <v>0</v>
      </c>
      <c r="D111" s="77">
        <f t="shared" si="8"/>
        <v>0</v>
      </c>
      <c r="E111" s="77">
        <f t="shared" si="9"/>
        <v>0</v>
      </c>
      <c r="F111" s="77">
        <f>SUM(E$7:E111)</f>
        <v>0</v>
      </c>
      <c r="G111" s="77">
        <f t="shared" si="10"/>
        <v>0</v>
      </c>
    </row>
    <row r="112" spans="2:7" x14ac:dyDescent="0.3">
      <c r="B112" s="76">
        <v>105</v>
      </c>
      <c r="C112" s="77">
        <f t="shared" si="7"/>
        <v>0</v>
      </c>
      <c r="D112" s="77">
        <f t="shared" si="8"/>
        <v>0</v>
      </c>
      <c r="E112" s="77">
        <f t="shared" si="9"/>
        <v>0</v>
      </c>
      <c r="F112" s="77">
        <f>SUM(E$7:E112)</f>
        <v>0</v>
      </c>
      <c r="G112" s="77">
        <f t="shared" si="10"/>
        <v>0</v>
      </c>
    </row>
    <row r="113" spans="2:7" x14ac:dyDescent="0.3">
      <c r="B113" s="76">
        <v>106</v>
      </c>
      <c r="C113" s="77">
        <f t="shared" si="7"/>
        <v>0</v>
      </c>
      <c r="D113" s="77">
        <f t="shared" si="8"/>
        <v>0</v>
      </c>
      <c r="E113" s="77">
        <f t="shared" si="9"/>
        <v>0</v>
      </c>
      <c r="F113" s="77">
        <f>SUM(E$7:E113)</f>
        <v>0</v>
      </c>
      <c r="G113" s="77">
        <f t="shared" si="10"/>
        <v>0</v>
      </c>
    </row>
    <row r="114" spans="2:7" x14ac:dyDescent="0.3">
      <c r="B114" s="76">
        <v>107</v>
      </c>
      <c r="C114" s="77">
        <f t="shared" si="7"/>
        <v>0</v>
      </c>
      <c r="D114" s="77">
        <f t="shared" si="8"/>
        <v>0</v>
      </c>
      <c r="E114" s="77">
        <f t="shared" si="9"/>
        <v>0</v>
      </c>
      <c r="F114" s="77">
        <f>SUM(E$7:E114)</f>
        <v>0</v>
      </c>
      <c r="G114" s="77">
        <f t="shared" si="10"/>
        <v>0</v>
      </c>
    </row>
    <row r="115" spans="2:7" x14ac:dyDescent="0.3">
      <c r="B115" s="76">
        <v>108</v>
      </c>
      <c r="C115" s="77">
        <f t="shared" si="7"/>
        <v>0</v>
      </c>
      <c r="D115" s="77">
        <f t="shared" si="8"/>
        <v>0</v>
      </c>
      <c r="E115" s="77">
        <f t="shared" si="9"/>
        <v>0</v>
      </c>
      <c r="F115" s="77">
        <f>SUM(E$7:E115)</f>
        <v>0</v>
      </c>
      <c r="G115" s="77">
        <f t="shared" si="10"/>
        <v>0</v>
      </c>
    </row>
    <row r="116" spans="2:7" x14ac:dyDescent="0.3">
      <c r="B116" s="76">
        <v>109</v>
      </c>
      <c r="C116" s="77">
        <f t="shared" si="7"/>
        <v>0</v>
      </c>
      <c r="D116" s="77">
        <f t="shared" si="8"/>
        <v>0</v>
      </c>
      <c r="E116" s="77">
        <f t="shared" si="9"/>
        <v>0</v>
      </c>
      <c r="F116" s="77">
        <f>SUM(E$7:E116)</f>
        <v>0</v>
      </c>
      <c r="G116" s="77">
        <f t="shared" si="10"/>
        <v>0</v>
      </c>
    </row>
    <row r="117" spans="2:7" x14ac:dyDescent="0.3">
      <c r="B117" s="76">
        <v>110</v>
      </c>
      <c r="C117" s="77">
        <f t="shared" si="7"/>
        <v>0</v>
      </c>
      <c r="D117" s="77">
        <f t="shared" si="8"/>
        <v>0</v>
      </c>
      <c r="E117" s="77">
        <f t="shared" si="9"/>
        <v>0</v>
      </c>
      <c r="F117" s="77">
        <f>SUM(E$7:E117)</f>
        <v>0</v>
      </c>
      <c r="G117" s="77">
        <f t="shared" si="10"/>
        <v>0</v>
      </c>
    </row>
    <row r="118" spans="2:7" x14ac:dyDescent="0.3">
      <c r="B118" s="76">
        <v>111</v>
      </c>
      <c r="C118" s="77">
        <f t="shared" si="7"/>
        <v>0</v>
      </c>
      <c r="D118" s="77">
        <f t="shared" si="8"/>
        <v>0</v>
      </c>
      <c r="E118" s="77">
        <f t="shared" si="9"/>
        <v>0</v>
      </c>
      <c r="F118" s="77">
        <f>SUM(E$7:E118)</f>
        <v>0</v>
      </c>
      <c r="G118" s="77">
        <f t="shared" si="10"/>
        <v>0</v>
      </c>
    </row>
    <row r="119" spans="2:7" x14ac:dyDescent="0.3">
      <c r="B119" s="76">
        <v>112</v>
      </c>
      <c r="C119" s="77">
        <f t="shared" si="7"/>
        <v>0</v>
      </c>
      <c r="D119" s="77">
        <f t="shared" si="8"/>
        <v>0</v>
      </c>
      <c r="E119" s="77">
        <f t="shared" si="9"/>
        <v>0</v>
      </c>
      <c r="F119" s="77">
        <f>SUM(E$7:E119)</f>
        <v>0</v>
      </c>
      <c r="G119" s="77">
        <f t="shared" si="10"/>
        <v>0</v>
      </c>
    </row>
    <row r="120" spans="2:7" x14ac:dyDescent="0.3">
      <c r="B120" s="76">
        <v>113</v>
      </c>
      <c r="C120" s="77">
        <f t="shared" si="7"/>
        <v>0</v>
      </c>
      <c r="D120" s="77">
        <f t="shared" si="8"/>
        <v>0</v>
      </c>
      <c r="E120" s="77">
        <f t="shared" si="9"/>
        <v>0</v>
      </c>
      <c r="F120" s="77">
        <f>SUM(E$7:E120)</f>
        <v>0</v>
      </c>
      <c r="G120" s="77">
        <f t="shared" si="10"/>
        <v>0</v>
      </c>
    </row>
    <row r="121" spans="2:7" x14ac:dyDescent="0.3">
      <c r="B121" s="76">
        <v>114</v>
      </c>
      <c r="C121" s="77">
        <f t="shared" si="7"/>
        <v>0</v>
      </c>
      <c r="D121" s="77">
        <f t="shared" si="8"/>
        <v>0</v>
      </c>
      <c r="E121" s="77">
        <f t="shared" si="9"/>
        <v>0</v>
      </c>
      <c r="F121" s="77">
        <f>SUM(E$7:E121)</f>
        <v>0</v>
      </c>
      <c r="G121" s="77">
        <f t="shared" si="10"/>
        <v>0</v>
      </c>
    </row>
    <row r="122" spans="2:7" x14ac:dyDescent="0.3">
      <c r="B122" s="76">
        <v>115</v>
      </c>
      <c r="C122" s="77">
        <f t="shared" si="7"/>
        <v>0</v>
      </c>
      <c r="D122" s="77">
        <f t="shared" si="8"/>
        <v>0</v>
      </c>
      <c r="E122" s="77">
        <f t="shared" si="9"/>
        <v>0</v>
      </c>
      <c r="F122" s="77">
        <f>SUM(E$7:E122)</f>
        <v>0</v>
      </c>
      <c r="G122" s="77">
        <f t="shared" si="10"/>
        <v>0</v>
      </c>
    </row>
    <row r="123" spans="2:7" x14ac:dyDescent="0.3">
      <c r="B123" s="76">
        <v>116</v>
      </c>
      <c r="C123" s="77">
        <f t="shared" si="7"/>
        <v>0</v>
      </c>
      <c r="D123" s="77">
        <f t="shared" si="8"/>
        <v>0</v>
      </c>
      <c r="E123" s="77">
        <f t="shared" si="9"/>
        <v>0</v>
      </c>
      <c r="F123" s="77">
        <f>SUM(E$7:E123)</f>
        <v>0</v>
      </c>
      <c r="G123" s="77">
        <f t="shared" si="10"/>
        <v>0</v>
      </c>
    </row>
    <row r="124" spans="2:7" x14ac:dyDescent="0.3">
      <c r="B124" s="76">
        <v>117</v>
      </c>
      <c r="C124" s="77">
        <f t="shared" si="7"/>
        <v>0</v>
      </c>
      <c r="D124" s="77">
        <f t="shared" si="8"/>
        <v>0</v>
      </c>
      <c r="E124" s="77">
        <f t="shared" si="9"/>
        <v>0</v>
      </c>
      <c r="F124" s="77">
        <f>SUM(E$7:E124)</f>
        <v>0</v>
      </c>
      <c r="G124" s="77">
        <f t="shared" si="10"/>
        <v>0</v>
      </c>
    </row>
    <row r="125" spans="2:7" x14ac:dyDescent="0.3">
      <c r="B125" s="76">
        <v>118</v>
      </c>
      <c r="C125" s="77">
        <f t="shared" si="7"/>
        <v>0</v>
      </c>
      <c r="D125" s="77">
        <f t="shared" si="8"/>
        <v>0</v>
      </c>
      <c r="E125" s="77">
        <f t="shared" si="9"/>
        <v>0</v>
      </c>
      <c r="F125" s="77">
        <f>SUM(E$7:E125)</f>
        <v>0</v>
      </c>
      <c r="G125" s="77">
        <f t="shared" si="10"/>
        <v>0</v>
      </c>
    </row>
    <row r="126" spans="2:7" x14ac:dyDescent="0.3">
      <c r="B126" s="76">
        <v>119</v>
      </c>
      <c r="C126" s="77">
        <f t="shared" si="7"/>
        <v>0</v>
      </c>
      <c r="D126" s="77">
        <f t="shared" si="8"/>
        <v>0</v>
      </c>
      <c r="E126" s="77">
        <f t="shared" si="9"/>
        <v>0</v>
      </c>
      <c r="F126" s="77">
        <f>SUM(E$7:E126)</f>
        <v>0</v>
      </c>
      <c r="G126" s="77">
        <f t="shared" si="10"/>
        <v>0</v>
      </c>
    </row>
    <row r="127" spans="2:7" x14ac:dyDescent="0.3">
      <c r="B127" s="76">
        <v>120</v>
      </c>
      <c r="C127" s="77">
        <f t="shared" si="7"/>
        <v>0</v>
      </c>
      <c r="D127" s="77">
        <f t="shared" si="8"/>
        <v>0</v>
      </c>
      <c r="E127" s="77">
        <f t="shared" si="9"/>
        <v>0</v>
      </c>
      <c r="F127" s="77">
        <f>SUM(E$7:E127)</f>
        <v>0</v>
      </c>
      <c r="G127" s="77">
        <f t="shared" si="10"/>
        <v>0</v>
      </c>
    </row>
    <row r="128" spans="2:7" x14ac:dyDescent="0.3">
      <c r="B128" s="76">
        <v>121</v>
      </c>
      <c r="C128" s="77">
        <f t="shared" si="7"/>
        <v>0</v>
      </c>
      <c r="D128" s="77">
        <f t="shared" si="8"/>
        <v>0</v>
      </c>
      <c r="E128" s="77">
        <f t="shared" si="9"/>
        <v>0</v>
      </c>
      <c r="F128" s="77">
        <f>SUM(E$7:E128)</f>
        <v>0</v>
      </c>
      <c r="G128" s="77">
        <f t="shared" si="10"/>
        <v>0</v>
      </c>
    </row>
    <row r="129" spans="2:7" x14ac:dyDescent="0.3">
      <c r="B129" s="76">
        <v>122</v>
      </c>
      <c r="C129" s="77">
        <f t="shared" si="7"/>
        <v>0</v>
      </c>
      <c r="D129" s="77">
        <f t="shared" si="8"/>
        <v>0</v>
      </c>
      <c r="E129" s="77">
        <f t="shared" si="9"/>
        <v>0</v>
      </c>
      <c r="F129" s="77">
        <f>SUM(E$7:E129)</f>
        <v>0</v>
      </c>
      <c r="G129" s="77">
        <f t="shared" si="10"/>
        <v>0</v>
      </c>
    </row>
    <row r="130" spans="2:7" x14ac:dyDescent="0.3">
      <c r="B130" s="76">
        <v>123</v>
      </c>
      <c r="C130" s="77">
        <f t="shared" si="7"/>
        <v>0</v>
      </c>
      <c r="D130" s="77">
        <f t="shared" si="8"/>
        <v>0</v>
      </c>
      <c r="E130" s="77">
        <f t="shared" si="9"/>
        <v>0</v>
      </c>
      <c r="F130" s="77">
        <f>SUM(E$7:E130)</f>
        <v>0</v>
      </c>
      <c r="G130" s="77">
        <f t="shared" si="10"/>
        <v>0</v>
      </c>
    </row>
    <row r="131" spans="2:7" x14ac:dyDescent="0.3">
      <c r="B131" s="76">
        <v>124</v>
      </c>
      <c r="C131" s="77">
        <f t="shared" si="7"/>
        <v>0</v>
      </c>
      <c r="D131" s="77">
        <f t="shared" si="8"/>
        <v>0</v>
      </c>
      <c r="E131" s="77">
        <f t="shared" si="9"/>
        <v>0</v>
      </c>
      <c r="F131" s="77">
        <f>SUM(E$7:E131)</f>
        <v>0</v>
      </c>
      <c r="G131" s="77">
        <f t="shared" si="10"/>
        <v>0</v>
      </c>
    </row>
    <row r="132" spans="2:7" x14ac:dyDescent="0.3">
      <c r="B132" s="76">
        <v>125</v>
      </c>
      <c r="C132" s="77">
        <f t="shared" si="7"/>
        <v>0</v>
      </c>
      <c r="D132" s="77">
        <f t="shared" si="8"/>
        <v>0</v>
      </c>
      <c r="E132" s="77">
        <f t="shared" si="9"/>
        <v>0</v>
      </c>
      <c r="F132" s="77">
        <f>SUM(E$7:E132)</f>
        <v>0</v>
      </c>
      <c r="G132" s="77">
        <f t="shared" si="10"/>
        <v>0</v>
      </c>
    </row>
    <row r="133" spans="2:7" x14ac:dyDescent="0.3">
      <c r="B133" s="76">
        <v>126</v>
      </c>
      <c r="C133" s="77">
        <f t="shared" si="7"/>
        <v>0</v>
      </c>
      <c r="D133" s="77">
        <f t="shared" si="8"/>
        <v>0</v>
      </c>
      <c r="E133" s="77">
        <f t="shared" si="9"/>
        <v>0</v>
      </c>
      <c r="F133" s="77">
        <f>SUM(E$7:E133)</f>
        <v>0</v>
      </c>
      <c r="G133" s="77">
        <f t="shared" si="10"/>
        <v>0</v>
      </c>
    </row>
    <row r="134" spans="2:7" x14ac:dyDescent="0.3">
      <c r="B134" s="76">
        <v>127</v>
      </c>
      <c r="C134" s="77">
        <f t="shared" si="7"/>
        <v>0</v>
      </c>
      <c r="D134" s="77">
        <f t="shared" si="8"/>
        <v>0</v>
      </c>
      <c r="E134" s="77">
        <f t="shared" si="9"/>
        <v>0</v>
      </c>
      <c r="F134" s="77">
        <f>SUM(E$7:E134)</f>
        <v>0</v>
      </c>
      <c r="G134" s="77">
        <f t="shared" si="10"/>
        <v>0</v>
      </c>
    </row>
    <row r="135" spans="2:7" x14ac:dyDescent="0.3">
      <c r="B135" s="76">
        <v>128</v>
      </c>
      <c r="C135" s="77">
        <f t="shared" si="7"/>
        <v>0</v>
      </c>
      <c r="D135" s="77">
        <f t="shared" si="8"/>
        <v>0</v>
      </c>
      <c r="E135" s="77">
        <f t="shared" si="9"/>
        <v>0</v>
      </c>
      <c r="F135" s="77">
        <f>SUM(E$7:E135)</f>
        <v>0</v>
      </c>
      <c r="G135" s="77">
        <f t="shared" si="10"/>
        <v>0</v>
      </c>
    </row>
    <row r="136" spans="2:7" x14ac:dyDescent="0.3">
      <c r="B136" s="76">
        <v>129</v>
      </c>
      <c r="C136" s="77">
        <f t="shared" ref="C136:C199" si="11">IF(B$3*12&gt;=B136,-PMT(B$4/12,(B$3*12)+1,B$2/(1+B$4/12)),0)</f>
        <v>0</v>
      </c>
      <c r="D136" s="77">
        <f t="shared" si="8"/>
        <v>0</v>
      </c>
      <c r="E136" s="77">
        <f t="shared" si="9"/>
        <v>0</v>
      </c>
      <c r="F136" s="77">
        <f>SUM(E$7:E136)</f>
        <v>0</v>
      </c>
      <c r="G136" s="77">
        <f t="shared" si="10"/>
        <v>0</v>
      </c>
    </row>
    <row r="137" spans="2:7" x14ac:dyDescent="0.3">
      <c r="B137" s="76">
        <v>130</v>
      </c>
      <c r="C137" s="77">
        <f t="shared" si="11"/>
        <v>0</v>
      </c>
      <c r="D137" s="77">
        <f t="shared" ref="D137:D200" si="12">IF(B$3*12&gt;=B137,G136*B$4/12,0)</f>
        <v>0</v>
      </c>
      <c r="E137" s="77">
        <f t="shared" ref="E137:E200" si="13">C137-D137</f>
        <v>0</v>
      </c>
      <c r="F137" s="77">
        <f>SUM(E$7:E137)</f>
        <v>0</v>
      </c>
      <c r="G137" s="77">
        <f t="shared" ref="G137:G200" si="14">G136-E137</f>
        <v>0</v>
      </c>
    </row>
    <row r="138" spans="2:7" x14ac:dyDescent="0.3">
      <c r="B138" s="76">
        <v>131</v>
      </c>
      <c r="C138" s="77">
        <f t="shared" si="11"/>
        <v>0</v>
      </c>
      <c r="D138" s="77">
        <f t="shared" si="12"/>
        <v>0</v>
      </c>
      <c r="E138" s="77">
        <f t="shared" si="13"/>
        <v>0</v>
      </c>
      <c r="F138" s="77">
        <f>SUM(E$7:E138)</f>
        <v>0</v>
      </c>
      <c r="G138" s="77">
        <f t="shared" si="14"/>
        <v>0</v>
      </c>
    </row>
    <row r="139" spans="2:7" x14ac:dyDescent="0.3">
      <c r="B139" s="76">
        <v>132</v>
      </c>
      <c r="C139" s="77">
        <f t="shared" si="11"/>
        <v>0</v>
      </c>
      <c r="D139" s="77">
        <f t="shared" si="12"/>
        <v>0</v>
      </c>
      <c r="E139" s="77">
        <f t="shared" si="13"/>
        <v>0</v>
      </c>
      <c r="F139" s="77">
        <f>SUM(E$7:E139)</f>
        <v>0</v>
      </c>
      <c r="G139" s="77">
        <f t="shared" si="14"/>
        <v>0</v>
      </c>
    </row>
    <row r="140" spans="2:7" x14ac:dyDescent="0.3">
      <c r="B140" s="76">
        <v>133</v>
      </c>
      <c r="C140" s="77">
        <f t="shared" si="11"/>
        <v>0</v>
      </c>
      <c r="D140" s="77">
        <f t="shared" si="12"/>
        <v>0</v>
      </c>
      <c r="E140" s="77">
        <f t="shared" si="13"/>
        <v>0</v>
      </c>
      <c r="F140" s="77">
        <f>SUM(E$7:E140)</f>
        <v>0</v>
      </c>
      <c r="G140" s="77">
        <f t="shared" si="14"/>
        <v>0</v>
      </c>
    </row>
    <row r="141" spans="2:7" x14ac:dyDescent="0.3">
      <c r="B141" s="76">
        <v>134</v>
      </c>
      <c r="C141" s="77">
        <f t="shared" si="11"/>
        <v>0</v>
      </c>
      <c r="D141" s="77">
        <f t="shared" si="12"/>
        <v>0</v>
      </c>
      <c r="E141" s="77">
        <f t="shared" si="13"/>
        <v>0</v>
      </c>
      <c r="F141" s="77">
        <f>SUM(E$7:E141)</f>
        <v>0</v>
      </c>
      <c r="G141" s="77">
        <f t="shared" si="14"/>
        <v>0</v>
      </c>
    </row>
    <row r="142" spans="2:7" x14ac:dyDescent="0.3">
      <c r="B142" s="76">
        <v>135</v>
      </c>
      <c r="C142" s="77">
        <f t="shared" si="11"/>
        <v>0</v>
      </c>
      <c r="D142" s="77">
        <f t="shared" si="12"/>
        <v>0</v>
      </c>
      <c r="E142" s="77">
        <f t="shared" si="13"/>
        <v>0</v>
      </c>
      <c r="F142" s="77">
        <f>SUM(E$7:E142)</f>
        <v>0</v>
      </c>
      <c r="G142" s="77">
        <f t="shared" si="14"/>
        <v>0</v>
      </c>
    </row>
    <row r="143" spans="2:7" x14ac:dyDescent="0.3">
      <c r="B143" s="76">
        <v>136</v>
      </c>
      <c r="C143" s="77">
        <f t="shared" si="11"/>
        <v>0</v>
      </c>
      <c r="D143" s="77">
        <f t="shared" si="12"/>
        <v>0</v>
      </c>
      <c r="E143" s="77">
        <f t="shared" si="13"/>
        <v>0</v>
      </c>
      <c r="F143" s="77">
        <f>SUM(E$7:E143)</f>
        <v>0</v>
      </c>
      <c r="G143" s="77">
        <f t="shared" si="14"/>
        <v>0</v>
      </c>
    </row>
    <row r="144" spans="2:7" x14ac:dyDescent="0.3">
      <c r="B144" s="76">
        <v>137</v>
      </c>
      <c r="C144" s="77">
        <f t="shared" si="11"/>
        <v>0</v>
      </c>
      <c r="D144" s="77">
        <f t="shared" si="12"/>
        <v>0</v>
      </c>
      <c r="E144" s="77">
        <f t="shared" si="13"/>
        <v>0</v>
      </c>
      <c r="F144" s="77">
        <f>SUM(E$7:E144)</f>
        <v>0</v>
      </c>
      <c r="G144" s="77">
        <f t="shared" si="14"/>
        <v>0</v>
      </c>
    </row>
    <row r="145" spans="2:7" x14ac:dyDescent="0.3">
      <c r="B145" s="76">
        <v>138</v>
      </c>
      <c r="C145" s="77">
        <f t="shared" si="11"/>
        <v>0</v>
      </c>
      <c r="D145" s="77">
        <f t="shared" si="12"/>
        <v>0</v>
      </c>
      <c r="E145" s="77">
        <f t="shared" si="13"/>
        <v>0</v>
      </c>
      <c r="F145" s="77">
        <f>SUM(E$7:E145)</f>
        <v>0</v>
      </c>
      <c r="G145" s="77">
        <f t="shared" si="14"/>
        <v>0</v>
      </c>
    </row>
    <row r="146" spans="2:7" x14ac:dyDescent="0.3">
      <c r="B146" s="76">
        <v>139</v>
      </c>
      <c r="C146" s="77">
        <f t="shared" si="11"/>
        <v>0</v>
      </c>
      <c r="D146" s="77">
        <f t="shared" si="12"/>
        <v>0</v>
      </c>
      <c r="E146" s="77">
        <f t="shared" si="13"/>
        <v>0</v>
      </c>
      <c r="F146" s="77">
        <f>SUM(E$7:E146)</f>
        <v>0</v>
      </c>
      <c r="G146" s="77">
        <f t="shared" si="14"/>
        <v>0</v>
      </c>
    </row>
    <row r="147" spans="2:7" x14ac:dyDescent="0.3">
      <c r="B147" s="76">
        <v>140</v>
      </c>
      <c r="C147" s="77">
        <f t="shared" si="11"/>
        <v>0</v>
      </c>
      <c r="D147" s="77">
        <f t="shared" si="12"/>
        <v>0</v>
      </c>
      <c r="E147" s="77">
        <f t="shared" si="13"/>
        <v>0</v>
      </c>
      <c r="F147" s="77">
        <f>SUM(E$7:E147)</f>
        <v>0</v>
      </c>
      <c r="G147" s="77">
        <f t="shared" si="14"/>
        <v>0</v>
      </c>
    </row>
    <row r="148" spans="2:7" x14ac:dyDescent="0.3">
      <c r="B148" s="76">
        <v>141</v>
      </c>
      <c r="C148" s="77">
        <f t="shared" si="11"/>
        <v>0</v>
      </c>
      <c r="D148" s="77">
        <f t="shared" si="12"/>
        <v>0</v>
      </c>
      <c r="E148" s="77">
        <f t="shared" si="13"/>
        <v>0</v>
      </c>
      <c r="F148" s="77">
        <f>SUM(E$7:E148)</f>
        <v>0</v>
      </c>
      <c r="G148" s="77">
        <f t="shared" si="14"/>
        <v>0</v>
      </c>
    </row>
    <row r="149" spans="2:7" x14ac:dyDescent="0.3">
      <c r="B149" s="76">
        <v>142</v>
      </c>
      <c r="C149" s="77">
        <f t="shared" si="11"/>
        <v>0</v>
      </c>
      <c r="D149" s="77">
        <f t="shared" si="12"/>
        <v>0</v>
      </c>
      <c r="E149" s="77">
        <f t="shared" si="13"/>
        <v>0</v>
      </c>
      <c r="F149" s="77">
        <f>SUM(E$7:E149)</f>
        <v>0</v>
      </c>
      <c r="G149" s="77">
        <f t="shared" si="14"/>
        <v>0</v>
      </c>
    </row>
    <row r="150" spans="2:7" x14ac:dyDescent="0.3">
      <c r="B150" s="76">
        <v>143</v>
      </c>
      <c r="C150" s="77">
        <f t="shared" si="11"/>
        <v>0</v>
      </c>
      <c r="D150" s="77">
        <f t="shared" si="12"/>
        <v>0</v>
      </c>
      <c r="E150" s="77">
        <f t="shared" si="13"/>
        <v>0</v>
      </c>
      <c r="F150" s="77">
        <f>SUM(E$7:E150)</f>
        <v>0</v>
      </c>
      <c r="G150" s="77">
        <f t="shared" si="14"/>
        <v>0</v>
      </c>
    </row>
    <row r="151" spans="2:7" x14ac:dyDescent="0.3">
      <c r="B151" s="76">
        <v>144</v>
      </c>
      <c r="C151" s="77">
        <f t="shared" si="11"/>
        <v>0</v>
      </c>
      <c r="D151" s="77">
        <f t="shared" si="12"/>
        <v>0</v>
      </c>
      <c r="E151" s="77">
        <f t="shared" si="13"/>
        <v>0</v>
      </c>
      <c r="F151" s="77">
        <f>SUM(E$7:E151)</f>
        <v>0</v>
      </c>
      <c r="G151" s="77">
        <f t="shared" si="14"/>
        <v>0</v>
      </c>
    </row>
    <row r="152" spans="2:7" x14ac:dyDescent="0.3">
      <c r="B152" s="76">
        <v>145</v>
      </c>
      <c r="C152" s="77">
        <f t="shared" si="11"/>
        <v>0</v>
      </c>
      <c r="D152" s="77">
        <f t="shared" si="12"/>
        <v>0</v>
      </c>
      <c r="E152" s="77">
        <f t="shared" si="13"/>
        <v>0</v>
      </c>
      <c r="F152" s="77">
        <f>SUM(E$7:E152)</f>
        <v>0</v>
      </c>
      <c r="G152" s="77">
        <f t="shared" si="14"/>
        <v>0</v>
      </c>
    </row>
    <row r="153" spans="2:7" x14ac:dyDescent="0.3">
      <c r="B153" s="76">
        <v>146</v>
      </c>
      <c r="C153" s="77">
        <f t="shared" si="11"/>
        <v>0</v>
      </c>
      <c r="D153" s="77">
        <f t="shared" si="12"/>
        <v>0</v>
      </c>
      <c r="E153" s="77">
        <f t="shared" si="13"/>
        <v>0</v>
      </c>
      <c r="F153" s="77">
        <f>SUM(E$7:E153)</f>
        <v>0</v>
      </c>
      <c r="G153" s="77">
        <f t="shared" si="14"/>
        <v>0</v>
      </c>
    </row>
    <row r="154" spans="2:7" x14ac:dyDescent="0.3">
      <c r="B154" s="76">
        <v>147</v>
      </c>
      <c r="C154" s="77">
        <f t="shared" si="11"/>
        <v>0</v>
      </c>
      <c r="D154" s="77">
        <f t="shared" si="12"/>
        <v>0</v>
      </c>
      <c r="E154" s="77">
        <f t="shared" si="13"/>
        <v>0</v>
      </c>
      <c r="F154" s="77">
        <f>SUM(E$7:E154)</f>
        <v>0</v>
      </c>
      <c r="G154" s="77">
        <f t="shared" si="14"/>
        <v>0</v>
      </c>
    </row>
    <row r="155" spans="2:7" x14ac:dyDescent="0.3">
      <c r="B155" s="76">
        <v>148</v>
      </c>
      <c r="C155" s="77">
        <f t="shared" si="11"/>
        <v>0</v>
      </c>
      <c r="D155" s="77">
        <f t="shared" si="12"/>
        <v>0</v>
      </c>
      <c r="E155" s="77">
        <f t="shared" si="13"/>
        <v>0</v>
      </c>
      <c r="F155" s="77">
        <f>SUM(E$7:E155)</f>
        <v>0</v>
      </c>
      <c r="G155" s="77">
        <f t="shared" si="14"/>
        <v>0</v>
      </c>
    </row>
    <row r="156" spans="2:7" x14ac:dyDescent="0.3">
      <c r="B156" s="76">
        <v>149</v>
      </c>
      <c r="C156" s="77">
        <f t="shared" si="11"/>
        <v>0</v>
      </c>
      <c r="D156" s="77">
        <f t="shared" si="12"/>
        <v>0</v>
      </c>
      <c r="E156" s="77">
        <f t="shared" si="13"/>
        <v>0</v>
      </c>
      <c r="F156" s="77">
        <f>SUM(E$7:E156)</f>
        <v>0</v>
      </c>
      <c r="G156" s="77">
        <f t="shared" si="14"/>
        <v>0</v>
      </c>
    </row>
    <row r="157" spans="2:7" x14ac:dyDescent="0.3">
      <c r="B157" s="76">
        <v>150</v>
      </c>
      <c r="C157" s="77">
        <f t="shared" si="11"/>
        <v>0</v>
      </c>
      <c r="D157" s="77">
        <f t="shared" si="12"/>
        <v>0</v>
      </c>
      <c r="E157" s="77">
        <f t="shared" si="13"/>
        <v>0</v>
      </c>
      <c r="F157" s="77">
        <f>SUM(E$7:E157)</f>
        <v>0</v>
      </c>
      <c r="G157" s="77">
        <f t="shared" si="14"/>
        <v>0</v>
      </c>
    </row>
    <row r="158" spans="2:7" x14ac:dyDescent="0.3">
      <c r="B158" s="76">
        <v>151</v>
      </c>
      <c r="C158" s="77">
        <f t="shared" si="11"/>
        <v>0</v>
      </c>
      <c r="D158" s="77">
        <f t="shared" si="12"/>
        <v>0</v>
      </c>
      <c r="E158" s="77">
        <f t="shared" si="13"/>
        <v>0</v>
      </c>
      <c r="F158" s="77">
        <f>SUM(E$7:E158)</f>
        <v>0</v>
      </c>
      <c r="G158" s="77">
        <f t="shared" si="14"/>
        <v>0</v>
      </c>
    </row>
    <row r="159" spans="2:7" x14ac:dyDescent="0.3">
      <c r="B159" s="76">
        <v>152</v>
      </c>
      <c r="C159" s="77">
        <f t="shared" si="11"/>
        <v>0</v>
      </c>
      <c r="D159" s="77">
        <f t="shared" si="12"/>
        <v>0</v>
      </c>
      <c r="E159" s="77">
        <f t="shared" si="13"/>
        <v>0</v>
      </c>
      <c r="F159" s="77">
        <f>SUM(E$7:E159)</f>
        <v>0</v>
      </c>
      <c r="G159" s="77">
        <f t="shared" si="14"/>
        <v>0</v>
      </c>
    </row>
    <row r="160" spans="2:7" x14ac:dyDescent="0.3">
      <c r="B160" s="76">
        <v>153</v>
      </c>
      <c r="C160" s="77">
        <f t="shared" si="11"/>
        <v>0</v>
      </c>
      <c r="D160" s="77">
        <f t="shared" si="12"/>
        <v>0</v>
      </c>
      <c r="E160" s="77">
        <f t="shared" si="13"/>
        <v>0</v>
      </c>
      <c r="F160" s="77">
        <f>SUM(E$7:E160)</f>
        <v>0</v>
      </c>
      <c r="G160" s="77">
        <f t="shared" si="14"/>
        <v>0</v>
      </c>
    </row>
    <row r="161" spans="2:7" x14ac:dyDescent="0.3">
      <c r="B161" s="76">
        <v>154</v>
      </c>
      <c r="C161" s="77">
        <f t="shared" si="11"/>
        <v>0</v>
      </c>
      <c r="D161" s="77">
        <f t="shared" si="12"/>
        <v>0</v>
      </c>
      <c r="E161" s="77">
        <f t="shared" si="13"/>
        <v>0</v>
      </c>
      <c r="F161" s="77">
        <f>SUM(E$7:E161)</f>
        <v>0</v>
      </c>
      <c r="G161" s="77">
        <f t="shared" si="14"/>
        <v>0</v>
      </c>
    </row>
    <row r="162" spans="2:7" x14ac:dyDescent="0.3">
      <c r="B162" s="76">
        <v>155</v>
      </c>
      <c r="C162" s="77">
        <f t="shared" si="11"/>
        <v>0</v>
      </c>
      <c r="D162" s="77">
        <f t="shared" si="12"/>
        <v>0</v>
      </c>
      <c r="E162" s="77">
        <f t="shared" si="13"/>
        <v>0</v>
      </c>
      <c r="F162" s="77">
        <f>SUM(E$7:E162)</f>
        <v>0</v>
      </c>
      <c r="G162" s="77">
        <f t="shared" si="14"/>
        <v>0</v>
      </c>
    </row>
    <row r="163" spans="2:7" x14ac:dyDescent="0.3">
      <c r="B163" s="76">
        <v>156</v>
      </c>
      <c r="C163" s="77">
        <f t="shared" si="11"/>
        <v>0</v>
      </c>
      <c r="D163" s="77">
        <f t="shared" si="12"/>
        <v>0</v>
      </c>
      <c r="E163" s="77">
        <f t="shared" si="13"/>
        <v>0</v>
      </c>
      <c r="F163" s="77">
        <f>SUM(E$7:E163)</f>
        <v>0</v>
      </c>
      <c r="G163" s="77">
        <f t="shared" si="14"/>
        <v>0</v>
      </c>
    </row>
    <row r="164" spans="2:7" x14ac:dyDescent="0.3">
      <c r="B164" s="76">
        <v>157</v>
      </c>
      <c r="C164" s="77">
        <f t="shared" si="11"/>
        <v>0</v>
      </c>
      <c r="D164" s="77">
        <f t="shared" si="12"/>
        <v>0</v>
      </c>
      <c r="E164" s="77">
        <f t="shared" si="13"/>
        <v>0</v>
      </c>
      <c r="F164" s="77">
        <f>SUM(E$7:E164)</f>
        <v>0</v>
      </c>
      <c r="G164" s="77">
        <f t="shared" si="14"/>
        <v>0</v>
      </c>
    </row>
    <row r="165" spans="2:7" x14ac:dyDescent="0.3">
      <c r="B165" s="76">
        <v>158</v>
      </c>
      <c r="C165" s="77">
        <f t="shared" si="11"/>
        <v>0</v>
      </c>
      <c r="D165" s="77">
        <f t="shared" si="12"/>
        <v>0</v>
      </c>
      <c r="E165" s="77">
        <f t="shared" si="13"/>
        <v>0</v>
      </c>
      <c r="F165" s="77">
        <f>SUM(E$7:E165)</f>
        <v>0</v>
      </c>
      <c r="G165" s="77">
        <f t="shared" si="14"/>
        <v>0</v>
      </c>
    </row>
    <row r="166" spans="2:7" x14ac:dyDescent="0.3">
      <c r="B166" s="76">
        <v>159</v>
      </c>
      <c r="C166" s="77">
        <f t="shared" si="11"/>
        <v>0</v>
      </c>
      <c r="D166" s="77">
        <f t="shared" si="12"/>
        <v>0</v>
      </c>
      <c r="E166" s="77">
        <f t="shared" si="13"/>
        <v>0</v>
      </c>
      <c r="F166" s="77">
        <f>SUM(E$7:E166)</f>
        <v>0</v>
      </c>
      <c r="G166" s="77">
        <f t="shared" si="14"/>
        <v>0</v>
      </c>
    </row>
    <row r="167" spans="2:7" x14ac:dyDescent="0.3">
      <c r="B167" s="76">
        <v>160</v>
      </c>
      <c r="C167" s="77">
        <f t="shared" si="11"/>
        <v>0</v>
      </c>
      <c r="D167" s="77">
        <f t="shared" si="12"/>
        <v>0</v>
      </c>
      <c r="E167" s="77">
        <f t="shared" si="13"/>
        <v>0</v>
      </c>
      <c r="F167" s="77">
        <f>SUM(E$7:E167)</f>
        <v>0</v>
      </c>
      <c r="G167" s="77">
        <f t="shared" si="14"/>
        <v>0</v>
      </c>
    </row>
    <row r="168" spans="2:7" x14ac:dyDescent="0.3">
      <c r="B168" s="76">
        <v>161</v>
      </c>
      <c r="C168" s="77">
        <f t="shared" si="11"/>
        <v>0</v>
      </c>
      <c r="D168" s="77">
        <f t="shared" si="12"/>
        <v>0</v>
      </c>
      <c r="E168" s="77">
        <f t="shared" si="13"/>
        <v>0</v>
      </c>
      <c r="F168" s="77">
        <f>SUM(E$7:E168)</f>
        <v>0</v>
      </c>
      <c r="G168" s="77">
        <f t="shared" si="14"/>
        <v>0</v>
      </c>
    </row>
    <row r="169" spans="2:7" x14ac:dyDescent="0.3">
      <c r="B169" s="76">
        <v>162</v>
      </c>
      <c r="C169" s="77">
        <f t="shared" si="11"/>
        <v>0</v>
      </c>
      <c r="D169" s="77">
        <f t="shared" si="12"/>
        <v>0</v>
      </c>
      <c r="E169" s="77">
        <f t="shared" si="13"/>
        <v>0</v>
      </c>
      <c r="F169" s="77">
        <f>SUM(E$7:E169)</f>
        <v>0</v>
      </c>
      <c r="G169" s="77">
        <f t="shared" si="14"/>
        <v>0</v>
      </c>
    </row>
    <row r="170" spans="2:7" x14ac:dyDescent="0.3">
      <c r="B170" s="76">
        <v>163</v>
      </c>
      <c r="C170" s="77">
        <f t="shared" si="11"/>
        <v>0</v>
      </c>
      <c r="D170" s="77">
        <f t="shared" si="12"/>
        <v>0</v>
      </c>
      <c r="E170" s="77">
        <f t="shared" si="13"/>
        <v>0</v>
      </c>
      <c r="F170" s="77">
        <f>SUM(E$7:E170)</f>
        <v>0</v>
      </c>
      <c r="G170" s="77">
        <f t="shared" si="14"/>
        <v>0</v>
      </c>
    </row>
    <row r="171" spans="2:7" x14ac:dyDescent="0.3">
      <c r="B171" s="76">
        <v>164</v>
      </c>
      <c r="C171" s="77">
        <f t="shared" si="11"/>
        <v>0</v>
      </c>
      <c r="D171" s="77">
        <f t="shared" si="12"/>
        <v>0</v>
      </c>
      <c r="E171" s="77">
        <f t="shared" si="13"/>
        <v>0</v>
      </c>
      <c r="F171" s="77">
        <f>SUM(E$7:E171)</f>
        <v>0</v>
      </c>
      <c r="G171" s="77">
        <f t="shared" si="14"/>
        <v>0</v>
      </c>
    </row>
    <row r="172" spans="2:7" x14ac:dyDescent="0.3">
      <c r="B172" s="76">
        <v>165</v>
      </c>
      <c r="C172" s="77">
        <f t="shared" si="11"/>
        <v>0</v>
      </c>
      <c r="D172" s="77">
        <f t="shared" si="12"/>
        <v>0</v>
      </c>
      <c r="E172" s="77">
        <f t="shared" si="13"/>
        <v>0</v>
      </c>
      <c r="F172" s="77">
        <f>SUM(E$7:E172)</f>
        <v>0</v>
      </c>
      <c r="G172" s="77">
        <f t="shared" si="14"/>
        <v>0</v>
      </c>
    </row>
    <row r="173" spans="2:7" x14ac:dyDescent="0.3">
      <c r="B173" s="76">
        <v>166</v>
      </c>
      <c r="C173" s="77">
        <f t="shared" si="11"/>
        <v>0</v>
      </c>
      <c r="D173" s="77">
        <f t="shared" si="12"/>
        <v>0</v>
      </c>
      <c r="E173" s="77">
        <f t="shared" si="13"/>
        <v>0</v>
      </c>
      <c r="F173" s="77">
        <f>SUM(E$7:E173)</f>
        <v>0</v>
      </c>
      <c r="G173" s="77">
        <f t="shared" si="14"/>
        <v>0</v>
      </c>
    </row>
    <row r="174" spans="2:7" x14ac:dyDescent="0.3">
      <c r="B174" s="76">
        <v>167</v>
      </c>
      <c r="C174" s="77">
        <f t="shared" si="11"/>
        <v>0</v>
      </c>
      <c r="D174" s="77">
        <f t="shared" si="12"/>
        <v>0</v>
      </c>
      <c r="E174" s="77">
        <f t="shared" si="13"/>
        <v>0</v>
      </c>
      <c r="F174" s="77">
        <f>SUM(E$7:E174)</f>
        <v>0</v>
      </c>
      <c r="G174" s="77">
        <f t="shared" si="14"/>
        <v>0</v>
      </c>
    </row>
    <row r="175" spans="2:7" x14ac:dyDescent="0.3">
      <c r="B175" s="76">
        <v>168</v>
      </c>
      <c r="C175" s="77">
        <f t="shared" si="11"/>
        <v>0</v>
      </c>
      <c r="D175" s="77">
        <f t="shared" si="12"/>
        <v>0</v>
      </c>
      <c r="E175" s="77">
        <f t="shared" si="13"/>
        <v>0</v>
      </c>
      <c r="F175" s="77">
        <f>SUM(E$7:E175)</f>
        <v>0</v>
      </c>
      <c r="G175" s="77">
        <f t="shared" si="14"/>
        <v>0</v>
      </c>
    </row>
    <row r="176" spans="2:7" x14ac:dyDescent="0.3">
      <c r="B176" s="76">
        <v>169</v>
      </c>
      <c r="C176" s="77">
        <f t="shared" si="11"/>
        <v>0</v>
      </c>
      <c r="D176" s="77">
        <f t="shared" si="12"/>
        <v>0</v>
      </c>
      <c r="E176" s="77">
        <f t="shared" si="13"/>
        <v>0</v>
      </c>
      <c r="F176" s="77">
        <f>SUM(E$7:E176)</f>
        <v>0</v>
      </c>
      <c r="G176" s="77">
        <f t="shared" si="14"/>
        <v>0</v>
      </c>
    </row>
    <row r="177" spans="2:7" x14ac:dyDescent="0.3">
      <c r="B177" s="76">
        <v>170</v>
      </c>
      <c r="C177" s="77">
        <f t="shared" si="11"/>
        <v>0</v>
      </c>
      <c r="D177" s="77">
        <f t="shared" si="12"/>
        <v>0</v>
      </c>
      <c r="E177" s="77">
        <f t="shared" si="13"/>
        <v>0</v>
      </c>
      <c r="F177" s="77">
        <f>SUM(E$7:E177)</f>
        <v>0</v>
      </c>
      <c r="G177" s="77">
        <f t="shared" si="14"/>
        <v>0</v>
      </c>
    </row>
    <row r="178" spans="2:7" x14ac:dyDescent="0.3">
      <c r="B178" s="76">
        <v>171</v>
      </c>
      <c r="C178" s="77">
        <f t="shared" si="11"/>
        <v>0</v>
      </c>
      <c r="D178" s="77">
        <f t="shared" si="12"/>
        <v>0</v>
      </c>
      <c r="E178" s="77">
        <f t="shared" si="13"/>
        <v>0</v>
      </c>
      <c r="F178" s="77">
        <f>SUM(E$7:E178)</f>
        <v>0</v>
      </c>
      <c r="G178" s="77">
        <f t="shared" si="14"/>
        <v>0</v>
      </c>
    </row>
    <row r="179" spans="2:7" x14ac:dyDescent="0.3">
      <c r="B179" s="76">
        <v>172</v>
      </c>
      <c r="C179" s="77">
        <f t="shared" si="11"/>
        <v>0</v>
      </c>
      <c r="D179" s="77">
        <f t="shared" si="12"/>
        <v>0</v>
      </c>
      <c r="E179" s="77">
        <f t="shared" si="13"/>
        <v>0</v>
      </c>
      <c r="F179" s="77">
        <f>SUM(E$7:E179)</f>
        <v>0</v>
      </c>
      <c r="G179" s="77">
        <f t="shared" si="14"/>
        <v>0</v>
      </c>
    </row>
    <row r="180" spans="2:7" x14ac:dyDescent="0.3">
      <c r="B180" s="76">
        <v>173</v>
      </c>
      <c r="C180" s="77">
        <f t="shared" si="11"/>
        <v>0</v>
      </c>
      <c r="D180" s="77">
        <f t="shared" si="12"/>
        <v>0</v>
      </c>
      <c r="E180" s="77">
        <f t="shared" si="13"/>
        <v>0</v>
      </c>
      <c r="F180" s="77">
        <f>SUM(E$7:E180)</f>
        <v>0</v>
      </c>
      <c r="G180" s="77">
        <f t="shared" si="14"/>
        <v>0</v>
      </c>
    </row>
    <row r="181" spans="2:7" x14ac:dyDescent="0.3">
      <c r="B181" s="76">
        <v>174</v>
      </c>
      <c r="C181" s="77">
        <f t="shared" si="11"/>
        <v>0</v>
      </c>
      <c r="D181" s="77">
        <f t="shared" si="12"/>
        <v>0</v>
      </c>
      <c r="E181" s="77">
        <f t="shared" si="13"/>
        <v>0</v>
      </c>
      <c r="F181" s="77">
        <f>SUM(E$7:E181)</f>
        <v>0</v>
      </c>
      <c r="G181" s="77">
        <f t="shared" si="14"/>
        <v>0</v>
      </c>
    </row>
    <row r="182" spans="2:7" x14ac:dyDescent="0.3">
      <c r="B182" s="76">
        <v>175</v>
      </c>
      <c r="C182" s="77">
        <f t="shared" si="11"/>
        <v>0</v>
      </c>
      <c r="D182" s="77">
        <f t="shared" si="12"/>
        <v>0</v>
      </c>
      <c r="E182" s="77">
        <f t="shared" si="13"/>
        <v>0</v>
      </c>
      <c r="F182" s="77">
        <f>SUM(E$7:E182)</f>
        <v>0</v>
      </c>
      <c r="G182" s="77">
        <f t="shared" si="14"/>
        <v>0</v>
      </c>
    </row>
    <row r="183" spans="2:7" x14ac:dyDescent="0.3">
      <c r="B183" s="76">
        <v>176</v>
      </c>
      <c r="C183" s="77">
        <f t="shared" si="11"/>
        <v>0</v>
      </c>
      <c r="D183" s="77">
        <f t="shared" si="12"/>
        <v>0</v>
      </c>
      <c r="E183" s="77">
        <f t="shared" si="13"/>
        <v>0</v>
      </c>
      <c r="F183" s="77">
        <f>SUM(E$7:E183)</f>
        <v>0</v>
      </c>
      <c r="G183" s="77">
        <f t="shared" si="14"/>
        <v>0</v>
      </c>
    </row>
    <row r="184" spans="2:7" x14ac:dyDescent="0.3">
      <c r="B184" s="76">
        <v>177</v>
      </c>
      <c r="C184" s="77">
        <f t="shared" si="11"/>
        <v>0</v>
      </c>
      <c r="D184" s="77">
        <f t="shared" si="12"/>
        <v>0</v>
      </c>
      <c r="E184" s="77">
        <f t="shared" si="13"/>
        <v>0</v>
      </c>
      <c r="F184" s="77">
        <f>SUM(E$7:E184)</f>
        <v>0</v>
      </c>
      <c r="G184" s="77">
        <f t="shared" si="14"/>
        <v>0</v>
      </c>
    </row>
    <row r="185" spans="2:7" x14ac:dyDescent="0.3">
      <c r="B185" s="76">
        <v>178</v>
      </c>
      <c r="C185" s="77">
        <f t="shared" si="11"/>
        <v>0</v>
      </c>
      <c r="D185" s="77">
        <f t="shared" si="12"/>
        <v>0</v>
      </c>
      <c r="E185" s="77">
        <f t="shared" si="13"/>
        <v>0</v>
      </c>
      <c r="F185" s="77">
        <f>SUM(E$7:E185)</f>
        <v>0</v>
      </c>
      <c r="G185" s="77">
        <f t="shared" si="14"/>
        <v>0</v>
      </c>
    </row>
    <row r="186" spans="2:7" x14ac:dyDescent="0.3">
      <c r="B186" s="76">
        <v>179</v>
      </c>
      <c r="C186" s="77">
        <f t="shared" si="11"/>
        <v>0</v>
      </c>
      <c r="D186" s="77">
        <f t="shared" si="12"/>
        <v>0</v>
      </c>
      <c r="E186" s="77">
        <f t="shared" si="13"/>
        <v>0</v>
      </c>
      <c r="F186" s="77">
        <f>SUM(E$7:E186)</f>
        <v>0</v>
      </c>
      <c r="G186" s="77">
        <f t="shared" si="14"/>
        <v>0</v>
      </c>
    </row>
    <row r="187" spans="2:7" x14ac:dyDescent="0.3">
      <c r="B187" s="76">
        <v>180</v>
      </c>
      <c r="C187" s="77">
        <f t="shared" si="11"/>
        <v>0</v>
      </c>
      <c r="D187" s="77">
        <f t="shared" si="12"/>
        <v>0</v>
      </c>
      <c r="E187" s="77">
        <f t="shared" si="13"/>
        <v>0</v>
      </c>
      <c r="F187" s="77">
        <f>SUM(E$7:E187)</f>
        <v>0</v>
      </c>
      <c r="G187" s="77">
        <f t="shared" si="14"/>
        <v>0</v>
      </c>
    </row>
    <row r="188" spans="2:7" x14ac:dyDescent="0.3">
      <c r="B188" s="76">
        <v>181</v>
      </c>
      <c r="C188" s="77">
        <f t="shared" si="11"/>
        <v>0</v>
      </c>
      <c r="D188" s="77">
        <f t="shared" si="12"/>
        <v>0</v>
      </c>
      <c r="E188" s="77">
        <f t="shared" si="13"/>
        <v>0</v>
      </c>
      <c r="F188" s="77">
        <f>SUM(E$7:E188)</f>
        <v>0</v>
      </c>
      <c r="G188" s="77">
        <f t="shared" si="14"/>
        <v>0</v>
      </c>
    </row>
    <row r="189" spans="2:7" x14ac:dyDescent="0.3">
      <c r="B189" s="76">
        <v>182</v>
      </c>
      <c r="C189" s="77">
        <f t="shared" si="11"/>
        <v>0</v>
      </c>
      <c r="D189" s="77">
        <f t="shared" si="12"/>
        <v>0</v>
      </c>
      <c r="E189" s="77">
        <f t="shared" si="13"/>
        <v>0</v>
      </c>
      <c r="F189" s="77">
        <f>SUM(E$7:E189)</f>
        <v>0</v>
      </c>
      <c r="G189" s="77">
        <f t="shared" si="14"/>
        <v>0</v>
      </c>
    </row>
    <row r="190" spans="2:7" x14ac:dyDescent="0.3">
      <c r="B190" s="76">
        <v>183</v>
      </c>
      <c r="C190" s="77">
        <f t="shared" si="11"/>
        <v>0</v>
      </c>
      <c r="D190" s="77">
        <f t="shared" si="12"/>
        <v>0</v>
      </c>
      <c r="E190" s="77">
        <f t="shared" si="13"/>
        <v>0</v>
      </c>
      <c r="F190" s="77">
        <f>SUM(E$7:E190)</f>
        <v>0</v>
      </c>
      <c r="G190" s="77">
        <f t="shared" si="14"/>
        <v>0</v>
      </c>
    </row>
    <row r="191" spans="2:7" x14ac:dyDescent="0.3">
      <c r="B191" s="76">
        <v>184</v>
      </c>
      <c r="C191" s="77">
        <f t="shared" si="11"/>
        <v>0</v>
      </c>
      <c r="D191" s="77">
        <f t="shared" si="12"/>
        <v>0</v>
      </c>
      <c r="E191" s="77">
        <f t="shared" si="13"/>
        <v>0</v>
      </c>
      <c r="F191" s="77">
        <f>SUM(E$7:E191)</f>
        <v>0</v>
      </c>
      <c r="G191" s="77">
        <f t="shared" si="14"/>
        <v>0</v>
      </c>
    </row>
    <row r="192" spans="2:7" x14ac:dyDescent="0.3">
      <c r="B192" s="76">
        <v>185</v>
      </c>
      <c r="C192" s="77">
        <f t="shared" si="11"/>
        <v>0</v>
      </c>
      <c r="D192" s="77">
        <f t="shared" si="12"/>
        <v>0</v>
      </c>
      <c r="E192" s="77">
        <f t="shared" si="13"/>
        <v>0</v>
      </c>
      <c r="F192" s="77">
        <f>SUM(E$7:E192)</f>
        <v>0</v>
      </c>
      <c r="G192" s="77">
        <f t="shared" si="14"/>
        <v>0</v>
      </c>
    </row>
    <row r="193" spans="2:7" x14ac:dyDescent="0.3">
      <c r="B193" s="76">
        <v>186</v>
      </c>
      <c r="C193" s="77">
        <f t="shared" si="11"/>
        <v>0</v>
      </c>
      <c r="D193" s="77">
        <f t="shared" si="12"/>
        <v>0</v>
      </c>
      <c r="E193" s="77">
        <f t="shared" si="13"/>
        <v>0</v>
      </c>
      <c r="F193" s="77">
        <f>SUM(E$7:E193)</f>
        <v>0</v>
      </c>
      <c r="G193" s="77">
        <f t="shared" si="14"/>
        <v>0</v>
      </c>
    </row>
    <row r="194" spans="2:7" x14ac:dyDescent="0.3">
      <c r="B194" s="76">
        <v>187</v>
      </c>
      <c r="C194" s="77">
        <f t="shared" si="11"/>
        <v>0</v>
      </c>
      <c r="D194" s="77">
        <f t="shared" si="12"/>
        <v>0</v>
      </c>
      <c r="E194" s="77">
        <f t="shared" si="13"/>
        <v>0</v>
      </c>
      <c r="F194" s="77">
        <f>SUM(E$7:E194)</f>
        <v>0</v>
      </c>
      <c r="G194" s="77">
        <f t="shared" si="14"/>
        <v>0</v>
      </c>
    </row>
    <row r="195" spans="2:7" x14ac:dyDescent="0.3">
      <c r="B195" s="76">
        <v>188</v>
      </c>
      <c r="C195" s="77">
        <f t="shared" si="11"/>
        <v>0</v>
      </c>
      <c r="D195" s="77">
        <f t="shared" si="12"/>
        <v>0</v>
      </c>
      <c r="E195" s="77">
        <f t="shared" si="13"/>
        <v>0</v>
      </c>
      <c r="F195" s="77">
        <f>SUM(E$7:E195)</f>
        <v>0</v>
      </c>
      <c r="G195" s="77">
        <f t="shared" si="14"/>
        <v>0</v>
      </c>
    </row>
    <row r="196" spans="2:7" x14ac:dyDescent="0.3">
      <c r="B196" s="76">
        <v>189</v>
      </c>
      <c r="C196" s="77">
        <f t="shared" si="11"/>
        <v>0</v>
      </c>
      <c r="D196" s="77">
        <f t="shared" si="12"/>
        <v>0</v>
      </c>
      <c r="E196" s="77">
        <f t="shared" si="13"/>
        <v>0</v>
      </c>
      <c r="F196" s="77">
        <f>SUM(E$7:E196)</f>
        <v>0</v>
      </c>
      <c r="G196" s="77">
        <f t="shared" si="14"/>
        <v>0</v>
      </c>
    </row>
    <row r="197" spans="2:7" x14ac:dyDescent="0.3">
      <c r="B197" s="76">
        <v>190</v>
      </c>
      <c r="C197" s="77">
        <f t="shared" si="11"/>
        <v>0</v>
      </c>
      <c r="D197" s="77">
        <f t="shared" si="12"/>
        <v>0</v>
      </c>
      <c r="E197" s="77">
        <f t="shared" si="13"/>
        <v>0</v>
      </c>
      <c r="F197" s="77">
        <f>SUM(E$7:E197)</f>
        <v>0</v>
      </c>
      <c r="G197" s="77">
        <f t="shared" si="14"/>
        <v>0</v>
      </c>
    </row>
    <row r="198" spans="2:7" x14ac:dyDescent="0.3">
      <c r="B198" s="76">
        <v>191</v>
      </c>
      <c r="C198" s="77">
        <f t="shared" si="11"/>
        <v>0</v>
      </c>
      <c r="D198" s="77">
        <f t="shared" si="12"/>
        <v>0</v>
      </c>
      <c r="E198" s="77">
        <f t="shared" si="13"/>
        <v>0</v>
      </c>
      <c r="F198" s="77">
        <f>SUM(E$7:E198)</f>
        <v>0</v>
      </c>
      <c r="G198" s="77">
        <f t="shared" si="14"/>
        <v>0</v>
      </c>
    </row>
    <row r="199" spans="2:7" x14ac:dyDescent="0.3">
      <c r="B199" s="76">
        <v>192</v>
      </c>
      <c r="C199" s="77">
        <f t="shared" si="11"/>
        <v>0</v>
      </c>
      <c r="D199" s="77">
        <f t="shared" si="12"/>
        <v>0</v>
      </c>
      <c r="E199" s="77">
        <f t="shared" si="13"/>
        <v>0</v>
      </c>
      <c r="F199" s="77">
        <f>SUM(E$7:E199)</f>
        <v>0</v>
      </c>
      <c r="G199" s="77">
        <f t="shared" si="14"/>
        <v>0</v>
      </c>
    </row>
    <row r="200" spans="2:7" x14ac:dyDescent="0.3">
      <c r="B200" s="76">
        <v>193</v>
      </c>
      <c r="C200" s="77">
        <f t="shared" ref="C200:C263" si="15">IF(B$3*12&gt;=B200,-PMT(B$4/12,(B$3*12)+1,B$2/(1+B$4/12)),0)</f>
        <v>0</v>
      </c>
      <c r="D200" s="77">
        <f t="shared" si="12"/>
        <v>0</v>
      </c>
      <c r="E200" s="77">
        <f t="shared" si="13"/>
        <v>0</v>
      </c>
      <c r="F200" s="77">
        <f>SUM(E$7:E200)</f>
        <v>0</v>
      </c>
      <c r="G200" s="77">
        <f t="shared" si="14"/>
        <v>0</v>
      </c>
    </row>
    <row r="201" spans="2:7" x14ac:dyDescent="0.3">
      <c r="B201" s="76">
        <v>194</v>
      </c>
      <c r="C201" s="77">
        <f t="shared" si="15"/>
        <v>0</v>
      </c>
      <c r="D201" s="77">
        <f t="shared" ref="D201:D264" si="16">IF(B$3*12&gt;=B201,G200*B$4/12,0)</f>
        <v>0</v>
      </c>
      <c r="E201" s="77">
        <f t="shared" ref="E201:E264" si="17">C201-D201</f>
        <v>0</v>
      </c>
      <c r="F201" s="77">
        <f>SUM(E$7:E201)</f>
        <v>0</v>
      </c>
      <c r="G201" s="77">
        <f t="shared" ref="G201:G264" si="18">G200-E201</f>
        <v>0</v>
      </c>
    </row>
    <row r="202" spans="2:7" x14ac:dyDescent="0.3">
      <c r="B202" s="76">
        <v>195</v>
      </c>
      <c r="C202" s="77">
        <f t="shared" si="15"/>
        <v>0</v>
      </c>
      <c r="D202" s="77">
        <f t="shared" si="16"/>
        <v>0</v>
      </c>
      <c r="E202" s="77">
        <f t="shared" si="17"/>
        <v>0</v>
      </c>
      <c r="F202" s="77">
        <f>SUM(E$7:E202)</f>
        <v>0</v>
      </c>
      <c r="G202" s="77">
        <f t="shared" si="18"/>
        <v>0</v>
      </c>
    </row>
    <row r="203" spans="2:7" x14ac:dyDescent="0.3">
      <c r="B203" s="76">
        <v>196</v>
      </c>
      <c r="C203" s="77">
        <f t="shared" si="15"/>
        <v>0</v>
      </c>
      <c r="D203" s="77">
        <f t="shared" si="16"/>
        <v>0</v>
      </c>
      <c r="E203" s="77">
        <f t="shared" si="17"/>
        <v>0</v>
      </c>
      <c r="F203" s="77">
        <f>SUM(E$7:E203)</f>
        <v>0</v>
      </c>
      <c r="G203" s="77">
        <f t="shared" si="18"/>
        <v>0</v>
      </c>
    </row>
    <row r="204" spans="2:7" x14ac:dyDescent="0.3">
      <c r="B204" s="76">
        <v>197</v>
      </c>
      <c r="C204" s="77">
        <f t="shared" si="15"/>
        <v>0</v>
      </c>
      <c r="D204" s="77">
        <f t="shared" si="16"/>
        <v>0</v>
      </c>
      <c r="E204" s="77">
        <f t="shared" si="17"/>
        <v>0</v>
      </c>
      <c r="F204" s="77">
        <f>SUM(E$7:E204)</f>
        <v>0</v>
      </c>
      <c r="G204" s="77">
        <f t="shared" si="18"/>
        <v>0</v>
      </c>
    </row>
    <row r="205" spans="2:7" x14ac:dyDescent="0.3">
      <c r="B205" s="76">
        <v>198</v>
      </c>
      <c r="C205" s="77">
        <f t="shared" si="15"/>
        <v>0</v>
      </c>
      <c r="D205" s="77">
        <f t="shared" si="16"/>
        <v>0</v>
      </c>
      <c r="E205" s="77">
        <f t="shared" si="17"/>
        <v>0</v>
      </c>
      <c r="F205" s="77">
        <f>SUM(E$7:E205)</f>
        <v>0</v>
      </c>
      <c r="G205" s="77">
        <f t="shared" si="18"/>
        <v>0</v>
      </c>
    </row>
    <row r="206" spans="2:7" x14ac:dyDescent="0.3">
      <c r="B206" s="76">
        <v>199</v>
      </c>
      <c r="C206" s="77">
        <f t="shared" si="15"/>
        <v>0</v>
      </c>
      <c r="D206" s="77">
        <f t="shared" si="16"/>
        <v>0</v>
      </c>
      <c r="E206" s="77">
        <f t="shared" si="17"/>
        <v>0</v>
      </c>
      <c r="F206" s="77">
        <f>SUM(E$7:E206)</f>
        <v>0</v>
      </c>
      <c r="G206" s="77">
        <f t="shared" si="18"/>
        <v>0</v>
      </c>
    </row>
    <row r="207" spans="2:7" x14ac:dyDescent="0.3">
      <c r="B207" s="76">
        <v>200</v>
      </c>
      <c r="C207" s="77">
        <f t="shared" si="15"/>
        <v>0</v>
      </c>
      <c r="D207" s="77">
        <f t="shared" si="16"/>
        <v>0</v>
      </c>
      <c r="E207" s="77">
        <f t="shared" si="17"/>
        <v>0</v>
      </c>
      <c r="F207" s="77">
        <f>SUM(E$7:E207)</f>
        <v>0</v>
      </c>
      <c r="G207" s="77">
        <f t="shared" si="18"/>
        <v>0</v>
      </c>
    </row>
    <row r="208" spans="2:7" x14ac:dyDescent="0.3">
      <c r="B208" s="76">
        <v>201</v>
      </c>
      <c r="C208" s="77">
        <f t="shared" si="15"/>
        <v>0</v>
      </c>
      <c r="D208" s="77">
        <f t="shared" si="16"/>
        <v>0</v>
      </c>
      <c r="E208" s="77">
        <f t="shared" si="17"/>
        <v>0</v>
      </c>
      <c r="F208" s="77">
        <f>SUM(E$7:E208)</f>
        <v>0</v>
      </c>
      <c r="G208" s="77">
        <f t="shared" si="18"/>
        <v>0</v>
      </c>
    </row>
    <row r="209" spans="2:7" x14ac:dyDescent="0.3">
      <c r="B209" s="76">
        <v>202</v>
      </c>
      <c r="C209" s="77">
        <f t="shared" si="15"/>
        <v>0</v>
      </c>
      <c r="D209" s="77">
        <f t="shared" si="16"/>
        <v>0</v>
      </c>
      <c r="E209" s="77">
        <f t="shared" si="17"/>
        <v>0</v>
      </c>
      <c r="F209" s="77">
        <f>SUM(E$7:E209)</f>
        <v>0</v>
      </c>
      <c r="G209" s="77">
        <f t="shared" si="18"/>
        <v>0</v>
      </c>
    </row>
    <row r="210" spans="2:7" x14ac:dyDescent="0.3">
      <c r="B210" s="76">
        <v>203</v>
      </c>
      <c r="C210" s="77">
        <f t="shared" si="15"/>
        <v>0</v>
      </c>
      <c r="D210" s="77">
        <f t="shared" si="16"/>
        <v>0</v>
      </c>
      <c r="E210" s="77">
        <f t="shared" si="17"/>
        <v>0</v>
      </c>
      <c r="F210" s="77">
        <f>SUM(E$7:E210)</f>
        <v>0</v>
      </c>
      <c r="G210" s="77">
        <f t="shared" si="18"/>
        <v>0</v>
      </c>
    </row>
    <row r="211" spans="2:7" x14ac:dyDescent="0.3">
      <c r="B211" s="76">
        <v>204</v>
      </c>
      <c r="C211" s="77">
        <f t="shared" si="15"/>
        <v>0</v>
      </c>
      <c r="D211" s="77">
        <f t="shared" si="16"/>
        <v>0</v>
      </c>
      <c r="E211" s="77">
        <f t="shared" si="17"/>
        <v>0</v>
      </c>
      <c r="F211" s="77">
        <f>SUM(E$7:E211)</f>
        <v>0</v>
      </c>
      <c r="G211" s="77">
        <f t="shared" si="18"/>
        <v>0</v>
      </c>
    </row>
    <row r="212" spans="2:7" x14ac:dyDescent="0.3">
      <c r="B212" s="76">
        <v>205</v>
      </c>
      <c r="C212" s="77">
        <f t="shared" si="15"/>
        <v>0</v>
      </c>
      <c r="D212" s="77">
        <f t="shared" si="16"/>
        <v>0</v>
      </c>
      <c r="E212" s="77">
        <f t="shared" si="17"/>
        <v>0</v>
      </c>
      <c r="F212" s="77">
        <f>SUM(E$7:E212)</f>
        <v>0</v>
      </c>
      <c r="G212" s="77">
        <f t="shared" si="18"/>
        <v>0</v>
      </c>
    </row>
    <row r="213" spans="2:7" x14ac:dyDescent="0.3">
      <c r="B213" s="76">
        <v>206</v>
      </c>
      <c r="C213" s="77">
        <f t="shared" si="15"/>
        <v>0</v>
      </c>
      <c r="D213" s="77">
        <f t="shared" si="16"/>
        <v>0</v>
      </c>
      <c r="E213" s="77">
        <f t="shared" si="17"/>
        <v>0</v>
      </c>
      <c r="F213" s="77">
        <f>SUM(E$7:E213)</f>
        <v>0</v>
      </c>
      <c r="G213" s="77">
        <f t="shared" si="18"/>
        <v>0</v>
      </c>
    </row>
    <row r="214" spans="2:7" x14ac:dyDescent="0.3">
      <c r="B214" s="76">
        <v>207</v>
      </c>
      <c r="C214" s="77">
        <f t="shared" si="15"/>
        <v>0</v>
      </c>
      <c r="D214" s="77">
        <f t="shared" si="16"/>
        <v>0</v>
      </c>
      <c r="E214" s="77">
        <f t="shared" si="17"/>
        <v>0</v>
      </c>
      <c r="F214" s="77">
        <f>SUM(E$7:E214)</f>
        <v>0</v>
      </c>
      <c r="G214" s="77">
        <f t="shared" si="18"/>
        <v>0</v>
      </c>
    </row>
    <row r="215" spans="2:7" x14ac:dyDescent="0.3">
      <c r="B215" s="76">
        <v>208</v>
      </c>
      <c r="C215" s="77">
        <f t="shared" si="15"/>
        <v>0</v>
      </c>
      <c r="D215" s="77">
        <f t="shared" si="16"/>
        <v>0</v>
      </c>
      <c r="E215" s="77">
        <f t="shared" si="17"/>
        <v>0</v>
      </c>
      <c r="F215" s="77">
        <f>SUM(E$7:E215)</f>
        <v>0</v>
      </c>
      <c r="G215" s="77">
        <f t="shared" si="18"/>
        <v>0</v>
      </c>
    </row>
    <row r="216" spans="2:7" x14ac:dyDescent="0.3">
      <c r="B216" s="76">
        <v>209</v>
      </c>
      <c r="C216" s="77">
        <f t="shared" si="15"/>
        <v>0</v>
      </c>
      <c r="D216" s="77">
        <f t="shared" si="16"/>
        <v>0</v>
      </c>
      <c r="E216" s="77">
        <f t="shared" si="17"/>
        <v>0</v>
      </c>
      <c r="F216" s="77">
        <f>SUM(E$7:E216)</f>
        <v>0</v>
      </c>
      <c r="G216" s="77">
        <f t="shared" si="18"/>
        <v>0</v>
      </c>
    </row>
    <row r="217" spans="2:7" x14ac:dyDescent="0.3">
      <c r="B217" s="76">
        <v>210</v>
      </c>
      <c r="C217" s="77">
        <f t="shared" si="15"/>
        <v>0</v>
      </c>
      <c r="D217" s="77">
        <f t="shared" si="16"/>
        <v>0</v>
      </c>
      <c r="E217" s="77">
        <f t="shared" si="17"/>
        <v>0</v>
      </c>
      <c r="F217" s="77">
        <f>SUM(E$7:E217)</f>
        <v>0</v>
      </c>
      <c r="G217" s="77">
        <f t="shared" si="18"/>
        <v>0</v>
      </c>
    </row>
    <row r="218" spans="2:7" x14ac:dyDescent="0.3">
      <c r="B218" s="76">
        <v>211</v>
      </c>
      <c r="C218" s="77">
        <f t="shared" si="15"/>
        <v>0</v>
      </c>
      <c r="D218" s="77">
        <f t="shared" si="16"/>
        <v>0</v>
      </c>
      <c r="E218" s="77">
        <f t="shared" si="17"/>
        <v>0</v>
      </c>
      <c r="F218" s="77">
        <f>SUM(E$7:E218)</f>
        <v>0</v>
      </c>
      <c r="G218" s="77">
        <f t="shared" si="18"/>
        <v>0</v>
      </c>
    </row>
    <row r="219" spans="2:7" x14ac:dyDescent="0.3">
      <c r="B219" s="76">
        <v>212</v>
      </c>
      <c r="C219" s="77">
        <f t="shared" si="15"/>
        <v>0</v>
      </c>
      <c r="D219" s="77">
        <f t="shared" si="16"/>
        <v>0</v>
      </c>
      <c r="E219" s="77">
        <f t="shared" si="17"/>
        <v>0</v>
      </c>
      <c r="F219" s="77">
        <f>SUM(E$7:E219)</f>
        <v>0</v>
      </c>
      <c r="G219" s="77">
        <f t="shared" si="18"/>
        <v>0</v>
      </c>
    </row>
    <row r="220" spans="2:7" x14ac:dyDescent="0.3">
      <c r="B220" s="76">
        <v>213</v>
      </c>
      <c r="C220" s="77">
        <f t="shared" si="15"/>
        <v>0</v>
      </c>
      <c r="D220" s="77">
        <f t="shared" si="16"/>
        <v>0</v>
      </c>
      <c r="E220" s="77">
        <f t="shared" si="17"/>
        <v>0</v>
      </c>
      <c r="F220" s="77">
        <f>SUM(E$7:E220)</f>
        <v>0</v>
      </c>
      <c r="G220" s="77">
        <f t="shared" si="18"/>
        <v>0</v>
      </c>
    </row>
    <row r="221" spans="2:7" x14ac:dyDescent="0.3">
      <c r="B221" s="76">
        <v>214</v>
      </c>
      <c r="C221" s="77">
        <f t="shared" si="15"/>
        <v>0</v>
      </c>
      <c r="D221" s="77">
        <f t="shared" si="16"/>
        <v>0</v>
      </c>
      <c r="E221" s="77">
        <f t="shared" si="17"/>
        <v>0</v>
      </c>
      <c r="F221" s="77">
        <f>SUM(E$7:E221)</f>
        <v>0</v>
      </c>
      <c r="G221" s="77">
        <f t="shared" si="18"/>
        <v>0</v>
      </c>
    </row>
    <row r="222" spans="2:7" x14ac:dyDescent="0.3">
      <c r="B222" s="76">
        <v>215</v>
      </c>
      <c r="C222" s="77">
        <f t="shared" si="15"/>
        <v>0</v>
      </c>
      <c r="D222" s="77">
        <f t="shared" si="16"/>
        <v>0</v>
      </c>
      <c r="E222" s="77">
        <f t="shared" si="17"/>
        <v>0</v>
      </c>
      <c r="F222" s="77">
        <f>SUM(E$7:E222)</f>
        <v>0</v>
      </c>
      <c r="G222" s="77">
        <f t="shared" si="18"/>
        <v>0</v>
      </c>
    </row>
    <row r="223" spans="2:7" x14ac:dyDescent="0.3">
      <c r="B223" s="76">
        <v>216</v>
      </c>
      <c r="C223" s="77">
        <f t="shared" si="15"/>
        <v>0</v>
      </c>
      <c r="D223" s="77">
        <f t="shared" si="16"/>
        <v>0</v>
      </c>
      <c r="E223" s="77">
        <f t="shared" si="17"/>
        <v>0</v>
      </c>
      <c r="F223" s="77">
        <f>SUM(E$7:E223)</f>
        <v>0</v>
      </c>
      <c r="G223" s="77">
        <f t="shared" si="18"/>
        <v>0</v>
      </c>
    </row>
    <row r="224" spans="2:7" x14ac:dyDescent="0.3">
      <c r="B224" s="76">
        <v>217</v>
      </c>
      <c r="C224" s="77">
        <f t="shared" si="15"/>
        <v>0</v>
      </c>
      <c r="D224" s="77">
        <f t="shared" si="16"/>
        <v>0</v>
      </c>
      <c r="E224" s="77">
        <f t="shared" si="17"/>
        <v>0</v>
      </c>
      <c r="F224" s="77">
        <f>SUM(E$7:E224)</f>
        <v>0</v>
      </c>
      <c r="G224" s="77">
        <f t="shared" si="18"/>
        <v>0</v>
      </c>
    </row>
    <row r="225" spans="2:7" x14ac:dyDescent="0.3">
      <c r="B225" s="76">
        <v>218</v>
      </c>
      <c r="C225" s="77">
        <f t="shared" si="15"/>
        <v>0</v>
      </c>
      <c r="D225" s="77">
        <f t="shared" si="16"/>
        <v>0</v>
      </c>
      <c r="E225" s="77">
        <f t="shared" si="17"/>
        <v>0</v>
      </c>
      <c r="F225" s="77">
        <f>SUM(E$7:E225)</f>
        <v>0</v>
      </c>
      <c r="G225" s="77">
        <f t="shared" si="18"/>
        <v>0</v>
      </c>
    </row>
    <row r="226" spans="2:7" x14ac:dyDescent="0.3">
      <c r="B226" s="76">
        <v>219</v>
      </c>
      <c r="C226" s="77">
        <f t="shared" si="15"/>
        <v>0</v>
      </c>
      <c r="D226" s="77">
        <f t="shared" si="16"/>
        <v>0</v>
      </c>
      <c r="E226" s="77">
        <f t="shared" si="17"/>
        <v>0</v>
      </c>
      <c r="F226" s="77">
        <f>SUM(E$7:E226)</f>
        <v>0</v>
      </c>
      <c r="G226" s="77">
        <f t="shared" si="18"/>
        <v>0</v>
      </c>
    </row>
    <row r="227" spans="2:7" x14ac:dyDescent="0.3">
      <c r="B227" s="76">
        <v>220</v>
      </c>
      <c r="C227" s="77">
        <f t="shared" si="15"/>
        <v>0</v>
      </c>
      <c r="D227" s="77">
        <f t="shared" si="16"/>
        <v>0</v>
      </c>
      <c r="E227" s="77">
        <f t="shared" si="17"/>
        <v>0</v>
      </c>
      <c r="F227" s="77">
        <f>SUM(E$7:E227)</f>
        <v>0</v>
      </c>
      <c r="G227" s="77">
        <f t="shared" si="18"/>
        <v>0</v>
      </c>
    </row>
    <row r="228" spans="2:7" x14ac:dyDescent="0.3">
      <c r="B228" s="76">
        <v>221</v>
      </c>
      <c r="C228" s="77">
        <f t="shared" si="15"/>
        <v>0</v>
      </c>
      <c r="D228" s="77">
        <f t="shared" si="16"/>
        <v>0</v>
      </c>
      <c r="E228" s="77">
        <f t="shared" si="17"/>
        <v>0</v>
      </c>
      <c r="F228" s="77">
        <f>SUM(E$7:E228)</f>
        <v>0</v>
      </c>
      <c r="G228" s="77">
        <f t="shared" si="18"/>
        <v>0</v>
      </c>
    </row>
    <row r="229" spans="2:7" x14ac:dyDescent="0.3">
      <c r="B229" s="76">
        <v>222</v>
      </c>
      <c r="C229" s="77">
        <f t="shared" si="15"/>
        <v>0</v>
      </c>
      <c r="D229" s="77">
        <f t="shared" si="16"/>
        <v>0</v>
      </c>
      <c r="E229" s="77">
        <f t="shared" si="17"/>
        <v>0</v>
      </c>
      <c r="F229" s="77">
        <f>SUM(E$7:E229)</f>
        <v>0</v>
      </c>
      <c r="G229" s="77">
        <f t="shared" si="18"/>
        <v>0</v>
      </c>
    </row>
    <row r="230" spans="2:7" x14ac:dyDescent="0.3">
      <c r="B230" s="76">
        <v>223</v>
      </c>
      <c r="C230" s="77">
        <f t="shared" si="15"/>
        <v>0</v>
      </c>
      <c r="D230" s="77">
        <f t="shared" si="16"/>
        <v>0</v>
      </c>
      <c r="E230" s="77">
        <f t="shared" si="17"/>
        <v>0</v>
      </c>
      <c r="F230" s="77">
        <f>SUM(E$7:E230)</f>
        <v>0</v>
      </c>
      <c r="G230" s="77">
        <f t="shared" si="18"/>
        <v>0</v>
      </c>
    </row>
    <row r="231" spans="2:7" x14ac:dyDescent="0.3">
      <c r="B231" s="76">
        <v>224</v>
      </c>
      <c r="C231" s="77">
        <f t="shared" si="15"/>
        <v>0</v>
      </c>
      <c r="D231" s="77">
        <f t="shared" si="16"/>
        <v>0</v>
      </c>
      <c r="E231" s="77">
        <f t="shared" si="17"/>
        <v>0</v>
      </c>
      <c r="F231" s="77">
        <f>SUM(E$7:E231)</f>
        <v>0</v>
      </c>
      <c r="G231" s="77">
        <f t="shared" si="18"/>
        <v>0</v>
      </c>
    </row>
    <row r="232" spans="2:7" x14ac:dyDescent="0.3">
      <c r="B232" s="76">
        <v>225</v>
      </c>
      <c r="C232" s="77">
        <f t="shared" si="15"/>
        <v>0</v>
      </c>
      <c r="D232" s="77">
        <f t="shared" si="16"/>
        <v>0</v>
      </c>
      <c r="E232" s="77">
        <f t="shared" si="17"/>
        <v>0</v>
      </c>
      <c r="F232" s="77">
        <f>SUM(E$7:E232)</f>
        <v>0</v>
      </c>
      <c r="G232" s="77">
        <f t="shared" si="18"/>
        <v>0</v>
      </c>
    </row>
    <row r="233" spans="2:7" x14ac:dyDescent="0.3">
      <c r="B233" s="76">
        <v>226</v>
      </c>
      <c r="C233" s="77">
        <f t="shared" si="15"/>
        <v>0</v>
      </c>
      <c r="D233" s="77">
        <f t="shared" si="16"/>
        <v>0</v>
      </c>
      <c r="E233" s="77">
        <f t="shared" si="17"/>
        <v>0</v>
      </c>
      <c r="F233" s="77">
        <f>SUM(E$7:E233)</f>
        <v>0</v>
      </c>
      <c r="G233" s="77">
        <f t="shared" si="18"/>
        <v>0</v>
      </c>
    </row>
    <row r="234" spans="2:7" x14ac:dyDescent="0.3">
      <c r="B234" s="76">
        <v>227</v>
      </c>
      <c r="C234" s="77">
        <f t="shared" si="15"/>
        <v>0</v>
      </c>
      <c r="D234" s="77">
        <f t="shared" si="16"/>
        <v>0</v>
      </c>
      <c r="E234" s="77">
        <f t="shared" si="17"/>
        <v>0</v>
      </c>
      <c r="F234" s="77">
        <f>SUM(E$7:E234)</f>
        <v>0</v>
      </c>
      <c r="G234" s="77">
        <f t="shared" si="18"/>
        <v>0</v>
      </c>
    </row>
    <row r="235" spans="2:7" x14ac:dyDescent="0.3">
      <c r="B235" s="76">
        <v>228</v>
      </c>
      <c r="C235" s="77">
        <f t="shared" si="15"/>
        <v>0</v>
      </c>
      <c r="D235" s="77">
        <f t="shared" si="16"/>
        <v>0</v>
      </c>
      <c r="E235" s="77">
        <f t="shared" si="17"/>
        <v>0</v>
      </c>
      <c r="F235" s="77">
        <f>SUM(E$7:E235)</f>
        <v>0</v>
      </c>
      <c r="G235" s="77">
        <f t="shared" si="18"/>
        <v>0</v>
      </c>
    </row>
    <row r="236" spans="2:7" x14ac:dyDescent="0.3">
      <c r="B236" s="76">
        <v>229</v>
      </c>
      <c r="C236" s="77">
        <f t="shared" si="15"/>
        <v>0</v>
      </c>
      <c r="D236" s="77">
        <f t="shared" si="16"/>
        <v>0</v>
      </c>
      <c r="E236" s="77">
        <f t="shared" si="17"/>
        <v>0</v>
      </c>
      <c r="F236" s="77">
        <f>SUM(E$7:E236)</f>
        <v>0</v>
      </c>
      <c r="G236" s="77">
        <f t="shared" si="18"/>
        <v>0</v>
      </c>
    </row>
    <row r="237" spans="2:7" x14ac:dyDescent="0.3">
      <c r="B237" s="76">
        <v>230</v>
      </c>
      <c r="C237" s="77">
        <f t="shared" si="15"/>
        <v>0</v>
      </c>
      <c r="D237" s="77">
        <f t="shared" si="16"/>
        <v>0</v>
      </c>
      <c r="E237" s="77">
        <f t="shared" si="17"/>
        <v>0</v>
      </c>
      <c r="F237" s="77">
        <f>SUM(E$7:E237)</f>
        <v>0</v>
      </c>
      <c r="G237" s="77">
        <f t="shared" si="18"/>
        <v>0</v>
      </c>
    </row>
    <row r="238" spans="2:7" x14ac:dyDescent="0.3">
      <c r="B238" s="76">
        <v>231</v>
      </c>
      <c r="C238" s="77">
        <f t="shared" si="15"/>
        <v>0</v>
      </c>
      <c r="D238" s="77">
        <f t="shared" si="16"/>
        <v>0</v>
      </c>
      <c r="E238" s="77">
        <f t="shared" si="17"/>
        <v>0</v>
      </c>
      <c r="F238" s="77">
        <f>SUM(E$7:E238)</f>
        <v>0</v>
      </c>
      <c r="G238" s="77">
        <f t="shared" si="18"/>
        <v>0</v>
      </c>
    </row>
    <row r="239" spans="2:7" x14ac:dyDescent="0.3">
      <c r="B239" s="76">
        <v>232</v>
      </c>
      <c r="C239" s="77">
        <f t="shared" si="15"/>
        <v>0</v>
      </c>
      <c r="D239" s="77">
        <f t="shared" si="16"/>
        <v>0</v>
      </c>
      <c r="E239" s="77">
        <f t="shared" si="17"/>
        <v>0</v>
      </c>
      <c r="F239" s="77">
        <f>SUM(E$7:E239)</f>
        <v>0</v>
      </c>
      <c r="G239" s="77">
        <f t="shared" si="18"/>
        <v>0</v>
      </c>
    </row>
    <row r="240" spans="2:7" x14ac:dyDescent="0.3">
      <c r="B240" s="76">
        <v>233</v>
      </c>
      <c r="C240" s="77">
        <f t="shared" si="15"/>
        <v>0</v>
      </c>
      <c r="D240" s="77">
        <f t="shared" si="16"/>
        <v>0</v>
      </c>
      <c r="E240" s="77">
        <f t="shared" si="17"/>
        <v>0</v>
      </c>
      <c r="F240" s="77">
        <f>SUM(E$7:E240)</f>
        <v>0</v>
      </c>
      <c r="G240" s="77">
        <f t="shared" si="18"/>
        <v>0</v>
      </c>
    </row>
    <row r="241" spans="2:7" x14ac:dyDescent="0.3">
      <c r="B241" s="76">
        <v>234</v>
      </c>
      <c r="C241" s="77">
        <f t="shared" si="15"/>
        <v>0</v>
      </c>
      <c r="D241" s="77">
        <f t="shared" si="16"/>
        <v>0</v>
      </c>
      <c r="E241" s="77">
        <f t="shared" si="17"/>
        <v>0</v>
      </c>
      <c r="F241" s="77">
        <f>SUM(E$7:E241)</f>
        <v>0</v>
      </c>
      <c r="G241" s="77">
        <f t="shared" si="18"/>
        <v>0</v>
      </c>
    </row>
    <row r="242" spans="2:7" x14ac:dyDescent="0.3">
      <c r="B242" s="76">
        <v>235</v>
      </c>
      <c r="C242" s="77">
        <f t="shared" si="15"/>
        <v>0</v>
      </c>
      <c r="D242" s="77">
        <f t="shared" si="16"/>
        <v>0</v>
      </c>
      <c r="E242" s="77">
        <f t="shared" si="17"/>
        <v>0</v>
      </c>
      <c r="F242" s="77">
        <f>SUM(E$7:E242)</f>
        <v>0</v>
      </c>
      <c r="G242" s="77">
        <f t="shared" si="18"/>
        <v>0</v>
      </c>
    </row>
    <row r="243" spans="2:7" x14ac:dyDescent="0.3">
      <c r="B243" s="76">
        <v>236</v>
      </c>
      <c r="C243" s="77">
        <f t="shared" si="15"/>
        <v>0</v>
      </c>
      <c r="D243" s="77">
        <f t="shared" si="16"/>
        <v>0</v>
      </c>
      <c r="E243" s="77">
        <f t="shared" si="17"/>
        <v>0</v>
      </c>
      <c r="F243" s="77">
        <f>SUM(E$7:E243)</f>
        <v>0</v>
      </c>
      <c r="G243" s="77">
        <f t="shared" si="18"/>
        <v>0</v>
      </c>
    </row>
    <row r="244" spans="2:7" x14ac:dyDescent="0.3">
      <c r="B244" s="76">
        <v>237</v>
      </c>
      <c r="C244" s="77">
        <f t="shared" si="15"/>
        <v>0</v>
      </c>
      <c r="D244" s="77">
        <f t="shared" si="16"/>
        <v>0</v>
      </c>
      <c r="E244" s="77">
        <f t="shared" si="17"/>
        <v>0</v>
      </c>
      <c r="F244" s="77">
        <f>SUM(E$7:E244)</f>
        <v>0</v>
      </c>
      <c r="G244" s="77">
        <f t="shared" si="18"/>
        <v>0</v>
      </c>
    </row>
    <row r="245" spans="2:7" x14ac:dyDescent="0.3">
      <c r="B245" s="76">
        <v>238</v>
      </c>
      <c r="C245" s="77">
        <f t="shared" si="15"/>
        <v>0</v>
      </c>
      <c r="D245" s="77">
        <f t="shared" si="16"/>
        <v>0</v>
      </c>
      <c r="E245" s="77">
        <f t="shared" si="17"/>
        <v>0</v>
      </c>
      <c r="F245" s="77">
        <f>SUM(E$7:E245)</f>
        <v>0</v>
      </c>
      <c r="G245" s="77">
        <f t="shared" si="18"/>
        <v>0</v>
      </c>
    </row>
    <row r="246" spans="2:7" x14ac:dyDescent="0.3">
      <c r="B246" s="76">
        <v>239</v>
      </c>
      <c r="C246" s="77">
        <f t="shared" si="15"/>
        <v>0</v>
      </c>
      <c r="D246" s="77">
        <f t="shared" si="16"/>
        <v>0</v>
      </c>
      <c r="E246" s="77">
        <f t="shared" si="17"/>
        <v>0</v>
      </c>
      <c r="F246" s="77">
        <f>SUM(E$7:E246)</f>
        <v>0</v>
      </c>
      <c r="G246" s="77">
        <f t="shared" si="18"/>
        <v>0</v>
      </c>
    </row>
    <row r="247" spans="2:7" x14ac:dyDescent="0.3">
      <c r="B247" s="76">
        <v>240</v>
      </c>
      <c r="C247" s="77">
        <f t="shared" si="15"/>
        <v>0</v>
      </c>
      <c r="D247" s="77">
        <f t="shared" si="16"/>
        <v>0</v>
      </c>
      <c r="E247" s="77">
        <f t="shared" si="17"/>
        <v>0</v>
      </c>
      <c r="F247" s="77">
        <f>SUM(E$7:E247)</f>
        <v>0</v>
      </c>
      <c r="G247" s="77">
        <f t="shared" si="18"/>
        <v>0</v>
      </c>
    </row>
    <row r="248" spans="2:7" x14ac:dyDescent="0.3">
      <c r="B248" s="76">
        <v>241</v>
      </c>
      <c r="C248" s="77">
        <f t="shared" si="15"/>
        <v>0</v>
      </c>
      <c r="D248" s="77">
        <f t="shared" si="16"/>
        <v>0</v>
      </c>
      <c r="E248" s="77">
        <f t="shared" si="17"/>
        <v>0</v>
      </c>
      <c r="F248" s="77">
        <f>SUM(E$7:E248)</f>
        <v>0</v>
      </c>
      <c r="G248" s="77">
        <f t="shared" si="18"/>
        <v>0</v>
      </c>
    </row>
    <row r="249" spans="2:7" x14ac:dyDescent="0.3">
      <c r="B249" s="76">
        <v>242</v>
      </c>
      <c r="C249" s="77">
        <f t="shared" si="15"/>
        <v>0</v>
      </c>
      <c r="D249" s="77">
        <f t="shared" si="16"/>
        <v>0</v>
      </c>
      <c r="E249" s="77">
        <f t="shared" si="17"/>
        <v>0</v>
      </c>
      <c r="F249" s="77">
        <f>SUM(E$7:E249)</f>
        <v>0</v>
      </c>
      <c r="G249" s="77">
        <f t="shared" si="18"/>
        <v>0</v>
      </c>
    </row>
    <row r="250" spans="2:7" x14ac:dyDescent="0.3">
      <c r="B250" s="76">
        <v>243</v>
      </c>
      <c r="C250" s="77">
        <f t="shared" si="15"/>
        <v>0</v>
      </c>
      <c r="D250" s="77">
        <f t="shared" si="16"/>
        <v>0</v>
      </c>
      <c r="E250" s="77">
        <f t="shared" si="17"/>
        <v>0</v>
      </c>
      <c r="F250" s="77">
        <f>SUM(E$7:E250)</f>
        <v>0</v>
      </c>
      <c r="G250" s="77">
        <f t="shared" si="18"/>
        <v>0</v>
      </c>
    </row>
    <row r="251" spans="2:7" x14ac:dyDescent="0.3">
      <c r="B251" s="76">
        <v>244</v>
      </c>
      <c r="C251" s="77">
        <f t="shared" si="15"/>
        <v>0</v>
      </c>
      <c r="D251" s="77">
        <f t="shared" si="16"/>
        <v>0</v>
      </c>
      <c r="E251" s="77">
        <f t="shared" si="17"/>
        <v>0</v>
      </c>
      <c r="F251" s="77">
        <f>SUM(E$7:E251)</f>
        <v>0</v>
      </c>
      <c r="G251" s="77">
        <f t="shared" si="18"/>
        <v>0</v>
      </c>
    </row>
    <row r="252" spans="2:7" x14ac:dyDescent="0.3">
      <c r="B252" s="76">
        <v>245</v>
      </c>
      <c r="C252" s="77">
        <f t="shared" si="15"/>
        <v>0</v>
      </c>
      <c r="D252" s="77">
        <f t="shared" si="16"/>
        <v>0</v>
      </c>
      <c r="E252" s="77">
        <f t="shared" si="17"/>
        <v>0</v>
      </c>
      <c r="F252" s="77">
        <f>SUM(E$7:E252)</f>
        <v>0</v>
      </c>
      <c r="G252" s="77">
        <f t="shared" si="18"/>
        <v>0</v>
      </c>
    </row>
    <row r="253" spans="2:7" x14ac:dyDescent="0.3">
      <c r="B253" s="76">
        <v>246</v>
      </c>
      <c r="C253" s="77">
        <f t="shared" si="15"/>
        <v>0</v>
      </c>
      <c r="D253" s="77">
        <f t="shared" si="16"/>
        <v>0</v>
      </c>
      <c r="E253" s="77">
        <f t="shared" si="17"/>
        <v>0</v>
      </c>
      <c r="F253" s="77">
        <f>SUM(E$7:E253)</f>
        <v>0</v>
      </c>
      <c r="G253" s="77">
        <f t="shared" si="18"/>
        <v>0</v>
      </c>
    </row>
    <row r="254" spans="2:7" x14ac:dyDescent="0.3">
      <c r="B254" s="76">
        <v>247</v>
      </c>
      <c r="C254" s="77">
        <f t="shared" si="15"/>
        <v>0</v>
      </c>
      <c r="D254" s="77">
        <f t="shared" si="16"/>
        <v>0</v>
      </c>
      <c r="E254" s="77">
        <f t="shared" si="17"/>
        <v>0</v>
      </c>
      <c r="F254" s="77">
        <f>SUM(E$7:E254)</f>
        <v>0</v>
      </c>
      <c r="G254" s="77">
        <f t="shared" si="18"/>
        <v>0</v>
      </c>
    </row>
    <row r="255" spans="2:7" x14ac:dyDescent="0.3">
      <c r="B255" s="76">
        <v>248</v>
      </c>
      <c r="C255" s="77">
        <f t="shared" si="15"/>
        <v>0</v>
      </c>
      <c r="D255" s="77">
        <f t="shared" si="16"/>
        <v>0</v>
      </c>
      <c r="E255" s="77">
        <f t="shared" si="17"/>
        <v>0</v>
      </c>
      <c r="F255" s="77">
        <f>SUM(E$7:E255)</f>
        <v>0</v>
      </c>
      <c r="G255" s="77">
        <f t="shared" si="18"/>
        <v>0</v>
      </c>
    </row>
    <row r="256" spans="2:7" x14ac:dyDescent="0.3">
      <c r="B256" s="76">
        <v>249</v>
      </c>
      <c r="C256" s="77">
        <f t="shared" si="15"/>
        <v>0</v>
      </c>
      <c r="D256" s="77">
        <f t="shared" si="16"/>
        <v>0</v>
      </c>
      <c r="E256" s="77">
        <f t="shared" si="17"/>
        <v>0</v>
      </c>
      <c r="F256" s="77">
        <f>SUM(E$7:E256)</f>
        <v>0</v>
      </c>
      <c r="G256" s="77">
        <f t="shared" si="18"/>
        <v>0</v>
      </c>
    </row>
    <row r="257" spans="2:7" x14ac:dyDescent="0.3">
      <c r="B257" s="76">
        <v>250</v>
      </c>
      <c r="C257" s="77">
        <f t="shared" si="15"/>
        <v>0</v>
      </c>
      <c r="D257" s="77">
        <f t="shared" si="16"/>
        <v>0</v>
      </c>
      <c r="E257" s="77">
        <f t="shared" si="17"/>
        <v>0</v>
      </c>
      <c r="F257" s="77">
        <f>SUM(E$7:E257)</f>
        <v>0</v>
      </c>
      <c r="G257" s="77">
        <f t="shared" si="18"/>
        <v>0</v>
      </c>
    </row>
    <row r="258" spans="2:7" x14ac:dyDescent="0.3">
      <c r="B258" s="76">
        <v>251</v>
      </c>
      <c r="C258" s="77">
        <f t="shared" si="15"/>
        <v>0</v>
      </c>
      <c r="D258" s="77">
        <f t="shared" si="16"/>
        <v>0</v>
      </c>
      <c r="E258" s="77">
        <f t="shared" si="17"/>
        <v>0</v>
      </c>
      <c r="F258" s="77">
        <f>SUM(E$7:E258)</f>
        <v>0</v>
      </c>
      <c r="G258" s="77">
        <f t="shared" si="18"/>
        <v>0</v>
      </c>
    </row>
    <row r="259" spans="2:7" x14ac:dyDescent="0.3">
      <c r="B259" s="76">
        <v>252</v>
      </c>
      <c r="C259" s="77">
        <f t="shared" si="15"/>
        <v>0</v>
      </c>
      <c r="D259" s="77">
        <f t="shared" si="16"/>
        <v>0</v>
      </c>
      <c r="E259" s="77">
        <f t="shared" si="17"/>
        <v>0</v>
      </c>
      <c r="F259" s="77">
        <f>SUM(E$7:E259)</f>
        <v>0</v>
      </c>
      <c r="G259" s="77">
        <f t="shared" si="18"/>
        <v>0</v>
      </c>
    </row>
    <row r="260" spans="2:7" x14ac:dyDescent="0.3">
      <c r="B260" s="76">
        <v>253</v>
      </c>
      <c r="C260" s="77">
        <f t="shared" si="15"/>
        <v>0</v>
      </c>
      <c r="D260" s="77">
        <f t="shared" si="16"/>
        <v>0</v>
      </c>
      <c r="E260" s="77">
        <f t="shared" si="17"/>
        <v>0</v>
      </c>
      <c r="F260" s="77">
        <f>SUM(E$7:E260)</f>
        <v>0</v>
      </c>
      <c r="G260" s="77">
        <f t="shared" si="18"/>
        <v>0</v>
      </c>
    </row>
    <row r="261" spans="2:7" x14ac:dyDescent="0.3">
      <c r="B261" s="76">
        <v>254</v>
      </c>
      <c r="C261" s="77">
        <f t="shared" si="15"/>
        <v>0</v>
      </c>
      <c r="D261" s="77">
        <f t="shared" si="16"/>
        <v>0</v>
      </c>
      <c r="E261" s="77">
        <f t="shared" si="17"/>
        <v>0</v>
      </c>
      <c r="F261" s="77">
        <f>SUM(E$7:E261)</f>
        <v>0</v>
      </c>
      <c r="G261" s="77">
        <f t="shared" si="18"/>
        <v>0</v>
      </c>
    </row>
    <row r="262" spans="2:7" x14ac:dyDescent="0.3">
      <c r="B262" s="76">
        <v>255</v>
      </c>
      <c r="C262" s="77">
        <f t="shared" si="15"/>
        <v>0</v>
      </c>
      <c r="D262" s="77">
        <f t="shared" si="16"/>
        <v>0</v>
      </c>
      <c r="E262" s="77">
        <f t="shared" si="17"/>
        <v>0</v>
      </c>
      <c r="F262" s="77">
        <f>SUM(E$7:E262)</f>
        <v>0</v>
      </c>
      <c r="G262" s="77">
        <f t="shared" si="18"/>
        <v>0</v>
      </c>
    </row>
    <row r="263" spans="2:7" x14ac:dyDescent="0.3">
      <c r="B263" s="76">
        <v>256</v>
      </c>
      <c r="C263" s="77">
        <f t="shared" si="15"/>
        <v>0</v>
      </c>
      <c r="D263" s="77">
        <f t="shared" si="16"/>
        <v>0</v>
      </c>
      <c r="E263" s="77">
        <f t="shared" si="17"/>
        <v>0</v>
      </c>
      <c r="F263" s="77">
        <f>SUM(E$7:E263)</f>
        <v>0</v>
      </c>
      <c r="G263" s="77">
        <f t="shared" si="18"/>
        <v>0</v>
      </c>
    </row>
    <row r="264" spans="2:7" x14ac:dyDescent="0.3">
      <c r="B264" s="76">
        <v>257</v>
      </c>
      <c r="C264" s="77">
        <f t="shared" ref="C264:C327" si="19">IF(B$3*12&gt;=B264,-PMT(B$4/12,(B$3*12)+1,B$2/(1+B$4/12)),0)</f>
        <v>0</v>
      </c>
      <c r="D264" s="77">
        <f t="shared" si="16"/>
        <v>0</v>
      </c>
      <c r="E264" s="77">
        <f t="shared" si="17"/>
        <v>0</v>
      </c>
      <c r="F264" s="77">
        <f>SUM(E$7:E264)</f>
        <v>0</v>
      </c>
      <c r="G264" s="77">
        <f t="shared" si="18"/>
        <v>0</v>
      </c>
    </row>
    <row r="265" spans="2:7" x14ac:dyDescent="0.3">
      <c r="B265" s="76">
        <v>258</v>
      </c>
      <c r="C265" s="77">
        <f t="shared" si="19"/>
        <v>0</v>
      </c>
      <c r="D265" s="77">
        <f t="shared" ref="D265:D328" si="20">IF(B$3*12&gt;=B265,G264*B$4/12,0)</f>
        <v>0</v>
      </c>
      <c r="E265" s="77">
        <f t="shared" ref="E265:E328" si="21">C265-D265</f>
        <v>0</v>
      </c>
      <c r="F265" s="77">
        <f>SUM(E$7:E265)</f>
        <v>0</v>
      </c>
      <c r="G265" s="77">
        <f t="shared" ref="G265:G328" si="22">G264-E265</f>
        <v>0</v>
      </c>
    </row>
    <row r="266" spans="2:7" x14ac:dyDescent="0.3">
      <c r="B266" s="76">
        <v>259</v>
      </c>
      <c r="C266" s="77">
        <f t="shared" si="19"/>
        <v>0</v>
      </c>
      <c r="D266" s="77">
        <f t="shared" si="20"/>
        <v>0</v>
      </c>
      <c r="E266" s="77">
        <f t="shared" si="21"/>
        <v>0</v>
      </c>
      <c r="F266" s="77">
        <f>SUM(E$7:E266)</f>
        <v>0</v>
      </c>
      <c r="G266" s="77">
        <f t="shared" si="22"/>
        <v>0</v>
      </c>
    </row>
    <row r="267" spans="2:7" x14ac:dyDescent="0.3">
      <c r="B267" s="76">
        <v>260</v>
      </c>
      <c r="C267" s="77">
        <f t="shared" si="19"/>
        <v>0</v>
      </c>
      <c r="D267" s="77">
        <f t="shared" si="20"/>
        <v>0</v>
      </c>
      <c r="E267" s="77">
        <f t="shared" si="21"/>
        <v>0</v>
      </c>
      <c r="F267" s="77">
        <f>SUM(E$7:E267)</f>
        <v>0</v>
      </c>
      <c r="G267" s="77">
        <f t="shared" si="22"/>
        <v>0</v>
      </c>
    </row>
    <row r="268" spans="2:7" x14ac:dyDescent="0.3">
      <c r="B268" s="76">
        <v>261</v>
      </c>
      <c r="C268" s="77">
        <f t="shared" si="19"/>
        <v>0</v>
      </c>
      <c r="D268" s="77">
        <f t="shared" si="20"/>
        <v>0</v>
      </c>
      <c r="E268" s="77">
        <f t="shared" si="21"/>
        <v>0</v>
      </c>
      <c r="F268" s="77">
        <f>SUM(E$7:E268)</f>
        <v>0</v>
      </c>
      <c r="G268" s="77">
        <f t="shared" si="22"/>
        <v>0</v>
      </c>
    </row>
    <row r="269" spans="2:7" x14ac:dyDescent="0.3">
      <c r="B269" s="76">
        <v>262</v>
      </c>
      <c r="C269" s="77">
        <f t="shared" si="19"/>
        <v>0</v>
      </c>
      <c r="D269" s="77">
        <f t="shared" si="20"/>
        <v>0</v>
      </c>
      <c r="E269" s="77">
        <f t="shared" si="21"/>
        <v>0</v>
      </c>
      <c r="F269" s="77">
        <f>SUM(E$7:E269)</f>
        <v>0</v>
      </c>
      <c r="G269" s="77">
        <f t="shared" si="22"/>
        <v>0</v>
      </c>
    </row>
    <row r="270" spans="2:7" x14ac:dyDescent="0.3">
      <c r="B270" s="76">
        <v>263</v>
      </c>
      <c r="C270" s="77">
        <f t="shared" si="19"/>
        <v>0</v>
      </c>
      <c r="D270" s="77">
        <f t="shared" si="20"/>
        <v>0</v>
      </c>
      <c r="E270" s="77">
        <f t="shared" si="21"/>
        <v>0</v>
      </c>
      <c r="F270" s="77">
        <f>SUM(E$7:E270)</f>
        <v>0</v>
      </c>
      <c r="G270" s="77">
        <f t="shared" si="22"/>
        <v>0</v>
      </c>
    </row>
    <row r="271" spans="2:7" x14ac:dyDescent="0.3">
      <c r="B271" s="76">
        <v>264</v>
      </c>
      <c r="C271" s="77">
        <f t="shared" si="19"/>
        <v>0</v>
      </c>
      <c r="D271" s="77">
        <f t="shared" si="20"/>
        <v>0</v>
      </c>
      <c r="E271" s="77">
        <f t="shared" si="21"/>
        <v>0</v>
      </c>
      <c r="F271" s="77">
        <f>SUM(E$7:E271)</f>
        <v>0</v>
      </c>
      <c r="G271" s="77">
        <f t="shared" si="22"/>
        <v>0</v>
      </c>
    </row>
    <row r="272" spans="2:7" x14ac:dyDescent="0.3">
      <c r="B272" s="76">
        <v>265</v>
      </c>
      <c r="C272" s="77">
        <f t="shared" si="19"/>
        <v>0</v>
      </c>
      <c r="D272" s="77">
        <f t="shared" si="20"/>
        <v>0</v>
      </c>
      <c r="E272" s="77">
        <f t="shared" si="21"/>
        <v>0</v>
      </c>
      <c r="F272" s="77">
        <f>SUM(E$7:E272)</f>
        <v>0</v>
      </c>
      <c r="G272" s="77">
        <f t="shared" si="22"/>
        <v>0</v>
      </c>
    </row>
    <row r="273" spans="2:7" x14ac:dyDescent="0.3">
      <c r="B273" s="76">
        <v>266</v>
      </c>
      <c r="C273" s="77">
        <f t="shared" si="19"/>
        <v>0</v>
      </c>
      <c r="D273" s="77">
        <f t="shared" si="20"/>
        <v>0</v>
      </c>
      <c r="E273" s="77">
        <f t="shared" si="21"/>
        <v>0</v>
      </c>
      <c r="F273" s="77">
        <f>SUM(E$7:E273)</f>
        <v>0</v>
      </c>
      <c r="G273" s="77">
        <f t="shared" si="22"/>
        <v>0</v>
      </c>
    </row>
    <row r="274" spans="2:7" x14ac:dyDescent="0.3">
      <c r="B274" s="76">
        <v>267</v>
      </c>
      <c r="C274" s="77">
        <f t="shared" si="19"/>
        <v>0</v>
      </c>
      <c r="D274" s="77">
        <f t="shared" si="20"/>
        <v>0</v>
      </c>
      <c r="E274" s="77">
        <f t="shared" si="21"/>
        <v>0</v>
      </c>
      <c r="F274" s="77">
        <f>SUM(E$7:E274)</f>
        <v>0</v>
      </c>
      <c r="G274" s="77">
        <f t="shared" si="22"/>
        <v>0</v>
      </c>
    </row>
    <row r="275" spans="2:7" x14ac:dyDescent="0.3">
      <c r="B275" s="76">
        <v>268</v>
      </c>
      <c r="C275" s="77">
        <f t="shared" si="19"/>
        <v>0</v>
      </c>
      <c r="D275" s="77">
        <f t="shared" si="20"/>
        <v>0</v>
      </c>
      <c r="E275" s="77">
        <f t="shared" si="21"/>
        <v>0</v>
      </c>
      <c r="F275" s="77">
        <f>SUM(E$7:E275)</f>
        <v>0</v>
      </c>
      <c r="G275" s="77">
        <f t="shared" si="22"/>
        <v>0</v>
      </c>
    </row>
    <row r="276" spans="2:7" x14ac:dyDescent="0.3">
      <c r="B276" s="76">
        <v>269</v>
      </c>
      <c r="C276" s="77">
        <f t="shared" si="19"/>
        <v>0</v>
      </c>
      <c r="D276" s="77">
        <f t="shared" si="20"/>
        <v>0</v>
      </c>
      <c r="E276" s="77">
        <f t="shared" si="21"/>
        <v>0</v>
      </c>
      <c r="F276" s="77">
        <f>SUM(E$7:E276)</f>
        <v>0</v>
      </c>
      <c r="G276" s="77">
        <f t="shared" si="22"/>
        <v>0</v>
      </c>
    </row>
    <row r="277" spans="2:7" x14ac:dyDescent="0.3">
      <c r="B277" s="76">
        <v>270</v>
      </c>
      <c r="C277" s="77">
        <f t="shared" si="19"/>
        <v>0</v>
      </c>
      <c r="D277" s="77">
        <f t="shared" si="20"/>
        <v>0</v>
      </c>
      <c r="E277" s="77">
        <f t="shared" si="21"/>
        <v>0</v>
      </c>
      <c r="F277" s="77">
        <f>SUM(E$7:E277)</f>
        <v>0</v>
      </c>
      <c r="G277" s="77">
        <f t="shared" si="22"/>
        <v>0</v>
      </c>
    </row>
    <row r="278" spans="2:7" x14ac:dyDescent="0.3">
      <c r="B278" s="76">
        <v>271</v>
      </c>
      <c r="C278" s="77">
        <f t="shared" si="19"/>
        <v>0</v>
      </c>
      <c r="D278" s="77">
        <f t="shared" si="20"/>
        <v>0</v>
      </c>
      <c r="E278" s="77">
        <f t="shared" si="21"/>
        <v>0</v>
      </c>
      <c r="F278" s="77">
        <f>SUM(E$7:E278)</f>
        <v>0</v>
      </c>
      <c r="G278" s="77">
        <f t="shared" si="22"/>
        <v>0</v>
      </c>
    </row>
    <row r="279" spans="2:7" x14ac:dyDescent="0.3">
      <c r="B279" s="76">
        <v>272</v>
      </c>
      <c r="C279" s="77">
        <f t="shared" si="19"/>
        <v>0</v>
      </c>
      <c r="D279" s="77">
        <f t="shared" si="20"/>
        <v>0</v>
      </c>
      <c r="E279" s="77">
        <f t="shared" si="21"/>
        <v>0</v>
      </c>
      <c r="F279" s="77">
        <f>SUM(E$7:E279)</f>
        <v>0</v>
      </c>
      <c r="G279" s="77">
        <f t="shared" si="22"/>
        <v>0</v>
      </c>
    </row>
    <row r="280" spans="2:7" x14ac:dyDescent="0.3">
      <c r="B280" s="76">
        <v>273</v>
      </c>
      <c r="C280" s="77">
        <f t="shared" si="19"/>
        <v>0</v>
      </c>
      <c r="D280" s="77">
        <f t="shared" si="20"/>
        <v>0</v>
      </c>
      <c r="E280" s="77">
        <f t="shared" si="21"/>
        <v>0</v>
      </c>
      <c r="F280" s="77">
        <f>SUM(E$7:E280)</f>
        <v>0</v>
      </c>
      <c r="G280" s="77">
        <f t="shared" si="22"/>
        <v>0</v>
      </c>
    </row>
    <row r="281" spans="2:7" x14ac:dyDescent="0.3">
      <c r="B281" s="76">
        <v>274</v>
      </c>
      <c r="C281" s="77">
        <f t="shared" si="19"/>
        <v>0</v>
      </c>
      <c r="D281" s="77">
        <f t="shared" si="20"/>
        <v>0</v>
      </c>
      <c r="E281" s="77">
        <f t="shared" si="21"/>
        <v>0</v>
      </c>
      <c r="F281" s="77">
        <f>SUM(E$7:E281)</f>
        <v>0</v>
      </c>
      <c r="G281" s="77">
        <f t="shared" si="22"/>
        <v>0</v>
      </c>
    </row>
    <row r="282" spans="2:7" x14ac:dyDescent="0.3">
      <c r="B282" s="76">
        <v>275</v>
      </c>
      <c r="C282" s="77">
        <f t="shared" si="19"/>
        <v>0</v>
      </c>
      <c r="D282" s="77">
        <f t="shared" si="20"/>
        <v>0</v>
      </c>
      <c r="E282" s="77">
        <f t="shared" si="21"/>
        <v>0</v>
      </c>
      <c r="F282" s="77">
        <f>SUM(E$7:E282)</f>
        <v>0</v>
      </c>
      <c r="G282" s="77">
        <f t="shared" si="22"/>
        <v>0</v>
      </c>
    </row>
    <row r="283" spans="2:7" x14ac:dyDescent="0.3">
      <c r="B283" s="76">
        <v>276</v>
      </c>
      <c r="C283" s="77">
        <f t="shared" si="19"/>
        <v>0</v>
      </c>
      <c r="D283" s="77">
        <f t="shared" si="20"/>
        <v>0</v>
      </c>
      <c r="E283" s="77">
        <f t="shared" si="21"/>
        <v>0</v>
      </c>
      <c r="F283" s="77">
        <f>SUM(E$7:E283)</f>
        <v>0</v>
      </c>
      <c r="G283" s="77">
        <f t="shared" si="22"/>
        <v>0</v>
      </c>
    </row>
    <row r="284" spans="2:7" x14ac:dyDescent="0.3">
      <c r="B284" s="76">
        <v>277</v>
      </c>
      <c r="C284" s="77">
        <f t="shared" si="19"/>
        <v>0</v>
      </c>
      <c r="D284" s="77">
        <f t="shared" si="20"/>
        <v>0</v>
      </c>
      <c r="E284" s="77">
        <f t="shared" si="21"/>
        <v>0</v>
      </c>
      <c r="F284" s="77">
        <f>SUM(E$7:E284)</f>
        <v>0</v>
      </c>
      <c r="G284" s="77">
        <f t="shared" si="22"/>
        <v>0</v>
      </c>
    </row>
    <row r="285" spans="2:7" x14ac:dyDescent="0.3">
      <c r="B285" s="76">
        <v>278</v>
      </c>
      <c r="C285" s="77">
        <f t="shared" si="19"/>
        <v>0</v>
      </c>
      <c r="D285" s="77">
        <f t="shared" si="20"/>
        <v>0</v>
      </c>
      <c r="E285" s="77">
        <f t="shared" si="21"/>
        <v>0</v>
      </c>
      <c r="F285" s="77">
        <f>SUM(E$7:E285)</f>
        <v>0</v>
      </c>
      <c r="G285" s="77">
        <f t="shared" si="22"/>
        <v>0</v>
      </c>
    </row>
    <row r="286" spans="2:7" x14ac:dyDescent="0.3">
      <c r="B286" s="76">
        <v>279</v>
      </c>
      <c r="C286" s="77">
        <f t="shared" si="19"/>
        <v>0</v>
      </c>
      <c r="D286" s="77">
        <f t="shared" si="20"/>
        <v>0</v>
      </c>
      <c r="E286" s="77">
        <f t="shared" si="21"/>
        <v>0</v>
      </c>
      <c r="F286" s="77">
        <f>SUM(E$7:E286)</f>
        <v>0</v>
      </c>
      <c r="G286" s="77">
        <f t="shared" si="22"/>
        <v>0</v>
      </c>
    </row>
    <row r="287" spans="2:7" x14ac:dyDescent="0.3">
      <c r="B287" s="76">
        <v>280</v>
      </c>
      <c r="C287" s="77">
        <f t="shared" si="19"/>
        <v>0</v>
      </c>
      <c r="D287" s="77">
        <f t="shared" si="20"/>
        <v>0</v>
      </c>
      <c r="E287" s="77">
        <f t="shared" si="21"/>
        <v>0</v>
      </c>
      <c r="F287" s="77">
        <f>SUM(E$7:E287)</f>
        <v>0</v>
      </c>
      <c r="G287" s="77">
        <f t="shared" si="22"/>
        <v>0</v>
      </c>
    </row>
    <row r="288" spans="2:7" x14ac:dyDescent="0.3">
      <c r="B288" s="76">
        <v>281</v>
      </c>
      <c r="C288" s="77">
        <f t="shared" si="19"/>
        <v>0</v>
      </c>
      <c r="D288" s="77">
        <f t="shared" si="20"/>
        <v>0</v>
      </c>
      <c r="E288" s="77">
        <f t="shared" si="21"/>
        <v>0</v>
      </c>
      <c r="F288" s="77">
        <f>SUM(E$7:E288)</f>
        <v>0</v>
      </c>
      <c r="G288" s="77">
        <f t="shared" si="22"/>
        <v>0</v>
      </c>
    </row>
    <row r="289" spans="2:7" x14ac:dyDescent="0.3">
      <c r="B289" s="76">
        <v>282</v>
      </c>
      <c r="C289" s="77">
        <f t="shared" si="19"/>
        <v>0</v>
      </c>
      <c r="D289" s="77">
        <f t="shared" si="20"/>
        <v>0</v>
      </c>
      <c r="E289" s="77">
        <f t="shared" si="21"/>
        <v>0</v>
      </c>
      <c r="F289" s="77">
        <f>SUM(E$7:E289)</f>
        <v>0</v>
      </c>
      <c r="G289" s="77">
        <f t="shared" si="22"/>
        <v>0</v>
      </c>
    </row>
    <row r="290" spans="2:7" x14ac:dyDescent="0.3">
      <c r="B290" s="76">
        <v>283</v>
      </c>
      <c r="C290" s="77">
        <f t="shared" si="19"/>
        <v>0</v>
      </c>
      <c r="D290" s="77">
        <f t="shared" si="20"/>
        <v>0</v>
      </c>
      <c r="E290" s="77">
        <f t="shared" si="21"/>
        <v>0</v>
      </c>
      <c r="F290" s="77">
        <f>SUM(E$7:E290)</f>
        <v>0</v>
      </c>
      <c r="G290" s="77">
        <f t="shared" si="22"/>
        <v>0</v>
      </c>
    </row>
    <row r="291" spans="2:7" x14ac:dyDescent="0.3">
      <c r="B291" s="76">
        <v>284</v>
      </c>
      <c r="C291" s="77">
        <f t="shared" si="19"/>
        <v>0</v>
      </c>
      <c r="D291" s="77">
        <f t="shared" si="20"/>
        <v>0</v>
      </c>
      <c r="E291" s="77">
        <f t="shared" si="21"/>
        <v>0</v>
      </c>
      <c r="F291" s="77">
        <f>SUM(E$7:E291)</f>
        <v>0</v>
      </c>
      <c r="G291" s="77">
        <f t="shared" si="22"/>
        <v>0</v>
      </c>
    </row>
    <row r="292" spans="2:7" x14ac:dyDescent="0.3">
      <c r="B292" s="76">
        <v>285</v>
      </c>
      <c r="C292" s="77">
        <f t="shared" si="19"/>
        <v>0</v>
      </c>
      <c r="D292" s="77">
        <f t="shared" si="20"/>
        <v>0</v>
      </c>
      <c r="E292" s="77">
        <f t="shared" si="21"/>
        <v>0</v>
      </c>
      <c r="F292" s="77">
        <f>SUM(E$7:E292)</f>
        <v>0</v>
      </c>
      <c r="G292" s="77">
        <f t="shared" si="22"/>
        <v>0</v>
      </c>
    </row>
    <row r="293" spans="2:7" x14ac:dyDescent="0.3">
      <c r="B293" s="76">
        <v>286</v>
      </c>
      <c r="C293" s="77">
        <f t="shared" si="19"/>
        <v>0</v>
      </c>
      <c r="D293" s="77">
        <f t="shared" si="20"/>
        <v>0</v>
      </c>
      <c r="E293" s="77">
        <f t="shared" si="21"/>
        <v>0</v>
      </c>
      <c r="F293" s="77">
        <f>SUM(E$7:E293)</f>
        <v>0</v>
      </c>
      <c r="G293" s="77">
        <f t="shared" si="22"/>
        <v>0</v>
      </c>
    </row>
    <row r="294" spans="2:7" x14ac:dyDescent="0.3">
      <c r="B294" s="76">
        <v>287</v>
      </c>
      <c r="C294" s="77">
        <f t="shared" si="19"/>
        <v>0</v>
      </c>
      <c r="D294" s="77">
        <f t="shared" si="20"/>
        <v>0</v>
      </c>
      <c r="E294" s="77">
        <f t="shared" si="21"/>
        <v>0</v>
      </c>
      <c r="F294" s="77">
        <f>SUM(E$7:E294)</f>
        <v>0</v>
      </c>
      <c r="G294" s="77">
        <f t="shared" si="22"/>
        <v>0</v>
      </c>
    </row>
    <row r="295" spans="2:7" x14ac:dyDescent="0.3">
      <c r="B295" s="76">
        <v>288</v>
      </c>
      <c r="C295" s="77">
        <f t="shared" si="19"/>
        <v>0</v>
      </c>
      <c r="D295" s="77">
        <f t="shared" si="20"/>
        <v>0</v>
      </c>
      <c r="E295" s="77">
        <f t="shared" si="21"/>
        <v>0</v>
      </c>
      <c r="F295" s="77">
        <f>SUM(E$7:E295)</f>
        <v>0</v>
      </c>
      <c r="G295" s="77">
        <f t="shared" si="22"/>
        <v>0</v>
      </c>
    </row>
    <row r="296" spans="2:7" x14ac:dyDescent="0.3">
      <c r="B296" s="76">
        <v>289</v>
      </c>
      <c r="C296" s="77">
        <f t="shared" si="19"/>
        <v>0</v>
      </c>
      <c r="D296" s="77">
        <f t="shared" si="20"/>
        <v>0</v>
      </c>
      <c r="E296" s="77">
        <f t="shared" si="21"/>
        <v>0</v>
      </c>
      <c r="F296" s="77">
        <f>SUM(E$7:E296)</f>
        <v>0</v>
      </c>
      <c r="G296" s="77">
        <f t="shared" si="22"/>
        <v>0</v>
      </c>
    </row>
    <row r="297" spans="2:7" x14ac:dyDescent="0.3">
      <c r="B297" s="76">
        <v>290</v>
      </c>
      <c r="C297" s="77">
        <f t="shared" si="19"/>
        <v>0</v>
      </c>
      <c r="D297" s="77">
        <f t="shared" si="20"/>
        <v>0</v>
      </c>
      <c r="E297" s="77">
        <f t="shared" si="21"/>
        <v>0</v>
      </c>
      <c r="F297" s="77">
        <f>SUM(E$7:E297)</f>
        <v>0</v>
      </c>
      <c r="G297" s="77">
        <f t="shared" si="22"/>
        <v>0</v>
      </c>
    </row>
    <row r="298" spans="2:7" x14ac:dyDescent="0.3">
      <c r="B298" s="76">
        <v>291</v>
      </c>
      <c r="C298" s="77">
        <f t="shared" si="19"/>
        <v>0</v>
      </c>
      <c r="D298" s="77">
        <f t="shared" si="20"/>
        <v>0</v>
      </c>
      <c r="E298" s="77">
        <f t="shared" si="21"/>
        <v>0</v>
      </c>
      <c r="F298" s="77">
        <f>SUM(E$7:E298)</f>
        <v>0</v>
      </c>
      <c r="G298" s="77">
        <f t="shared" si="22"/>
        <v>0</v>
      </c>
    </row>
    <row r="299" spans="2:7" x14ac:dyDescent="0.3">
      <c r="B299" s="76">
        <v>292</v>
      </c>
      <c r="C299" s="77">
        <f t="shared" si="19"/>
        <v>0</v>
      </c>
      <c r="D299" s="77">
        <f t="shared" si="20"/>
        <v>0</v>
      </c>
      <c r="E299" s="77">
        <f t="shared" si="21"/>
        <v>0</v>
      </c>
      <c r="F299" s="77">
        <f>SUM(E$7:E299)</f>
        <v>0</v>
      </c>
      <c r="G299" s="77">
        <f t="shared" si="22"/>
        <v>0</v>
      </c>
    </row>
    <row r="300" spans="2:7" x14ac:dyDescent="0.3">
      <c r="B300" s="76">
        <v>293</v>
      </c>
      <c r="C300" s="77">
        <f t="shared" si="19"/>
        <v>0</v>
      </c>
      <c r="D300" s="77">
        <f t="shared" si="20"/>
        <v>0</v>
      </c>
      <c r="E300" s="77">
        <f t="shared" si="21"/>
        <v>0</v>
      </c>
      <c r="F300" s="77">
        <f>SUM(E$7:E300)</f>
        <v>0</v>
      </c>
      <c r="G300" s="77">
        <f t="shared" si="22"/>
        <v>0</v>
      </c>
    </row>
    <row r="301" spans="2:7" x14ac:dyDescent="0.3">
      <c r="B301" s="76">
        <v>294</v>
      </c>
      <c r="C301" s="77">
        <f t="shared" si="19"/>
        <v>0</v>
      </c>
      <c r="D301" s="77">
        <f t="shared" si="20"/>
        <v>0</v>
      </c>
      <c r="E301" s="77">
        <f t="shared" si="21"/>
        <v>0</v>
      </c>
      <c r="F301" s="77">
        <f>SUM(E$7:E301)</f>
        <v>0</v>
      </c>
      <c r="G301" s="77">
        <f t="shared" si="22"/>
        <v>0</v>
      </c>
    </row>
    <row r="302" spans="2:7" x14ac:dyDescent="0.3">
      <c r="B302" s="76">
        <v>295</v>
      </c>
      <c r="C302" s="77">
        <f t="shared" si="19"/>
        <v>0</v>
      </c>
      <c r="D302" s="77">
        <f t="shared" si="20"/>
        <v>0</v>
      </c>
      <c r="E302" s="77">
        <f t="shared" si="21"/>
        <v>0</v>
      </c>
      <c r="F302" s="77">
        <f>SUM(E$7:E302)</f>
        <v>0</v>
      </c>
      <c r="G302" s="77">
        <f t="shared" si="22"/>
        <v>0</v>
      </c>
    </row>
    <row r="303" spans="2:7" x14ac:dyDescent="0.3">
      <c r="B303" s="76">
        <v>296</v>
      </c>
      <c r="C303" s="77">
        <f t="shared" si="19"/>
        <v>0</v>
      </c>
      <c r="D303" s="77">
        <f t="shared" si="20"/>
        <v>0</v>
      </c>
      <c r="E303" s="77">
        <f t="shared" si="21"/>
        <v>0</v>
      </c>
      <c r="F303" s="77">
        <f>SUM(E$7:E303)</f>
        <v>0</v>
      </c>
      <c r="G303" s="77">
        <f t="shared" si="22"/>
        <v>0</v>
      </c>
    </row>
    <row r="304" spans="2:7" x14ac:dyDescent="0.3">
      <c r="B304" s="76">
        <v>297</v>
      </c>
      <c r="C304" s="77">
        <f t="shared" si="19"/>
        <v>0</v>
      </c>
      <c r="D304" s="77">
        <f t="shared" si="20"/>
        <v>0</v>
      </c>
      <c r="E304" s="77">
        <f t="shared" si="21"/>
        <v>0</v>
      </c>
      <c r="F304" s="77">
        <f>SUM(E$7:E304)</f>
        <v>0</v>
      </c>
      <c r="G304" s="77">
        <f t="shared" si="22"/>
        <v>0</v>
      </c>
    </row>
    <row r="305" spans="2:7" x14ac:dyDescent="0.3">
      <c r="B305" s="76">
        <v>298</v>
      </c>
      <c r="C305" s="77">
        <f t="shared" si="19"/>
        <v>0</v>
      </c>
      <c r="D305" s="77">
        <f t="shared" si="20"/>
        <v>0</v>
      </c>
      <c r="E305" s="77">
        <f t="shared" si="21"/>
        <v>0</v>
      </c>
      <c r="F305" s="77">
        <f>SUM(E$7:E305)</f>
        <v>0</v>
      </c>
      <c r="G305" s="77">
        <f t="shared" si="22"/>
        <v>0</v>
      </c>
    </row>
    <row r="306" spans="2:7" x14ac:dyDescent="0.3">
      <c r="B306" s="76">
        <v>299</v>
      </c>
      <c r="C306" s="77">
        <f t="shared" si="19"/>
        <v>0</v>
      </c>
      <c r="D306" s="77">
        <f t="shared" si="20"/>
        <v>0</v>
      </c>
      <c r="E306" s="77">
        <f t="shared" si="21"/>
        <v>0</v>
      </c>
      <c r="F306" s="77">
        <f>SUM(E$7:E306)</f>
        <v>0</v>
      </c>
      <c r="G306" s="77">
        <f t="shared" si="22"/>
        <v>0</v>
      </c>
    </row>
    <row r="307" spans="2:7" x14ac:dyDescent="0.3">
      <c r="B307" s="76">
        <v>300</v>
      </c>
      <c r="C307" s="77">
        <f t="shared" si="19"/>
        <v>0</v>
      </c>
      <c r="D307" s="77">
        <f t="shared" si="20"/>
        <v>0</v>
      </c>
      <c r="E307" s="77">
        <f t="shared" si="21"/>
        <v>0</v>
      </c>
      <c r="F307" s="77">
        <f>SUM(E$7:E307)</f>
        <v>0</v>
      </c>
      <c r="G307" s="77">
        <f t="shared" si="22"/>
        <v>0</v>
      </c>
    </row>
    <row r="308" spans="2:7" x14ac:dyDescent="0.3">
      <c r="B308" s="76">
        <v>301</v>
      </c>
      <c r="C308" s="77">
        <f t="shared" si="19"/>
        <v>0</v>
      </c>
      <c r="D308" s="77">
        <f t="shared" si="20"/>
        <v>0</v>
      </c>
      <c r="E308" s="77">
        <f t="shared" si="21"/>
        <v>0</v>
      </c>
      <c r="F308" s="77">
        <f>SUM(E$7:E308)</f>
        <v>0</v>
      </c>
      <c r="G308" s="77">
        <f t="shared" si="22"/>
        <v>0</v>
      </c>
    </row>
    <row r="309" spans="2:7" x14ac:dyDescent="0.3">
      <c r="B309" s="76">
        <v>302</v>
      </c>
      <c r="C309" s="77">
        <f t="shared" si="19"/>
        <v>0</v>
      </c>
      <c r="D309" s="77">
        <f t="shared" si="20"/>
        <v>0</v>
      </c>
      <c r="E309" s="77">
        <f t="shared" si="21"/>
        <v>0</v>
      </c>
      <c r="F309" s="77">
        <f>SUM(E$7:E309)</f>
        <v>0</v>
      </c>
      <c r="G309" s="77">
        <f t="shared" si="22"/>
        <v>0</v>
      </c>
    </row>
    <row r="310" spans="2:7" x14ac:dyDescent="0.3">
      <c r="B310" s="76">
        <v>303</v>
      </c>
      <c r="C310" s="77">
        <f t="shared" si="19"/>
        <v>0</v>
      </c>
      <c r="D310" s="77">
        <f t="shared" si="20"/>
        <v>0</v>
      </c>
      <c r="E310" s="77">
        <f t="shared" si="21"/>
        <v>0</v>
      </c>
      <c r="F310" s="77">
        <f>SUM(E$7:E310)</f>
        <v>0</v>
      </c>
      <c r="G310" s="77">
        <f t="shared" si="22"/>
        <v>0</v>
      </c>
    </row>
    <row r="311" spans="2:7" x14ac:dyDescent="0.3">
      <c r="B311" s="76">
        <v>304</v>
      </c>
      <c r="C311" s="77">
        <f t="shared" si="19"/>
        <v>0</v>
      </c>
      <c r="D311" s="77">
        <f t="shared" si="20"/>
        <v>0</v>
      </c>
      <c r="E311" s="77">
        <f t="shared" si="21"/>
        <v>0</v>
      </c>
      <c r="F311" s="77">
        <f>SUM(E$7:E311)</f>
        <v>0</v>
      </c>
      <c r="G311" s="77">
        <f t="shared" si="22"/>
        <v>0</v>
      </c>
    </row>
    <row r="312" spans="2:7" x14ac:dyDescent="0.3">
      <c r="B312" s="76">
        <v>305</v>
      </c>
      <c r="C312" s="77">
        <f t="shared" si="19"/>
        <v>0</v>
      </c>
      <c r="D312" s="77">
        <f t="shared" si="20"/>
        <v>0</v>
      </c>
      <c r="E312" s="77">
        <f t="shared" si="21"/>
        <v>0</v>
      </c>
      <c r="F312" s="77">
        <f>SUM(E$7:E312)</f>
        <v>0</v>
      </c>
      <c r="G312" s="77">
        <f t="shared" si="22"/>
        <v>0</v>
      </c>
    </row>
    <row r="313" spans="2:7" x14ac:dyDescent="0.3">
      <c r="B313" s="76">
        <v>306</v>
      </c>
      <c r="C313" s="77">
        <f t="shared" si="19"/>
        <v>0</v>
      </c>
      <c r="D313" s="77">
        <f t="shared" si="20"/>
        <v>0</v>
      </c>
      <c r="E313" s="77">
        <f t="shared" si="21"/>
        <v>0</v>
      </c>
      <c r="F313" s="77">
        <f>SUM(E$7:E313)</f>
        <v>0</v>
      </c>
      <c r="G313" s="77">
        <f t="shared" si="22"/>
        <v>0</v>
      </c>
    </row>
    <row r="314" spans="2:7" x14ac:dyDescent="0.3">
      <c r="B314" s="76">
        <v>307</v>
      </c>
      <c r="C314" s="77">
        <f t="shared" si="19"/>
        <v>0</v>
      </c>
      <c r="D314" s="77">
        <f t="shared" si="20"/>
        <v>0</v>
      </c>
      <c r="E314" s="77">
        <f t="shared" si="21"/>
        <v>0</v>
      </c>
      <c r="F314" s="77">
        <f>SUM(E$7:E314)</f>
        <v>0</v>
      </c>
      <c r="G314" s="77">
        <f t="shared" si="22"/>
        <v>0</v>
      </c>
    </row>
    <row r="315" spans="2:7" x14ac:dyDescent="0.3">
      <c r="B315" s="76">
        <v>308</v>
      </c>
      <c r="C315" s="77">
        <f t="shared" si="19"/>
        <v>0</v>
      </c>
      <c r="D315" s="77">
        <f t="shared" si="20"/>
        <v>0</v>
      </c>
      <c r="E315" s="77">
        <f t="shared" si="21"/>
        <v>0</v>
      </c>
      <c r="F315" s="77">
        <f>SUM(E$7:E315)</f>
        <v>0</v>
      </c>
      <c r="G315" s="77">
        <f t="shared" si="22"/>
        <v>0</v>
      </c>
    </row>
    <row r="316" spans="2:7" x14ac:dyDescent="0.3">
      <c r="B316" s="76">
        <v>309</v>
      </c>
      <c r="C316" s="77">
        <f t="shared" si="19"/>
        <v>0</v>
      </c>
      <c r="D316" s="77">
        <f t="shared" si="20"/>
        <v>0</v>
      </c>
      <c r="E316" s="77">
        <f t="shared" si="21"/>
        <v>0</v>
      </c>
      <c r="F316" s="77">
        <f>SUM(E$7:E316)</f>
        <v>0</v>
      </c>
      <c r="G316" s="77">
        <f t="shared" si="22"/>
        <v>0</v>
      </c>
    </row>
    <row r="317" spans="2:7" x14ac:dyDescent="0.3">
      <c r="B317" s="76">
        <v>310</v>
      </c>
      <c r="C317" s="77">
        <f t="shared" si="19"/>
        <v>0</v>
      </c>
      <c r="D317" s="77">
        <f t="shared" si="20"/>
        <v>0</v>
      </c>
      <c r="E317" s="77">
        <f t="shared" si="21"/>
        <v>0</v>
      </c>
      <c r="F317" s="77">
        <f>SUM(E$7:E317)</f>
        <v>0</v>
      </c>
      <c r="G317" s="77">
        <f t="shared" si="22"/>
        <v>0</v>
      </c>
    </row>
    <row r="318" spans="2:7" x14ac:dyDescent="0.3">
      <c r="B318" s="76">
        <v>311</v>
      </c>
      <c r="C318" s="77">
        <f t="shared" si="19"/>
        <v>0</v>
      </c>
      <c r="D318" s="77">
        <f t="shared" si="20"/>
        <v>0</v>
      </c>
      <c r="E318" s="77">
        <f t="shared" si="21"/>
        <v>0</v>
      </c>
      <c r="F318" s="77">
        <f>SUM(E$7:E318)</f>
        <v>0</v>
      </c>
      <c r="G318" s="77">
        <f t="shared" si="22"/>
        <v>0</v>
      </c>
    </row>
    <row r="319" spans="2:7" x14ac:dyDescent="0.3">
      <c r="B319" s="76">
        <v>312</v>
      </c>
      <c r="C319" s="77">
        <f t="shared" si="19"/>
        <v>0</v>
      </c>
      <c r="D319" s="77">
        <f t="shared" si="20"/>
        <v>0</v>
      </c>
      <c r="E319" s="77">
        <f t="shared" si="21"/>
        <v>0</v>
      </c>
      <c r="F319" s="77">
        <f>SUM(E$7:E319)</f>
        <v>0</v>
      </c>
      <c r="G319" s="77">
        <f t="shared" si="22"/>
        <v>0</v>
      </c>
    </row>
    <row r="320" spans="2:7" x14ac:dyDescent="0.3">
      <c r="B320" s="76">
        <v>313</v>
      </c>
      <c r="C320" s="77">
        <f t="shared" si="19"/>
        <v>0</v>
      </c>
      <c r="D320" s="77">
        <f t="shared" si="20"/>
        <v>0</v>
      </c>
      <c r="E320" s="77">
        <f t="shared" si="21"/>
        <v>0</v>
      </c>
      <c r="F320" s="77">
        <f>SUM(E$7:E320)</f>
        <v>0</v>
      </c>
      <c r="G320" s="77">
        <f t="shared" si="22"/>
        <v>0</v>
      </c>
    </row>
    <row r="321" spans="2:7" x14ac:dyDescent="0.3">
      <c r="B321" s="76">
        <v>314</v>
      </c>
      <c r="C321" s="77">
        <f t="shared" si="19"/>
        <v>0</v>
      </c>
      <c r="D321" s="77">
        <f t="shared" si="20"/>
        <v>0</v>
      </c>
      <c r="E321" s="77">
        <f t="shared" si="21"/>
        <v>0</v>
      </c>
      <c r="F321" s="77">
        <f>SUM(E$7:E321)</f>
        <v>0</v>
      </c>
      <c r="G321" s="77">
        <f t="shared" si="22"/>
        <v>0</v>
      </c>
    </row>
    <row r="322" spans="2:7" x14ac:dyDescent="0.3">
      <c r="B322" s="76">
        <v>315</v>
      </c>
      <c r="C322" s="77">
        <f t="shared" si="19"/>
        <v>0</v>
      </c>
      <c r="D322" s="77">
        <f t="shared" si="20"/>
        <v>0</v>
      </c>
      <c r="E322" s="77">
        <f t="shared" si="21"/>
        <v>0</v>
      </c>
      <c r="F322" s="77">
        <f>SUM(E$7:E322)</f>
        <v>0</v>
      </c>
      <c r="G322" s="77">
        <f t="shared" si="22"/>
        <v>0</v>
      </c>
    </row>
    <row r="323" spans="2:7" x14ac:dyDescent="0.3">
      <c r="B323" s="76">
        <v>316</v>
      </c>
      <c r="C323" s="77">
        <f t="shared" si="19"/>
        <v>0</v>
      </c>
      <c r="D323" s="77">
        <f t="shared" si="20"/>
        <v>0</v>
      </c>
      <c r="E323" s="77">
        <f t="shared" si="21"/>
        <v>0</v>
      </c>
      <c r="F323" s="77">
        <f>SUM(E$7:E323)</f>
        <v>0</v>
      </c>
      <c r="G323" s="77">
        <f t="shared" si="22"/>
        <v>0</v>
      </c>
    </row>
    <row r="324" spans="2:7" x14ac:dyDescent="0.3">
      <c r="B324" s="76">
        <v>317</v>
      </c>
      <c r="C324" s="77">
        <f t="shared" si="19"/>
        <v>0</v>
      </c>
      <c r="D324" s="77">
        <f t="shared" si="20"/>
        <v>0</v>
      </c>
      <c r="E324" s="77">
        <f t="shared" si="21"/>
        <v>0</v>
      </c>
      <c r="F324" s="77">
        <f>SUM(E$7:E324)</f>
        <v>0</v>
      </c>
      <c r="G324" s="77">
        <f t="shared" si="22"/>
        <v>0</v>
      </c>
    </row>
    <row r="325" spans="2:7" x14ac:dyDescent="0.3">
      <c r="B325" s="76">
        <v>318</v>
      </c>
      <c r="C325" s="77">
        <f t="shared" si="19"/>
        <v>0</v>
      </c>
      <c r="D325" s="77">
        <f t="shared" si="20"/>
        <v>0</v>
      </c>
      <c r="E325" s="77">
        <f t="shared" si="21"/>
        <v>0</v>
      </c>
      <c r="F325" s="77">
        <f>SUM(E$7:E325)</f>
        <v>0</v>
      </c>
      <c r="G325" s="77">
        <f t="shared" si="22"/>
        <v>0</v>
      </c>
    </row>
    <row r="326" spans="2:7" x14ac:dyDescent="0.3">
      <c r="B326" s="76">
        <v>319</v>
      </c>
      <c r="C326" s="77">
        <f t="shared" si="19"/>
        <v>0</v>
      </c>
      <c r="D326" s="77">
        <f t="shared" si="20"/>
        <v>0</v>
      </c>
      <c r="E326" s="77">
        <f t="shared" si="21"/>
        <v>0</v>
      </c>
      <c r="F326" s="77">
        <f>SUM(E$7:E326)</f>
        <v>0</v>
      </c>
      <c r="G326" s="77">
        <f t="shared" si="22"/>
        <v>0</v>
      </c>
    </row>
    <row r="327" spans="2:7" x14ac:dyDescent="0.3">
      <c r="B327" s="76">
        <v>320</v>
      </c>
      <c r="C327" s="77">
        <f t="shared" si="19"/>
        <v>0</v>
      </c>
      <c r="D327" s="77">
        <f t="shared" si="20"/>
        <v>0</v>
      </c>
      <c r="E327" s="77">
        <f t="shared" si="21"/>
        <v>0</v>
      </c>
      <c r="F327" s="77">
        <f>SUM(E$7:E327)</f>
        <v>0</v>
      </c>
      <c r="G327" s="77">
        <f t="shared" si="22"/>
        <v>0</v>
      </c>
    </row>
    <row r="328" spans="2:7" x14ac:dyDescent="0.3">
      <c r="B328" s="76">
        <v>321</v>
      </c>
      <c r="C328" s="77">
        <f t="shared" ref="C328:C391" si="23">IF(B$3*12&gt;=B328,-PMT(B$4/12,(B$3*12)+1,B$2/(1+B$4/12)),0)</f>
        <v>0</v>
      </c>
      <c r="D328" s="77">
        <f t="shared" si="20"/>
        <v>0</v>
      </c>
      <c r="E328" s="77">
        <f t="shared" si="21"/>
        <v>0</v>
      </c>
      <c r="F328" s="77">
        <f>SUM(E$7:E328)</f>
        <v>0</v>
      </c>
      <c r="G328" s="77">
        <f t="shared" si="22"/>
        <v>0</v>
      </c>
    </row>
    <row r="329" spans="2:7" x14ac:dyDescent="0.3">
      <c r="B329" s="76">
        <v>322</v>
      </c>
      <c r="C329" s="77">
        <f t="shared" si="23"/>
        <v>0</v>
      </c>
      <c r="D329" s="77">
        <f t="shared" ref="D329:D392" si="24">IF(B$3*12&gt;=B329,G328*B$4/12,0)</f>
        <v>0</v>
      </c>
      <c r="E329" s="77">
        <f t="shared" ref="E329:E392" si="25">C329-D329</f>
        <v>0</v>
      </c>
      <c r="F329" s="77">
        <f>SUM(E$7:E329)</f>
        <v>0</v>
      </c>
      <c r="G329" s="77">
        <f t="shared" ref="G329:G392" si="26">G328-E329</f>
        <v>0</v>
      </c>
    </row>
    <row r="330" spans="2:7" x14ac:dyDescent="0.3">
      <c r="B330" s="76">
        <v>323</v>
      </c>
      <c r="C330" s="77">
        <f t="shared" si="23"/>
        <v>0</v>
      </c>
      <c r="D330" s="77">
        <f t="shared" si="24"/>
        <v>0</v>
      </c>
      <c r="E330" s="77">
        <f t="shared" si="25"/>
        <v>0</v>
      </c>
      <c r="F330" s="77">
        <f>SUM(E$7:E330)</f>
        <v>0</v>
      </c>
      <c r="G330" s="77">
        <f t="shared" si="26"/>
        <v>0</v>
      </c>
    </row>
    <row r="331" spans="2:7" x14ac:dyDescent="0.3">
      <c r="B331" s="76">
        <v>324</v>
      </c>
      <c r="C331" s="77">
        <f t="shared" si="23"/>
        <v>0</v>
      </c>
      <c r="D331" s="77">
        <f t="shared" si="24"/>
        <v>0</v>
      </c>
      <c r="E331" s="77">
        <f t="shared" si="25"/>
        <v>0</v>
      </c>
      <c r="F331" s="77">
        <f>SUM(E$7:E331)</f>
        <v>0</v>
      </c>
      <c r="G331" s="77">
        <f t="shared" si="26"/>
        <v>0</v>
      </c>
    </row>
    <row r="332" spans="2:7" x14ac:dyDescent="0.3">
      <c r="B332" s="76">
        <v>325</v>
      </c>
      <c r="C332" s="77">
        <f t="shared" si="23"/>
        <v>0</v>
      </c>
      <c r="D332" s="77">
        <f t="shared" si="24"/>
        <v>0</v>
      </c>
      <c r="E332" s="77">
        <f t="shared" si="25"/>
        <v>0</v>
      </c>
      <c r="F332" s="77">
        <f>SUM(E$7:E332)</f>
        <v>0</v>
      </c>
      <c r="G332" s="77">
        <f t="shared" si="26"/>
        <v>0</v>
      </c>
    </row>
    <row r="333" spans="2:7" x14ac:dyDescent="0.3">
      <c r="B333" s="76">
        <v>326</v>
      </c>
      <c r="C333" s="77">
        <f t="shared" si="23"/>
        <v>0</v>
      </c>
      <c r="D333" s="77">
        <f t="shared" si="24"/>
        <v>0</v>
      </c>
      <c r="E333" s="77">
        <f t="shared" si="25"/>
        <v>0</v>
      </c>
      <c r="F333" s="77">
        <f>SUM(E$7:E333)</f>
        <v>0</v>
      </c>
      <c r="G333" s="77">
        <f t="shared" si="26"/>
        <v>0</v>
      </c>
    </row>
    <row r="334" spans="2:7" x14ac:dyDescent="0.3">
      <c r="B334" s="76">
        <v>327</v>
      </c>
      <c r="C334" s="77">
        <f t="shared" si="23"/>
        <v>0</v>
      </c>
      <c r="D334" s="77">
        <f t="shared" si="24"/>
        <v>0</v>
      </c>
      <c r="E334" s="77">
        <f t="shared" si="25"/>
        <v>0</v>
      </c>
      <c r="F334" s="77">
        <f>SUM(E$7:E334)</f>
        <v>0</v>
      </c>
      <c r="G334" s="77">
        <f t="shared" si="26"/>
        <v>0</v>
      </c>
    </row>
    <row r="335" spans="2:7" x14ac:dyDescent="0.3">
      <c r="B335" s="76">
        <v>328</v>
      </c>
      <c r="C335" s="77">
        <f t="shared" si="23"/>
        <v>0</v>
      </c>
      <c r="D335" s="77">
        <f t="shared" si="24"/>
        <v>0</v>
      </c>
      <c r="E335" s="77">
        <f t="shared" si="25"/>
        <v>0</v>
      </c>
      <c r="F335" s="77">
        <f>SUM(E$7:E335)</f>
        <v>0</v>
      </c>
      <c r="G335" s="77">
        <f t="shared" si="26"/>
        <v>0</v>
      </c>
    </row>
    <row r="336" spans="2:7" x14ac:dyDescent="0.3">
      <c r="B336" s="76">
        <v>329</v>
      </c>
      <c r="C336" s="77">
        <f t="shared" si="23"/>
        <v>0</v>
      </c>
      <c r="D336" s="77">
        <f t="shared" si="24"/>
        <v>0</v>
      </c>
      <c r="E336" s="77">
        <f t="shared" si="25"/>
        <v>0</v>
      </c>
      <c r="F336" s="77">
        <f>SUM(E$7:E336)</f>
        <v>0</v>
      </c>
      <c r="G336" s="77">
        <f t="shared" si="26"/>
        <v>0</v>
      </c>
    </row>
    <row r="337" spans="2:7" x14ac:dyDescent="0.3">
      <c r="B337" s="76">
        <v>330</v>
      </c>
      <c r="C337" s="77">
        <f t="shared" si="23"/>
        <v>0</v>
      </c>
      <c r="D337" s="77">
        <f t="shared" si="24"/>
        <v>0</v>
      </c>
      <c r="E337" s="77">
        <f t="shared" si="25"/>
        <v>0</v>
      </c>
      <c r="F337" s="77">
        <f>SUM(E$7:E337)</f>
        <v>0</v>
      </c>
      <c r="G337" s="77">
        <f t="shared" si="26"/>
        <v>0</v>
      </c>
    </row>
    <row r="338" spans="2:7" x14ac:dyDescent="0.3">
      <c r="B338" s="76">
        <v>331</v>
      </c>
      <c r="C338" s="77">
        <f t="shared" si="23"/>
        <v>0</v>
      </c>
      <c r="D338" s="77">
        <f t="shared" si="24"/>
        <v>0</v>
      </c>
      <c r="E338" s="77">
        <f t="shared" si="25"/>
        <v>0</v>
      </c>
      <c r="F338" s="77">
        <f>SUM(E$7:E338)</f>
        <v>0</v>
      </c>
      <c r="G338" s="77">
        <f t="shared" si="26"/>
        <v>0</v>
      </c>
    </row>
    <row r="339" spans="2:7" x14ac:dyDescent="0.3">
      <c r="B339" s="76">
        <v>332</v>
      </c>
      <c r="C339" s="77">
        <f t="shared" si="23"/>
        <v>0</v>
      </c>
      <c r="D339" s="77">
        <f t="shared" si="24"/>
        <v>0</v>
      </c>
      <c r="E339" s="77">
        <f t="shared" si="25"/>
        <v>0</v>
      </c>
      <c r="F339" s="77">
        <f>SUM(E$7:E339)</f>
        <v>0</v>
      </c>
      <c r="G339" s="77">
        <f t="shared" si="26"/>
        <v>0</v>
      </c>
    </row>
    <row r="340" spans="2:7" x14ac:dyDescent="0.3">
      <c r="B340" s="76">
        <v>333</v>
      </c>
      <c r="C340" s="77">
        <f t="shared" si="23"/>
        <v>0</v>
      </c>
      <c r="D340" s="77">
        <f t="shared" si="24"/>
        <v>0</v>
      </c>
      <c r="E340" s="77">
        <f t="shared" si="25"/>
        <v>0</v>
      </c>
      <c r="F340" s="77">
        <f>SUM(E$7:E340)</f>
        <v>0</v>
      </c>
      <c r="G340" s="77">
        <f t="shared" si="26"/>
        <v>0</v>
      </c>
    </row>
    <row r="341" spans="2:7" x14ac:dyDescent="0.3">
      <c r="B341" s="76">
        <v>334</v>
      </c>
      <c r="C341" s="77">
        <f t="shared" si="23"/>
        <v>0</v>
      </c>
      <c r="D341" s="77">
        <f t="shared" si="24"/>
        <v>0</v>
      </c>
      <c r="E341" s="77">
        <f t="shared" si="25"/>
        <v>0</v>
      </c>
      <c r="F341" s="77">
        <f>SUM(E$7:E341)</f>
        <v>0</v>
      </c>
      <c r="G341" s="77">
        <f t="shared" si="26"/>
        <v>0</v>
      </c>
    </row>
    <row r="342" spans="2:7" x14ac:dyDescent="0.3">
      <c r="B342" s="76">
        <v>335</v>
      </c>
      <c r="C342" s="77">
        <f t="shared" si="23"/>
        <v>0</v>
      </c>
      <c r="D342" s="77">
        <f t="shared" si="24"/>
        <v>0</v>
      </c>
      <c r="E342" s="77">
        <f t="shared" si="25"/>
        <v>0</v>
      </c>
      <c r="F342" s="77">
        <f>SUM(E$7:E342)</f>
        <v>0</v>
      </c>
      <c r="G342" s="77">
        <f t="shared" si="26"/>
        <v>0</v>
      </c>
    </row>
    <row r="343" spans="2:7" x14ac:dyDescent="0.3">
      <c r="B343" s="76">
        <v>336</v>
      </c>
      <c r="C343" s="77">
        <f t="shared" si="23"/>
        <v>0</v>
      </c>
      <c r="D343" s="77">
        <f t="shared" si="24"/>
        <v>0</v>
      </c>
      <c r="E343" s="77">
        <f t="shared" si="25"/>
        <v>0</v>
      </c>
      <c r="F343" s="77">
        <f>SUM(E$7:E343)</f>
        <v>0</v>
      </c>
      <c r="G343" s="77">
        <f t="shared" si="26"/>
        <v>0</v>
      </c>
    </row>
    <row r="344" spans="2:7" x14ac:dyDescent="0.3">
      <c r="B344" s="76">
        <v>337</v>
      </c>
      <c r="C344" s="77">
        <f t="shared" si="23"/>
        <v>0</v>
      </c>
      <c r="D344" s="77">
        <f t="shared" si="24"/>
        <v>0</v>
      </c>
      <c r="E344" s="77">
        <f t="shared" si="25"/>
        <v>0</v>
      </c>
      <c r="F344" s="77">
        <f>SUM(E$7:E344)</f>
        <v>0</v>
      </c>
      <c r="G344" s="77">
        <f t="shared" si="26"/>
        <v>0</v>
      </c>
    </row>
    <row r="345" spans="2:7" x14ac:dyDescent="0.3">
      <c r="B345" s="76">
        <v>338</v>
      </c>
      <c r="C345" s="77">
        <f t="shared" si="23"/>
        <v>0</v>
      </c>
      <c r="D345" s="77">
        <f t="shared" si="24"/>
        <v>0</v>
      </c>
      <c r="E345" s="77">
        <f t="shared" si="25"/>
        <v>0</v>
      </c>
      <c r="F345" s="77">
        <f>SUM(E$7:E345)</f>
        <v>0</v>
      </c>
      <c r="G345" s="77">
        <f t="shared" si="26"/>
        <v>0</v>
      </c>
    </row>
    <row r="346" spans="2:7" x14ac:dyDescent="0.3">
      <c r="B346" s="76">
        <v>339</v>
      </c>
      <c r="C346" s="77">
        <f t="shared" si="23"/>
        <v>0</v>
      </c>
      <c r="D346" s="77">
        <f t="shared" si="24"/>
        <v>0</v>
      </c>
      <c r="E346" s="77">
        <f t="shared" si="25"/>
        <v>0</v>
      </c>
      <c r="F346" s="77">
        <f>SUM(E$7:E346)</f>
        <v>0</v>
      </c>
      <c r="G346" s="77">
        <f t="shared" si="26"/>
        <v>0</v>
      </c>
    </row>
    <row r="347" spans="2:7" x14ac:dyDescent="0.3">
      <c r="B347" s="76">
        <v>340</v>
      </c>
      <c r="C347" s="77">
        <f t="shared" si="23"/>
        <v>0</v>
      </c>
      <c r="D347" s="77">
        <f t="shared" si="24"/>
        <v>0</v>
      </c>
      <c r="E347" s="77">
        <f t="shared" si="25"/>
        <v>0</v>
      </c>
      <c r="F347" s="77">
        <f>SUM(E$7:E347)</f>
        <v>0</v>
      </c>
      <c r="G347" s="77">
        <f t="shared" si="26"/>
        <v>0</v>
      </c>
    </row>
    <row r="348" spans="2:7" x14ac:dyDescent="0.3">
      <c r="B348" s="76">
        <v>341</v>
      </c>
      <c r="C348" s="77">
        <f t="shared" si="23"/>
        <v>0</v>
      </c>
      <c r="D348" s="77">
        <f t="shared" si="24"/>
        <v>0</v>
      </c>
      <c r="E348" s="77">
        <f t="shared" si="25"/>
        <v>0</v>
      </c>
      <c r="F348" s="77">
        <f>SUM(E$7:E348)</f>
        <v>0</v>
      </c>
      <c r="G348" s="77">
        <f t="shared" si="26"/>
        <v>0</v>
      </c>
    </row>
    <row r="349" spans="2:7" x14ac:dyDescent="0.3">
      <c r="B349" s="76">
        <v>342</v>
      </c>
      <c r="C349" s="77">
        <f t="shared" si="23"/>
        <v>0</v>
      </c>
      <c r="D349" s="77">
        <f t="shared" si="24"/>
        <v>0</v>
      </c>
      <c r="E349" s="77">
        <f t="shared" si="25"/>
        <v>0</v>
      </c>
      <c r="F349" s="77">
        <f>SUM(E$7:E349)</f>
        <v>0</v>
      </c>
      <c r="G349" s="77">
        <f t="shared" si="26"/>
        <v>0</v>
      </c>
    </row>
    <row r="350" spans="2:7" x14ac:dyDescent="0.3">
      <c r="B350" s="76">
        <v>343</v>
      </c>
      <c r="C350" s="77">
        <f t="shared" si="23"/>
        <v>0</v>
      </c>
      <c r="D350" s="77">
        <f t="shared" si="24"/>
        <v>0</v>
      </c>
      <c r="E350" s="77">
        <f t="shared" si="25"/>
        <v>0</v>
      </c>
      <c r="F350" s="77">
        <f>SUM(E$7:E350)</f>
        <v>0</v>
      </c>
      <c r="G350" s="77">
        <f t="shared" si="26"/>
        <v>0</v>
      </c>
    </row>
    <row r="351" spans="2:7" x14ac:dyDescent="0.3">
      <c r="B351" s="76">
        <v>344</v>
      </c>
      <c r="C351" s="77">
        <f t="shared" si="23"/>
        <v>0</v>
      </c>
      <c r="D351" s="77">
        <f t="shared" si="24"/>
        <v>0</v>
      </c>
      <c r="E351" s="77">
        <f t="shared" si="25"/>
        <v>0</v>
      </c>
      <c r="F351" s="77">
        <f>SUM(E$7:E351)</f>
        <v>0</v>
      </c>
      <c r="G351" s="77">
        <f t="shared" si="26"/>
        <v>0</v>
      </c>
    </row>
    <row r="352" spans="2:7" x14ac:dyDescent="0.3">
      <c r="B352" s="76">
        <v>345</v>
      </c>
      <c r="C352" s="77">
        <f t="shared" si="23"/>
        <v>0</v>
      </c>
      <c r="D352" s="77">
        <f t="shared" si="24"/>
        <v>0</v>
      </c>
      <c r="E352" s="77">
        <f t="shared" si="25"/>
        <v>0</v>
      </c>
      <c r="F352" s="77">
        <f>SUM(E$7:E352)</f>
        <v>0</v>
      </c>
      <c r="G352" s="77">
        <f t="shared" si="26"/>
        <v>0</v>
      </c>
    </row>
    <row r="353" spans="2:7" x14ac:dyDescent="0.3">
      <c r="B353" s="76">
        <v>346</v>
      </c>
      <c r="C353" s="77">
        <f t="shared" si="23"/>
        <v>0</v>
      </c>
      <c r="D353" s="77">
        <f t="shared" si="24"/>
        <v>0</v>
      </c>
      <c r="E353" s="77">
        <f t="shared" si="25"/>
        <v>0</v>
      </c>
      <c r="F353" s="77">
        <f>SUM(E$7:E353)</f>
        <v>0</v>
      </c>
      <c r="G353" s="77">
        <f t="shared" si="26"/>
        <v>0</v>
      </c>
    </row>
    <row r="354" spans="2:7" x14ac:dyDescent="0.3">
      <c r="B354" s="76">
        <v>347</v>
      </c>
      <c r="C354" s="77">
        <f t="shared" si="23"/>
        <v>0</v>
      </c>
      <c r="D354" s="77">
        <f t="shared" si="24"/>
        <v>0</v>
      </c>
      <c r="E354" s="77">
        <f t="shared" si="25"/>
        <v>0</v>
      </c>
      <c r="F354" s="77">
        <f>SUM(E$7:E354)</f>
        <v>0</v>
      </c>
      <c r="G354" s="77">
        <f t="shared" si="26"/>
        <v>0</v>
      </c>
    </row>
    <row r="355" spans="2:7" x14ac:dyDescent="0.3">
      <c r="B355" s="76">
        <v>348</v>
      </c>
      <c r="C355" s="77">
        <f t="shared" si="23"/>
        <v>0</v>
      </c>
      <c r="D355" s="77">
        <f t="shared" si="24"/>
        <v>0</v>
      </c>
      <c r="E355" s="77">
        <f t="shared" si="25"/>
        <v>0</v>
      </c>
      <c r="F355" s="77">
        <f>SUM(E$7:E355)</f>
        <v>0</v>
      </c>
      <c r="G355" s="77">
        <f t="shared" si="26"/>
        <v>0</v>
      </c>
    </row>
    <row r="356" spans="2:7" x14ac:dyDescent="0.3">
      <c r="B356" s="76">
        <v>349</v>
      </c>
      <c r="C356" s="77">
        <f t="shared" si="23"/>
        <v>0</v>
      </c>
      <c r="D356" s="77">
        <f t="shared" si="24"/>
        <v>0</v>
      </c>
      <c r="E356" s="77">
        <f t="shared" si="25"/>
        <v>0</v>
      </c>
      <c r="F356" s="77">
        <f>SUM(E$7:E356)</f>
        <v>0</v>
      </c>
      <c r="G356" s="77">
        <f t="shared" si="26"/>
        <v>0</v>
      </c>
    </row>
    <row r="357" spans="2:7" x14ac:dyDescent="0.3">
      <c r="B357" s="76">
        <v>350</v>
      </c>
      <c r="C357" s="77">
        <f t="shared" si="23"/>
        <v>0</v>
      </c>
      <c r="D357" s="77">
        <f t="shared" si="24"/>
        <v>0</v>
      </c>
      <c r="E357" s="77">
        <f t="shared" si="25"/>
        <v>0</v>
      </c>
      <c r="F357" s="77">
        <f>SUM(E$7:E357)</f>
        <v>0</v>
      </c>
      <c r="G357" s="77">
        <f t="shared" si="26"/>
        <v>0</v>
      </c>
    </row>
    <row r="358" spans="2:7" x14ac:dyDescent="0.3">
      <c r="B358" s="76">
        <v>351</v>
      </c>
      <c r="C358" s="77">
        <f t="shared" si="23"/>
        <v>0</v>
      </c>
      <c r="D358" s="77">
        <f t="shared" si="24"/>
        <v>0</v>
      </c>
      <c r="E358" s="77">
        <f t="shared" si="25"/>
        <v>0</v>
      </c>
      <c r="F358" s="77">
        <f>SUM(E$7:E358)</f>
        <v>0</v>
      </c>
      <c r="G358" s="77">
        <f t="shared" si="26"/>
        <v>0</v>
      </c>
    </row>
    <row r="359" spans="2:7" x14ac:dyDescent="0.3">
      <c r="B359" s="76">
        <v>352</v>
      </c>
      <c r="C359" s="77">
        <f t="shared" si="23"/>
        <v>0</v>
      </c>
      <c r="D359" s="77">
        <f t="shared" si="24"/>
        <v>0</v>
      </c>
      <c r="E359" s="77">
        <f t="shared" si="25"/>
        <v>0</v>
      </c>
      <c r="F359" s="77">
        <f>SUM(E$7:E359)</f>
        <v>0</v>
      </c>
      <c r="G359" s="77">
        <f t="shared" si="26"/>
        <v>0</v>
      </c>
    </row>
    <row r="360" spans="2:7" x14ac:dyDescent="0.3">
      <c r="B360" s="76">
        <v>353</v>
      </c>
      <c r="C360" s="77">
        <f t="shared" si="23"/>
        <v>0</v>
      </c>
      <c r="D360" s="77">
        <f t="shared" si="24"/>
        <v>0</v>
      </c>
      <c r="E360" s="77">
        <f t="shared" si="25"/>
        <v>0</v>
      </c>
      <c r="F360" s="77">
        <f>SUM(E$7:E360)</f>
        <v>0</v>
      </c>
      <c r="G360" s="77">
        <f t="shared" si="26"/>
        <v>0</v>
      </c>
    </row>
    <row r="361" spans="2:7" x14ac:dyDescent="0.3">
      <c r="B361" s="76">
        <v>354</v>
      </c>
      <c r="C361" s="77">
        <f t="shared" si="23"/>
        <v>0</v>
      </c>
      <c r="D361" s="77">
        <f t="shared" si="24"/>
        <v>0</v>
      </c>
      <c r="E361" s="77">
        <f t="shared" si="25"/>
        <v>0</v>
      </c>
      <c r="F361" s="77">
        <f>SUM(E$7:E361)</f>
        <v>0</v>
      </c>
      <c r="G361" s="77">
        <f t="shared" si="26"/>
        <v>0</v>
      </c>
    </row>
    <row r="362" spans="2:7" x14ac:dyDescent="0.3">
      <c r="B362" s="76">
        <v>355</v>
      </c>
      <c r="C362" s="77">
        <f t="shared" si="23"/>
        <v>0</v>
      </c>
      <c r="D362" s="77">
        <f t="shared" si="24"/>
        <v>0</v>
      </c>
      <c r="E362" s="77">
        <f t="shared" si="25"/>
        <v>0</v>
      </c>
      <c r="F362" s="77">
        <f>SUM(E$7:E362)</f>
        <v>0</v>
      </c>
      <c r="G362" s="77">
        <f t="shared" si="26"/>
        <v>0</v>
      </c>
    </row>
    <row r="363" spans="2:7" x14ac:dyDescent="0.3">
      <c r="B363" s="76">
        <v>356</v>
      </c>
      <c r="C363" s="77">
        <f t="shared" si="23"/>
        <v>0</v>
      </c>
      <c r="D363" s="77">
        <f t="shared" si="24"/>
        <v>0</v>
      </c>
      <c r="E363" s="77">
        <f t="shared" si="25"/>
        <v>0</v>
      </c>
      <c r="F363" s="77">
        <f>SUM(E$7:E363)</f>
        <v>0</v>
      </c>
      <c r="G363" s="77">
        <f t="shared" si="26"/>
        <v>0</v>
      </c>
    </row>
    <row r="364" spans="2:7" x14ac:dyDescent="0.3">
      <c r="B364" s="76">
        <v>357</v>
      </c>
      <c r="C364" s="77">
        <f t="shared" si="23"/>
        <v>0</v>
      </c>
      <c r="D364" s="77">
        <f t="shared" si="24"/>
        <v>0</v>
      </c>
      <c r="E364" s="77">
        <f t="shared" si="25"/>
        <v>0</v>
      </c>
      <c r="F364" s="77">
        <f>SUM(E$7:E364)</f>
        <v>0</v>
      </c>
      <c r="G364" s="77">
        <f t="shared" si="26"/>
        <v>0</v>
      </c>
    </row>
    <row r="365" spans="2:7" x14ac:dyDescent="0.3">
      <c r="B365" s="76">
        <v>358</v>
      </c>
      <c r="C365" s="77">
        <f t="shared" si="23"/>
        <v>0</v>
      </c>
      <c r="D365" s="77">
        <f t="shared" si="24"/>
        <v>0</v>
      </c>
      <c r="E365" s="77">
        <f t="shared" si="25"/>
        <v>0</v>
      </c>
      <c r="F365" s="77">
        <f>SUM(E$7:E365)</f>
        <v>0</v>
      </c>
      <c r="G365" s="77">
        <f t="shared" si="26"/>
        <v>0</v>
      </c>
    </row>
    <row r="366" spans="2:7" x14ac:dyDescent="0.3">
      <c r="B366" s="76">
        <v>359</v>
      </c>
      <c r="C366" s="77">
        <f t="shared" si="23"/>
        <v>0</v>
      </c>
      <c r="D366" s="77">
        <f t="shared" si="24"/>
        <v>0</v>
      </c>
      <c r="E366" s="77">
        <f t="shared" si="25"/>
        <v>0</v>
      </c>
      <c r="F366" s="77">
        <f>SUM(E$7:E366)</f>
        <v>0</v>
      </c>
      <c r="G366" s="77">
        <f t="shared" si="26"/>
        <v>0</v>
      </c>
    </row>
    <row r="367" spans="2:7" x14ac:dyDescent="0.3">
      <c r="B367" s="76">
        <v>360</v>
      </c>
      <c r="C367" s="77">
        <f t="shared" si="23"/>
        <v>0</v>
      </c>
      <c r="D367" s="77">
        <f t="shared" si="24"/>
        <v>0</v>
      </c>
      <c r="E367" s="77">
        <f t="shared" si="25"/>
        <v>0</v>
      </c>
      <c r="F367" s="77">
        <f>SUM(E$7:E367)</f>
        <v>0</v>
      </c>
      <c r="G367" s="77">
        <f t="shared" si="26"/>
        <v>0</v>
      </c>
    </row>
    <row r="368" spans="2:7" x14ac:dyDescent="0.3">
      <c r="B368" s="76">
        <v>361</v>
      </c>
      <c r="C368" s="77">
        <f t="shared" si="23"/>
        <v>0</v>
      </c>
      <c r="D368" s="77">
        <f t="shared" si="24"/>
        <v>0</v>
      </c>
      <c r="E368" s="77">
        <f t="shared" si="25"/>
        <v>0</v>
      </c>
      <c r="F368" s="77">
        <f>SUM(E$7:E368)</f>
        <v>0</v>
      </c>
      <c r="G368" s="77">
        <f t="shared" si="26"/>
        <v>0</v>
      </c>
    </row>
    <row r="369" spans="2:7" x14ac:dyDescent="0.3">
      <c r="B369" s="76">
        <v>362</v>
      </c>
      <c r="C369" s="77">
        <f t="shared" si="23"/>
        <v>0</v>
      </c>
      <c r="D369" s="77">
        <f t="shared" si="24"/>
        <v>0</v>
      </c>
      <c r="E369" s="77">
        <f t="shared" si="25"/>
        <v>0</v>
      </c>
      <c r="F369" s="77">
        <f>SUM(E$7:E369)</f>
        <v>0</v>
      </c>
      <c r="G369" s="77">
        <f t="shared" si="26"/>
        <v>0</v>
      </c>
    </row>
    <row r="370" spans="2:7" x14ac:dyDescent="0.3">
      <c r="B370" s="76">
        <v>363</v>
      </c>
      <c r="C370" s="77">
        <f t="shared" si="23"/>
        <v>0</v>
      </c>
      <c r="D370" s="77">
        <f t="shared" si="24"/>
        <v>0</v>
      </c>
      <c r="E370" s="77">
        <f t="shared" si="25"/>
        <v>0</v>
      </c>
      <c r="F370" s="77">
        <f>SUM(E$7:E370)</f>
        <v>0</v>
      </c>
      <c r="G370" s="77">
        <f t="shared" si="26"/>
        <v>0</v>
      </c>
    </row>
    <row r="371" spans="2:7" x14ac:dyDescent="0.3">
      <c r="B371" s="76">
        <v>364</v>
      </c>
      <c r="C371" s="77">
        <f t="shared" si="23"/>
        <v>0</v>
      </c>
      <c r="D371" s="77">
        <f t="shared" si="24"/>
        <v>0</v>
      </c>
      <c r="E371" s="77">
        <f t="shared" si="25"/>
        <v>0</v>
      </c>
      <c r="F371" s="77">
        <f>SUM(E$7:E371)</f>
        <v>0</v>
      </c>
      <c r="G371" s="77">
        <f t="shared" si="26"/>
        <v>0</v>
      </c>
    </row>
    <row r="372" spans="2:7" x14ac:dyDescent="0.3">
      <c r="B372" s="76">
        <v>365</v>
      </c>
      <c r="C372" s="77">
        <f t="shared" si="23"/>
        <v>0</v>
      </c>
      <c r="D372" s="77">
        <f t="shared" si="24"/>
        <v>0</v>
      </c>
      <c r="E372" s="77">
        <f t="shared" si="25"/>
        <v>0</v>
      </c>
      <c r="F372" s="77">
        <f>SUM(E$7:E372)</f>
        <v>0</v>
      </c>
      <c r="G372" s="77">
        <f t="shared" si="26"/>
        <v>0</v>
      </c>
    </row>
    <row r="373" spans="2:7" x14ac:dyDescent="0.3">
      <c r="B373" s="76">
        <v>366</v>
      </c>
      <c r="C373" s="77">
        <f t="shared" si="23"/>
        <v>0</v>
      </c>
      <c r="D373" s="77">
        <f t="shared" si="24"/>
        <v>0</v>
      </c>
      <c r="E373" s="77">
        <f t="shared" si="25"/>
        <v>0</v>
      </c>
      <c r="F373" s="77">
        <f>SUM(E$7:E373)</f>
        <v>0</v>
      </c>
      <c r="G373" s="77">
        <f t="shared" si="26"/>
        <v>0</v>
      </c>
    </row>
    <row r="374" spans="2:7" x14ac:dyDescent="0.3">
      <c r="B374" s="76">
        <v>367</v>
      </c>
      <c r="C374" s="77">
        <f t="shared" si="23"/>
        <v>0</v>
      </c>
      <c r="D374" s="77">
        <f t="shared" si="24"/>
        <v>0</v>
      </c>
      <c r="E374" s="77">
        <f t="shared" si="25"/>
        <v>0</v>
      </c>
      <c r="F374" s="77">
        <f>SUM(E$7:E374)</f>
        <v>0</v>
      </c>
      <c r="G374" s="77">
        <f t="shared" si="26"/>
        <v>0</v>
      </c>
    </row>
    <row r="375" spans="2:7" x14ac:dyDescent="0.3">
      <c r="B375" s="76">
        <v>368</v>
      </c>
      <c r="C375" s="77">
        <f t="shared" si="23"/>
        <v>0</v>
      </c>
      <c r="D375" s="77">
        <f t="shared" si="24"/>
        <v>0</v>
      </c>
      <c r="E375" s="77">
        <f t="shared" si="25"/>
        <v>0</v>
      </c>
      <c r="F375" s="77">
        <f>SUM(E$7:E375)</f>
        <v>0</v>
      </c>
      <c r="G375" s="77">
        <f t="shared" si="26"/>
        <v>0</v>
      </c>
    </row>
    <row r="376" spans="2:7" x14ac:dyDescent="0.3">
      <c r="B376" s="76">
        <v>369</v>
      </c>
      <c r="C376" s="77">
        <f t="shared" si="23"/>
        <v>0</v>
      </c>
      <c r="D376" s="77">
        <f t="shared" si="24"/>
        <v>0</v>
      </c>
      <c r="E376" s="77">
        <f t="shared" si="25"/>
        <v>0</v>
      </c>
      <c r="F376" s="77">
        <f>SUM(E$7:E376)</f>
        <v>0</v>
      </c>
      <c r="G376" s="77">
        <f t="shared" si="26"/>
        <v>0</v>
      </c>
    </row>
    <row r="377" spans="2:7" x14ac:dyDescent="0.3">
      <c r="B377" s="76">
        <v>370</v>
      </c>
      <c r="C377" s="77">
        <f t="shared" si="23"/>
        <v>0</v>
      </c>
      <c r="D377" s="77">
        <f t="shared" si="24"/>
        <v>0</v>
      </c>
      <c r="E377" s="77">
        <f t="shared" si="25"/>
        <v>0</v>
      </c>
      <c r="F377" s="77">
        <f>SUM(E$7:E377)</f>
        <v>0</v>
      </c>
      <c r="G377" s="77">
        <f t="shared" si="26"/>
        <v>0</v>
      </c>
    </row>
    <row r="378" spans="2:7" x14ac:dyDescent="0.3">
      <c r="B378" s="76">
        <v>371</v>
      </c>
      <c r="C378" s="77">
        <f t="shared" si="23"/>
        <v>0</v>
      </c>
      <c r="D378" s="77">
        <f t="shared" si="24"/>
        <v>0</v>
      </c>
      <c r="E378" s="77">
        <f t="shared" si="25"/>
        <v>0</v>
      </c>
      <c r="F378" s="77">
        <f>SUM(E$7:E378)</f>
        <v>0</v>
      </c>
      <c r="G378" s="77">
        <f t="shared" si="26"/>
        <v>0</v>
      </c>
    </row>
    <row r="379" spans="2:7" x14ac:dyDescent="0.3">
      <c r="B379" s="76">
        <v>372</v>
      </c>
      <c r="C379" s="77">
        <f t="shared" si="23"/>
        <v>0</v>
      </c>
      <c r="D379" s="77">
        <f t="shared" si="24"/>
        <v>0</v>
      </c>
      <c r="E379" s="77">
        <f t="shared" si="25"/>
        <v>0</v>
      </c>
      <c r="F379" s="77">
        <f>SUM(E$7:E379)</f>
        <v>0</v>
      </c>
      <c r="G379" s="77">
        <f t="shared" si="26"/>
        <v>0</v>
      </c>
    </row>
    <row r="380" spans="2:7" x14ac:dyDescent="0.3">
      <c r="B380" s="76">
        <v>373</v>
      </c>
      <c r="C380" s="77">
        <f t="shared" si="23"/>
        <v>0</v>
      </c>
      <c r="D380" s="77">
        <f t="shared" si="24"/>
        <v>0</v>
      </c>
      <c r="E380" s="77">
        <f t="shared" si="25"/>
        <v>0</v>
      </c>
      <c r="F380" s="77">
        <f>SUM(E$7:E380)</f>
        <v>0</v>
      </c>
      <c r="G380" s="77">
        <f t="shared" si="26"/>
        <v>0</v>
      </c>
    </row>
    <row r="381" spans="2:7" x14ac:dyDescent="0.3">
      <c r="B381" s="76">
        <v>374</v>
      </c>
      <c r="C381" s="77">
        <f t="shared" si="23"/>
        <v>0</v>
      </c>
      <c r="D381" s="77">
        <f t="shared" si="24"/>
        <v>0</v>
      </c>
      <c r="E381" s="77">
        <f t="shared" si="25"/>
        <v>0</v>
      </c>
      <c r="F381" s="77">
        <f>SUM(E$7:E381)</f>
        <v>0</v>
      </c>
      <c r="G381" s="77">
        <f t="shared" si="26"/>
        <v>0</v>
      </c>
    </row>
    <row r="382" spans="2:7" x14ac:dyDescent="0.3">
      <c r="B382" s="76">
        <v>375</v>
      </c>
      <c r="C382" s="77">
        <f t="shared" si="23"/>
        <v>0</v>
      </c>
      <c r="D382" s="77">
        <f t="shared" si="24"/>
        <v>0</v>
      </c>
      <c r="E382" s="77">
        <f t="shared" si="25"/>
        <v>0</v>
      </c>
      <c r="F382" s="77">
        <f>SUM(E$7:E382)</f>
        <v>0</v>
      </c>
      <c r="G382" s="77">
        <f t="shared" si="26"/>
        <v>0</v>
      </c>
    </row>
    <row r="383" spans="2:7" x14ac:dyDescent="0.3">
      <c r="B383" s="76">
        <v>376</v>
      </c>
      <c r="C383" s="77">
        <f t="shared" si="23"/>
        <v>0</v>
      </c>
      <c r="D383" s="77">
        <f t="shared" si="24"/>
        <v>0</v>
      </c>
      <c r="E383" s="77">
        <f t="shared" si="25"/>
        <v>0</v>
      </c>
      <c r="F383" s="77">
        <f>SUM(E$7:E383)</f>
        <v>0</v>
      </c>
      <c r="G383" s="77">
        <f t="shared" si="26"/>
        <v>0</v>
      </c>
    </row>
    <row r="384" spans="2:7" x14ac:dyDescent="0.3">
      <c r="B384" s="76">
        <v>377</v>
      </c>
      <c r="C384" s="77">
        <f t="shared" si="23"/>
        <v>0</v>
      </c>
      <c r="D384" s="77">
        <f t="shared" si="24"/>
        <v>0</v>
      </c>
      <c r="E384" s="77">
        <f t="shared" si="25"/>
        <v>0</v>
      </c>
      <c r="F384" s="77">
        <f>SUM(E$7:E384)</f>
        <v>0</v>
      </c>
      <c r="G384" s="77">
        <f t="shared" si="26"/>
        <v>0</v>
      </c>
    </row>
    <row r="385" spans="2:7" x14ac:dyDescent="0.3">
      <c r="B385" s="76">
        <v>378</v>
      </c>
      <c r="C385" s="77">
        <f t="shared" si="23"/>
        <v>0</v>
      </c>
      <c r="D385" s="77">
        <f t="shared" si="24"/>
        <v>0</v>
      </c>
      <c r="E385" s="77">
        <f t="shared" si="25"/>
        <v>0</v>
      </c>
      <c r="F385" s="77">
        <f>SUM(E$7:E385)</f>
        <v>0</v>
      </c>
      <c r="G385" s="77">
        <f t="shared" si="26"/>
        <v>0</v>
      </c>
    </row>
    <row r="386" spans="2:7" x14ac:dyDescent="0.3">
      <c r="B386" s="76">
        <v>379</v>
      </c>
      <c r="C386" s="77">
        <f t="shared" si="23"/>
        <v>0</v>
      </c>
      <c r="D386" s="77">
        <f t="shared" si="24"/>
        <v>0</v>
      </c>
      <c r="E386" s="77">
        <f t="shared" si="25"/>
        <v>0</v>
      </c>
      <c r="F386" s="77">
        <f>SUM(E$7:E386)</f>
        <v>0</v>
      </c>
      <c r="G386" s="77">
        <f t="shared" si="26"/>
        <v>0</v>
      </c>
    </row>
    <row r="387" spans="2:7" x14ac:dyDescent="0.3">
      <c r="B387" s="76">
        <v>380</v>
      </c>
      <c r="C387" s="77">
        <f t="shared" si="23"/>
        <v>0</v>
      </c>
      <c r="D387" s="77">
        <f t="shared" si="24"/>
        <v>0</v>
      </c>
      <c r="E387" s="77">
        <f t="shared" si="25"/>
        <v>0</v>
      </c>
      <c r="F387" s="77">
        <f>SUM(E$7:E387)</f>
        <v>0</v>
      </c>
      <c r="G387" s="77">
        <f t="shared" si="26"/>
        <v>0</v>
      </c>
    </row>
    <row r="388" spans="2:7" x14ac:dyDescent="0.3">
      <c r="B388" s="76">
        <v>381</v>
      </c>
      <c r="C388" s="77">
        <f t="shared" si="23"/>
        <v>0</v>
      </c>
      <c r="D388" s="77">
        <f t="shared" si="24"/>
        <v>0</v>
      </c>
      <c r="E388" s="77">
        <f t="shared" si="25"/>
        <v>0</v>
      </c>
      <c r="F388" s="77">
        <f>SUM(E$7:E388)</f>
        <v>0</v>
      </c>
      <c r="G388" s="77">
        <f t="shared" si="26"/>
        <v>0</v>
      </c>
    </row>
    <row r="389" spans="2:7" x14ac:dyDescent="0.3">
      <c r="B389" s="76">
        <v>382</v>
      </c>
      <c r="C389" s="77">
        <f t="shared" si="23"/>
        <v>0</v>
      </c>
      <c r="D389" s="77">
        <f t="shared" si="24"/>
        <v>0</v>
      </c>
      <c r="E389" s="77">
        <f t="shared" si="25"/>
        <v>0</v>
      </c>
      <c r="F389" s="77">
        <f>SUM(E$7:E389)</f>
        <v>0</v>
      </c>
      <c r="G389" s="77">
        <f t="shared" si="26"/>
        <v>0</v>
      </c>
    </row>
    <row r="390" spans="2:7" x14ac:dyDescent="0.3">
      <c r="B390" s="76">
        <v>383</v>
      </c>
      <c r="C390" s="77">
        <f t="shared" si="23"/>
        <v>0</v>
      </c>
      <c r="D390" s="77">
        <f t="shared" si="24"/>
        <v>0</v>
      </c>
      <c r="E390" s="77">
        <f t="shared" si="25"/>
        <v>0</v>
      </c>
      <c r="F390" s="77">
        <f>SUM(E$7:E390)</f>
        <v>0</v>
      </c>
      <c r="G390" s="77">
        <f t="shared" si="26"/>
        <v>0</v>
      </c>
    </row>
    <row r="391" spans="2:7" x14ac:dyDescent="0.3">
      <c r="B391" s="76">
        <v>384</v>
      </c>
      <c r="C391" s="77">
        <f t="shared" si="23"/>
        <v>0</v>
      </c>
      <c r="D391" s="77">
        <f t="shared" si="24"/>
        <v>0</v>
      </c>
      <c r="E391" s="77">
        <f t="shared" si="25"/>
        <v>0</v>
      </c>
      <c r="F391" s="77">
        <f>SUM(E$7:E391)</f>
        <v>0</v>
      </c>
      <c r="G391" s="77">
        <f t="shared" si="26"/>
        <v>0</v>
      </c>
    </row>
    <row r="392" spans="2:7" x14ac:dyDescent="0.3">
      <c r="B392" s="76">
        <v>385</v>
      </c>
      <c r="C392" s="77">
        <f t="shared" ref="C392:C455" si="27">IF(B$3*12&gt;=B392,-PMT(B$4/12,(B$3*12)+1,B$2/(1+B$4/12)),0)</f>
        <v>0</v>
      </c>
      <c r="D392" s="77">
        <f t="shared" si="24"/>
        <v>0</v>
      </c>
      <c r="E392" s="77">
        <f t="shared" si="25"/>
        <v>0</v>
      </c>
      <c r="F392" s="77">
        <f>SUM(E$7:E392)</f>
        <v>0</v>
      </c>
      <c r="G392" s="77">
        <f t="shared" si="26"/>
        <v>0</v>
      </c>
    </row>
    <row r="393" spans="2:7" x14ac:dyDescent="0.3">
      <c r="B393" s="76">
        <v>386</v>
      </c>
      <c r="C393" s="77">
        <f t="shared" si="27"/>
        <v>0</v>
      </c>
      <c r="D393" s="77">
        <f t="shared" ref="D393:D456" si="28">IF(B$3*12&gt;=B393,G392*B$4/12,0)</f>
        <v>0</v>
      </c>
      <c r="E393" s="77">
        <f t="shared" ref="E393:E456" si="29">C393-D393</f>
        <v>0</v>
      </c>
      <c r="F393" s="77">
        <f>SUM(E$7:E393)</f>
        <v>0</v>
      </c>
      <c r="G393" s="77">
        <f t="shared" ref="G393:G456" si="30">G392-E393</f>
        <v>0</v>
      </c>
    </row>
    <row r="394" spans="2:7" x14ac:dyDescent="0.3">
      <c r="B394" s="76">
        <v>387</v>
      </c>
      <c r="C394" s="77">
        <f t="shared" si="27"/>
        <v>0</v>
      </c>
      <c r="D394" s="77">
        <f t="shared" si="28"/>
        <v>0</v>
      </c>
      <c r="E394" s="77">
        <f t="shared" si="29"/>
        <v>0</v>
      </c>
      <c r="F394" s="77">
        <f>SUM(E$7:E394)</f>
        <v>0</v>
      </c>
      <c r="G394" s="77">
        <f t="shared" si="30"/>
        <v>0</v>
      </c>
    </row>
    <row r="395" spans="2:7" x14ac:dyDescent="0.3">
      <c r="B395" s="76">
        <v>388</v>
      </c>
      <c r="C395" s="77">
        <f t="shared" si="27"/>
        <v>0</v>
      </c>
      <c r="D395" s="77">
        <f t="shared" si="28"/>
        <v>0</v>
      </c>
      <c r="E395" s="77">
        <f t="shared" si="29"/>
        <v>0</v>
      </c>
      <c r="F395" s="77">
        <f>SUM(E$7:E395)</f>
        <v>0</v>
      </c>
      <c r="G395" s="77">
        <f t="shared" si="30"/>
        <v>0</v>
      </c>
    </row>
    <row r="396" spans="2:7" x14ac:dyDescent="0.3">
      <c r="B396" s="76">
        <v>389</v>
      </c>
      <c r="C396" s="77">
        <f t="shared" si="27"/>
        <v>0</v>
      </c>
      <c r="D396" s="77">
        <f t="shared" si="28"/>
        <v>0</v>
      </c>
      <c r="E396" s="77">
        <f t="shared" si="29"/>
        <v>0</v>
      </c>
      <c r="F396" s="77">
        <f>SUM(E$7:E396)</f>
        <v>0</v>
      </c>
      <c r="G396" s="77">
        <f t="shared" si="30"/>
        <v>0</v>
      </c>
    </row>
    <row r="397" spans="2:7" x14ac:dyDescent="0.3">
      <c r="B397" s="76">
        <v>390</v>
      </c>
      <c r="C397" s="77">
        <f t="shared" si="27"/>
        <v>0</v>
      </c>
      <c r="D397" s="77">
        <f t="shared" si="28"/>
        <v>0</v>
      </c>
      <c r="E397" s="77">
        <f t="shared" si="29"/>
        <v>0</v>
      </c>
      <c r="F397" s="77">
        <f>SUM(E$7:E397)</f>
        <v>0</v>
      </c>
      <c r="G397" s="77">
        <f t="shared" si="30"/>
        <v>0</v>
      </c>
    </row>
    <row r="398" spans="2:7" x14ac:dyDescent="0.3">
      <c r="B398" s="76">
        <v>391</v>
      </c>
      <c r="C398" s="77">
        <f t="shared" si="27"/>
        <v>0</v>
      </c>
      <c r="D398" s="77">
        <f t="shared" si="28"/>
        <v>0</v>
      </c>
      <c r="E398" s="77">
        <f t="shared" si="29"/>
        <v>0</v>
      </c>
      <c r="F398" s="77">
        <f>SUM(E$7:E398)</f>
        <v>0</v>
      </c>
      <c r="G398" s="77">
        <f t="shared" si="30"/>
        <v>0</v>
      </c>
    </row>
    <row r="399" spans="2:7" x14ac:dyDescent="0.3">
      <c r="B399" s="76">
        <v>392</v>
      </c>
      <c r="C399" s="77">
        <f t="shared" si="27"/>
        <v>0</v>
      </c>
      <c r="D399" s="77">
        <f t="shared" si="28"/>
        <v>0</v>
      </c>
      <c r="E399" s="77">
        <f t="shared" si="29"/>
        <v>0</v>
      </c>
      <c r="F399" s="77">
        <f>SUM(E$7:E399)</f>
        <v>0</v>
      </c>
      <c r="G399" s="77">
        <f t="shared" si="30"/>
        <v>0</v>
      </c>
    </row>
    <row r="400" spans="2:7" x14ac:dyDescent="0.3">
      <c r="B400" s="76">
        <v>393</v>
      </c>
      <c r="C400" s="77">
        <f t="shared" si="27"/>
        <v>0</v>
      </c>
      <c r="D400" s="77">
        <f t="shared" si="28"/>
        <v>0</v>
      </c>
      <c r="E400" s="77">
        <f t="shared" si="29"/>
        <v>0</v>
      </c>
      <c r="F400" s="77">
        <f>SUM(E$7:E400)</f>
        <v>0</v>
      </c>
      <c r="G400" s="77">
        <f t="shared" si="30"/>
        <v>0</v>
      </c>
    </row>
    <row r="401" spans="2:7" x14ac:dyDescent="0.3">
      <c r="B401" s="76">
        <v>394</v>
      </c>
      <c r="C401" s="77">
        <f t="shared" si="27"/>
        <v>0</v>
      </c>
      <c r="D401" s="77">
        <f t="shared" si="28"/>
        <v>0</v>
      </c>
      <c r="E401" s="77">
        <f t="shared" si="29"/>
        <v>0</v>
      </c>
      <c r="F401" s="77">
        <f>SUM(E$7:E401)</f>
        <v>0</v>
      </c>
      <c r="G401" s="77">
        <f t="shared" si="30"/>
        <v>0</v>
      </c>
    </row>
    <row r="402" spans="2:7" x14ac:dyDescent="0.3">
      <c r="B402" s="76">
        <v>395</v>
      </c>
      <c r="C402" s="77">
        <f t="shared" si="27"/>
        <v>0</v>
      </c>
      <c r="D402" s="77">
        <f t="shared" si="28"/>
        <v>0</v>
      </c>
      <c r="E402" s="77">
        <f t="shared" si="29"/>
        <v>0</v>
      </c>
      <c r="F402" s="77">
        <f>SUM(E$7:E402)</f>
        <v>0</v>
      </c>
      <c r="G402" s="77">
        <f t="shared" si="30"/>
        <v>0</v>
      </c>
    </row>
    <row r="403" spans="2:7" x14ac:dyDescent="0.3">
      <c r="B403" s="76">
        <v>396</v>
      </c>
      <c r="C403" s="77">
        <f t="shared" si="27"/>
        <v>0</v>
      </c>
      <c r="D403" s="77">
        <f t="shared" si="28"/>
        <v>0</v>
      </c>
      <c r="E403" s="77">
        <f t="shared" si="29"/>
        <v>0</v>
      </c>
      <c r="F403" s="77">
        <f>SUM(E$7:E403)</f>
        <v>0</v>
      </c>
      <c r="G403" s="77">
        <f t="shared" si="30"/>
        <v>0</v>
      </c>
    </row>
    <row r="404" spans="2:7" x14ac:dyDescent="0.3">
      <c r="B404" s="76">
        <v>397</v>
      </c>
      <c r="C404" s="77">
        <f t="shared" si="27"/>
        <v>0</v>
      </c>
      <c r="D404" s="77">
        <f t="shared" si="28"/>
        <v>0</v>
      </c>
      <c r="E404" s="77">
        <f t="shared" si="29"/>
        <v>0</v>
      </c>
      <c r="F404" s="77">
        <f>SUM(E$7:E404)</f>
        <v>0</v>
      </c>
      <c r="G404" s="77">
        <f t="shared" si="30"/>
        <v>0</v>
      </c>
    </row>
    <row r="405" spans="2:7" x14ac:dyDescent="0.3">
      <c r="B405" s="76">
        <v>398</v>
      </c>
      <c r="C405" s="77">
        <f t="shared" si="27"/>
        <v>0</v>
      </c>
      <c r="D405" s="77">
        <f t="shared" si="28"/>
        <v>0</v>
      </c>
      <c r="E405" s="77">
        <f t="shared" si="29"/>
        <v>0</v>
      </c>
      <c r="F405" s="77">
        <f>SUM(E$7:E405)</f>
        <v>0</v>
      </c>
      <c r="G405" s="77">
        <f t="shared" si="30"/>
        <v>0</v>
      </c>
    </row>
    <row r="406" spans="2:7" x14ac:dyDescent="0.3">
      <c r="B406" s="76">
        <v>399</v>
      </c>
      <c r="C406" s="77">
        <f t="shared" si="27"/>
        <v>0</v>
      </c>
      <c r="D406" s="77">
        <f t="shared" si="28"/>
        <v>0</v>
      </c>
      <c r="E406" s="77">
        <f t="shared" si="29"/>
        <v>0</v>
      </c>
      <c r="F406" s="77">
        <f>SUM(E$7:E406)</f>
        <v>0</v>
      </c>
      <c r="G406" s="77">
        <f t="shared" si="30"/>
        <v>0</v>
      </c>
    </row>
    <row r="407" spans="2:7" x14ac:dyDescent="0.3">
      <c r="B407" s="76">
        <v>400</v>
      </c>
      <c r="C407" s="77">
        <f t="shared" si="27"/>
        <v>0</v>
      </c>
      <c r="D407" s="77">
        <f t="shared" si="28"/>
        <v>0</v>
      </c>
      <c r="E407" s="77">
        <f t="shared" si="29"/>
        <v>0</v>
      </c>
      <c r="F407" s="77">
        <f>SUM(E$7:E407)</f>
        <v>0</v>
      </c>
      <c r="G407" s="77">
        <f t="shared" si="30"/>
        <v>0</v>
      </c>
    </row>
    <row r="408" spans="2:7" x14ac:dyDescent="0.3">
      <c r="B408" s="76">
        <v>401</v>
      </c>
      <c r="C408" s="77">
        <f t="shared" si="27"/>
        <v>0</v>
      </c>
      <c r="D408" s="77">
        <f t="shared" si="28"/>
        <v>0</v>
      </c>
      <c r="E408" s="77">
        <f t="shared" si="29"/>
        <v>0</v>
      </c>
      <c r="F408" s="77">
        <f>SUM(E$7:E408)</f>
        <v>0</v>
      </c>
      <c r="G408" s="77">
        <f t="shared" si="30"/>
        <v>0</v>
      </c>
    </row>
    <row r="409" spans="2:7" x14ac:dyDescent="0.3">
      <c r="B409" s="76">
        <v>402</v>
      </c>
      <c r="C409" s="77">
        <f t="shared" si="27"/>
        <v>0</v>
      </c>
      <c r="D409" s="77">
        <f t="shared" si="28"/>
        <v>0</v>
      </c>
      <c r="E409" s="77">
        <f t="shared" si="29"/>
        <v>0</v>
      </c>
      <c r="F409" s="77">
        <f>SUM(E$7:E409)</f>
        <v>0</v>
      </c>
      <c r="G409" s="77">
        <f t="shared" si="30"/>
        <v>0</v>
      </c>
    </row>
    <row r="410" spans="2:7" x14ac:dyDescent="0.3">
      <c r="B410" s="76">
        <v>403</v>
      </c>
      <c r="C410" s="77">
        <f t="shared" si="27"/>
        <v>0</v>
      </c>
      <c r="D410" s="77">
        <f t="shared" si="28"/>
        <v>0</v>
      </c>
      <c r="E410" s="77">
        <f t="shared" si="29"/>
        <v>0</v>
      </c>
      <c r="F410" s="77">
        <f>SUM(E$7:E410)</f>
        <v>0</v>
      </c>
      <c r="G410" s="77">
        <f t="shared" si="30"/>
        <v>0</v>
      </c>
    </row>
    <row r="411" spans="2:7" x14ac:dyDescent="0.3">
      <c r="B411" s="76">
        <v>404</v>
      </c>
      <c r="C411" s="77">
        <f t="shared" si="27"/>
        <v>0</v>
      </c>
      <c r="D411" s="77">
        <f t="shared" si="28"/>
        <v>0</v>
      </c>
      <c r="E411" s="77">
        <f t="shared" si="29"/>
        <v>0</v>
      </c>
      <c r="F411" s="77">
        <f>SUM(E$7:E411)</f>
        <v>0</v>
      </c>
      <c r="G411" s="77">
        <f t="shared" si="30"/>
        <v>0</v>
      </c>
    </row>
    <row r="412" spans="2:7" x14ac:dyDescent="0.3">
      <c r="B412" s="76">
        <v>405</v>
      </c>
      <c r="C412" s="77">
        <f t="shared" si="27"/>
        <v>0</v>
      </c>
      <c r="D412" s="77">
        <f t="shared" si="28"/>
        <v>0</v>
      </c>
      <c r="E412" s="77">
        <f t="shared" si="29"/>
        <v>0</v>
      </c>
      <c r="F412" s="77">
        <f>SUM(E$7:E412)</f>
        <v>0</v>
      </c>
      <c r="G412" s="77">
        <f t="shared" si="30"/>
        <v>0</v>
      </c>
    </row>
    <row r="413" spans="2:7" x14ac:dyDescent="0.3">
      <c r="B413" s="76">
        <v>406</v>
      </c>
      <c r="C413" s="77">
        <f t="shared" si="27"/>
        <v>0</v>
      </c>
      <c r="D413" s="77">
        <f t="shared" si="28"/>
        <v>0</v>
      </c>
      <c r="E413" s="77">
        <f t="shared" si="29"/>
        <v>0</v>
      </c>
      <c r="F413" s="77">
        <f>SUM(E$7:E413)</f>
        <v>0</v>
      </c>
      <c r="G413" s="77">
        <f t="shared" si="30"/>
        <v>0</v>
      </c>
    </row>
    <row r="414" spans="2:7" x14ac:dyDescent="0.3">
      <c r="B414" s="76">
        <v>407</v>
      </c>
      <c r="C414" s="77">
        <f t="shared" si="27"/>
        <v>0</v>
      </c>
      <c r="D414" s="77">
        <f t="shared" si="28"/>
        <v>0</v>
      </c>
      <c r="E414" s="77">
        <f t="shared" si="29"/>
        <v>0</v>
      </c>
      <c r="F414" s="77">
        <f>SUM(E$7:E414)</f>
        <v>0</v>
      </c>
      <c r="G414" s="77">
        <f t="shared" si="30"/>
        <v>0</v>
      </c>
    </row>
    <row r="415" spans="2:7" x14ac:dyDescent="0.3">
      <c r="B415" s="76">
        <v>408</v>
      </c>
      <c r="C415" s="77">
        <f t="shared" si="27"/>
        <v>0</v>
      </c>
      <c r="D415" s="77">
        <f t="shared" si="28"/>
        <v>0</v>
      </c>
      <c r="E415" s="77">
        <f t="shared" si="29"/>
        <v>0</v>
      </c>
      <c r="F415" s="77">
        <f>SUM(E$7:E415)</f>
        <v>0</v>
      </c>
      <c r="G415" s="77">
        <f t="shared" si="30"/>
        <v>0</v>
      </c>
    </row>
    <row r="416" spans="2:7" x14ac:dyDescent="0.3">
      <c r="B416" s="76">
        <v>409</v>
      </c>
      <c r="C416" s="77">
        <f t="shared" si="27"/>
        <v>0</v>
      </c>
      <c r="D416" s="77">
        <f t="shared" si="28"/>
        <v>0</v>
      </c>
      <c r="E416" s="77">
        <f t="shared" si="29"/>
        <v>0</v>
      </c>
      <c r="F416" s="77">
        <f>SUM(E$7:E416)</f>
        <v>0</v>
      </c>
      <c r="G416" s="77">
        <f t="shared" si="30"/>
        <v>0</v>
      </c>
    </row>
    <row r="417" spans="2:7" x14ac:dyDescent="0.3">
      <c r="B417" s="76">
        <v>410</v>
      </c>
      <c r="C417" s="77">
        <f t="shared" si="27"/>
        <v>0</v>
      </c>
      <c r="D417" s="77">
        <f t="shared" si="28"/>
        <v>0</v>
      </c>
      <c r="E417" s="77">
        <f t="shared" si="29"/>
        <v>0</v>
      </c>
      <c r="F417" s="77">
        <f>SUM(E$7:E417)</f>
        <v>0</v>
      </c>
      <c r="G417" s="77">
        <f t="shared" si="30"/>
        <v>0</v>
      </c>
    </row>
    <row r="418" spans="2:7" x14ac:dyDescent="0.3">
      <c r="B418" s="76">
        <v>411</v>
      </c>
      <c r="C418" s="77">
        <f t="shared" si="27"/>
        <v>0</v>
      </c>
      <c r="D418" s="77">
        <f t="shared" si="28"/>
        <v>0</v>
      </c>
      <c r="E418" s="77">
        <f t="shared" si="29"/>
        <v>0</v>
      </c>
      <c r="F418" s="77">
        <f>SUM(E$7:E418)</f>
        <v>0</v>
      </c>
      <c r="G418" s="77">
        <f t="shared" si="30"/>
        <v>0</v>
      </c>
    </row>
    <row r="419" spans="2:7" x14ac:dyDescent="0.3">
      <c r="B419" s="76">
        <v>412</v>
      </c>
      <c r="C419" s="77">
        <f t="shared" si="27"/>
        <v>0</v>
      </c>
      <c r="D419" s="77">
        <f t="shared" si="28"/>
        <v>0</v>
      </c>
      <c r="E419" s="77">
        <f t="shared" si="29"/>
        <v>0</v>
      </c>
      <c r="F419" s="77">
        <f>SUM(E$7:E419)</f>
        <v>0</v>
      </c>
      <c r="G419" s="77">
        <f t="shared" si="30"/>
        <v>0</v>
      </c>
    </row>
    <row r="420" spans="2:7" x14ac:dyDescent="0.3">
      <c r="B420" s="76">
        <v>413</v>
      </c>
      <c r="C420" s="77">
        <f t="shared" si="27"/>
        <v>0</v>
      </c>
      <c r="D420" s="77">
        <f t="shared" si="28"/>
        <v>0</v>
      </c>
      <c r="E420" s="77">
        <f t="shared" si="29"/>
        <v>0</v>
      </c>
      <c r="F420" s="77">
        <f>SUM(E$7:E420)</f>
        <v>0</v>
      </c>
      <c r="G420" s="77">
        <f t="shared" si="30"/>
        <v>0</v>
      </c>
    </row>
    <row r="421" spans="2:7" x14ac:dyDescent="0.3">
      <c r="B421" s="76">
        <v>414</v>
      </c>
      <c r="C421" s="77">
        <f t="shared" si="27"/>
        <v>0</v>
      </c>
      <c r="D421" s="77">
        <f t="shared" si="28"/>
        <v>0</v>
      </c>
      <c r="E421" s="77">
        <f t="shared" si="29"/>
        <v>0</v>
      </c>
      <c r="F421" s="77">
        <f>SUM(E$7:E421)</f>
        <v>0</v>
      </c>
      <c r="G421" s="77">
        <f t="shared" si="30"/>
        <v>0</v>
      </c>
    </row>
    <row r="422" spans="2:7" x14ac:dyDescent="0.3">
      <c r="B422" s="76">
        <v>415</v>
      </c>
      <c r="C422" s="77">
        <f t="shared" si="27"/>
        <v>0</v>
      </c>
      <c r="D422" s="77">
        <f t="shared" si="28"/>
        <v>0</v>
      </c>
      <c r="E422" s="77">
        <f t="shared" si="29"/>
        <v>0</v>
      </c>
      <c r="F422" s="77">
        <f>SUM(E$7:E422)</f>
        <v>0</v>
      </c>
      <c r="G422" s="77">
        <f t="shared" si="30"/>
        <v>0</v>
      </c>
    </row>
    <row r="423" spans="2:7" x14ac:dyDescent="0.3">
      <c r="B423" s="76">
        <v>416</v>
      </c>
      <c r="C423" s="77">
        <f t="shared" si="27"/>
        <v>0</v>
      </c>
      <c r="D423" s="77">
        <f t="shared" si="28"/>
        <v>0</v>
      </c>
      <c r="E423" s="77">
        <f t="shared" si="29"/>
        <v>0</v>
      </c>
      <c r="F423" s="77">
        <f>SUM(E$7:E423)</f>
        <v>0</v>
      </c>
      <c r="G423" s="77">
        <f t="shared" si="30"/>
        <v>0</v>
      </c>
    </row>
    <row r="424" spans="2:7" x14ac:dyDescent="0.3">
      <c r="B424" s="76">
        <v>417</v>
      </c>
      <c r="C424" s="77">
        <f t="shared" si="27"/>
        <v>0</v>
      </c>
      <c r="D424" s="77">
        <f t="shared" si="28"/>
        <v>0</v>
      </c>
      <c r="E424" s="77">
        <f t="shared" si="29"/>
        <v>0</v>
      </c>
      <c r="F424" s="77">
        <f>SUM(E$7:E424)</f>
        <v>0</v>
      </c>
      <c r="G424" s="77">
        <f t="shared" si="30"/>
        <v>0</v>
      </c>
    </row>
    <row r="425" spans="2:7" x14ac:dyDescent="0.3">
      <c r="B425" s="76">
        <v>418</v>
      </c>
      <c r="C425" s="77">
        <f t="shared" si="27"/>
        <v>0</v>
      </c>
      <c r="D425" s="77">
        <f t="shared" si="28"/>
        <v>0</v>
      </c>
      <c r="E425" s="77">
        <f t="shared" si="29"/>
        <v>0</v>
      </c>
      <c r="F425" s="77">
        <f>SUM(E$7:E425)</f>
        <v>0</v>
      </c>
      <c r="G425" s="77">
        <f t="shared" si="30"/>
        <v>0</v>
      </c>
    </row>
    <row r="426" spans="2:7" x14ac:dyDescent="0.3">
      <c r="B426" s="76">
        <v>419</v>
      </c>
      <c r="C426" s="77">
        <f t="shared" si="27"/>
        <v>0</v>
      </c>
      <c r="D426" s="77">
        <f t="shared" si="28"/>
        <v>0</v>
      </c>
      <c r="E426" s="77">
        <f t="shared" si="29"/>
        <v>0</v>
      </c>
      <c r="F426" s="77">
        <f>SUM(E$7:E426)</f>
        <v>0</v>
      </c>
      <c r="G426" s="77">
        <f t="shared" si="30"/>
        <v>0</v>
      </c>
    </row>
    <row r="427" spans="2:7" x14ac:dyDescent="0.3">
      <c r="B427" s="76">
        <v>420</v>
      </c>
      <c r="C427" s="77">
        <f t="shared" si="27"/>
        <v>0</v>
      </c>
      <c r="D427" s="77">
        <f t="shared" si="28"/>
        <v>0</v>
      </c>
      <c r="E427" s="77">
        <f t="shared" si="29"/>
        <v>0</v>
      </c>
      <c r="F427" s="77">
        <f>SUM(E$7:E427)</f>
        <v>0</v>
      </c>
      <c r="G427" s="77">
        <f t="shared" si="30"/>
        <v>0</v>
      </c>
    </row>
    <row r="428" spans="2:7" x14ac:dyDescent="0.3">
      <c r="B428" s="76">
        <v>421</v>
      </c>
      <c r="C428" s="77">
        <f t="shared" si="27"/>
        <v>0</v>
      </c>
      <c r="D428" s="77">
        <f t="shared" si="28"/>
        <v>0</v>
      </c>
      <c r="E428" s="77">
        <f t="shared" si="29"/>
        <v>0</v>
      </c>
      <c r="F428" s="77">
        <f>SUM(E$7:E428)</f>
        <v>0</v>
      </c>
      <c r="G428" s="77">
        <f t="shared" si="30"/>
        <v>0</v>
      </c>
    </row>
    <row r="429" spans="2:7" x14ac:dyDescent="0.3">
      <c r="B429" s="76">
        <v>422</v>
      </c>
      <c r="C429" s="77">
        <f t="shared" si="27"/>
        <v>0</v>
      </c>
      <c r="D429" s="77">
        <f t="shared" si="28"/>
        <v>0</v>
      </c>
      <c r="E429" s="77">
        <f t="shared" si="29"/>
        <v>0</v>
      </c>
      <c r="F429" s="77">
        <f>SUM(E$7:E429)</f>
        <v>0</v>
      </c>
      <c r="G429" s="77">
        <f t="shared" si="30"/>
        <v>0</v>
      </c>
    </row>
    <row r="430" spans="2:7" x14ac:dyDescent="0.3">
      <c r="B430" s="76">
        <v>423</v>
      </c>
      <c r="C430" s="77">
        <f t="shared" si="27"/>
        <v>0</v>
      </c>
      <c r="D430" s="77">
        <f t="shared" si="28"/>
        <v>0</v>
      </c>
      <c r="E430" s="77">
        <f t="shared" si="29"/>
        <v>0</v>
      </c>
      <c r="F430" s="77">
        <f>SUM(E$7:E430)</f>
        <v>0</v>
      </c>
      <c r="G430" s="77">
        <f t="shared" si="30"/>
        <v>0</v>
      </c>
    </row>
    <row r="431" spans="2:7" x14ac:dyDescent="0.3">
      <c r="B431" s="76">
        <v>424</v>
      </c>
      <c r="C431" s="77">
        <f t="shared" si="27"/>
        <v>0</v>
      </c>
      <c r="D431" s="77">
        <f t="shared" si="28"/>
        <v>0</v>
      </c>
      <c r="E431" s="77">
        <f t="shared" si="29"/>
        <v>0</v>
      </c>
      <c r="F431" s="77">
        <f>SUM(E$7:E431)</f>
        <v>0</v>
      </c>
      <c r="G431" s="77">
        <f t="shared" si="30"/>
        <v>0</v>
      </c>
    </row>
    <row r="432" spans="2:7" x14ac:dyDescent="0.3">
      <c r="B432" s="76">
        <v>425</v>
      </c>
      <c r="C432" s="77">
        <f t="shared" si="27"/>
        <v>0</v>
      </c>
      <c r="D432" s="77">
        <f t="shared" si="28"/>
        <v>0</v>
      </c>
      <c r="E432" s="77">
        <f t="shared" si="29"/>
        <v>0</v>
      </c>
      <c r="F432" s="77">
        <f>SUM(E$7:E432)</f>
        <v>0</v>
      </c>
      <c r="G432" s="77">
        <f t="shared" si="30"/>
        <v>0</v>
      </c>
    </row>
    <row r="433" spans="2:7" x14ac:dyDescent="0.3">
      <c r="B433" s="76">
        <v>426</v>
      </c>
      <c r="C433" s="77">
        <f t="shared" si="27"/>
        <v>0</v>
      </c>
      <c r="D433" s="77">
        <f t="shared" si="28"/>
        <v>0</v>
      </c>
      <c r="E433" s="77">
        <f t="shared" si="29"/>
        <v>0</v>
      </c>
      <c r="F433" s="77">
        <f>SUM(E$7:E433)</f>
        <v>0</v>
      </c>
      <c r="G433" s="77">
        <f t="shared" si="30"/>
        <v>0</v>
      </c>
    </row>
    <row r="434" spans="2:7" x14ac:dyDescent="0.3">
      <c r="B434" s="76">
        <v>427</v>
      </c>
      <c r="C434" s="77">
        <f t="shared" si="27"/>
        <v>0</v>
      </c>
      <c r="D434" s="77">
        <f t="shared" si="28"/>
        <v>0</v>
      </c>
      <c r="E434" s="77">
        <f t="shared" si="29"/>
        <v>0</v>
      </c>
      <c r="F434" s="77">
        <f>SUM(E$7:E434)</f>
        <v>0</v>
      </c>
      <c r="G434" s="77">
        <f t="shared" si="30"/>
        <v>0</v>
      </c>
    </row>
    <row r="435" spans="2:7" x14ac:dyDescent="0.3">
      <c r="B435" s="76">
        <v>428</v>
      </c>
      <c r="C435" s="77">
        <f t="shared" si="27"/>
        <v>0</v>
      </c>
      <c r="D435" s="77">
        <f t="shared" si="28"/>
        <v>0</v>
      </c>
      <c r="E435" s="77">
        <f t="shared" si="29"/>
        <v>0</v>
      </c>
      <c r="F435" s="77">
        <f>SUM(E$7:E435)</f>
        <v>0</v>
      </c>
      <c r="G435" s="77">
        <f t="shared" si="30"/>
        <v>0</v>
      </c>
    </row>
    <row r="436" spans="2:7" x14ac:dyDescent="0.3">
      <c r="B436" s="76">
        <v>429</v>
      </c>
      <c r="C436" s="77">
        <f t="shared" si="27"/>
        <v>0</v>
      </c>
      <c r="D436" s="77">
        <f t="shared" si="28"/>
        <v>0</v>
      </c>
      <c r="E436" s="77">
        <f t="shared" si="29"/>
        <v>0</v>
      </c>
      <c r="F436" s="77">
        <f>SUM(E$7:E436)</f>
        <v>0</v>
      </c>
      <c r="G436" s="77">
        <f t="shared" si="30"/>
        <v>0</v>
      </c>
    </row>
    <row r="437" spans="2:7" x14ac:dyDescent="0.3">
      <c r="B437" s="76">
        <v>430</v>
      </c>
      <c r="C437" s="77">
        <f t="shared" si="27"/>
        <v>0</v>
      </c>
      <c r="D437" s="77">
        <f t="shared" si="28"/>
        <v>0</v>
      </c>
      <c r="E437" s="77">
        <f t="shared" si="29"/>
        <v>0</v>
      </c>
      <c r="F437" s="77">
        <f>SUM(E$7:E437)</f>
        <v>0</v>
      </c>
      <c r="G437" s="77">
        <f t="shared" si="30"/>
        <v>0</v>
      </c>
    </row>
    <row r="438" spans="2:7" x14ac:dyDescent="0.3">
      <c r="B438" s="76">
        <v>431</v>
      </c>
      <c r="C438" s="77">
        <f t="shared" si="27"/>
        <v>0</v>
      </c>
      <c r="D438" s="77">
        <f t="shared" si="28"/>
        <v>0</v>
      </c>
      <c r="E438" s="77">
        <f t="shared" si="29"/>
        <v>0</v>
      </c>
      <c r="F438" s="77">
        <f>SUM(E$7:E438)</f>
        <v>0</v>
      </c>
      <c r="G438" s="77">
        <f t="shared" si="30"/>
        <v>0</v>
      </c>
    </row>
    <row r="439" spans="2:7" x14ac:dyDescent="0.3">
      <c r="B439" s="76">
        <v>432</v>
      </c>
      <c r="C439" s="77">
        <f t="shared" si="27"/>
        <v>0</v>
      </c>
      <c r="D439" s="77">
        <f t="shared" si="28"/>
        <v>0</v>
      </c>
      <c r="E439" s="77">
        <f t="shared" si="29"/>
        <v>0</v>
      </c>
      <c r="F439" s="77">
        <f>SUM(E$7:E439)</f>
        <v>0</v>
      </c>
      <c r="G439" s="77">
        <f t="shared" si="30"/>
        <v>0</v>
      </c>
    </row>
    <row r="440" spans="2:7" x14ac:dyDescent="0.3">
      <c r="B440" s="76">
        <v>433</v>
      </c>
      <c r="C440" s="77">
        <f t="shared" si="27"/>
        <v>0</v>
      </c>
      <c r="D440" s="77">
        <f t="shared" si="28"/>
        <v>0</v>
      </c>
      <c r="E440" s="77">
        <f t="shared" si="29"/>
        <v>0</v>
      </c>
      <c r="F440" s="77">
        <f>SUM(E$7:E440)</f>
        <v>0</v>
      </c>
      <c r="G440" s="77">
        <f t="shared" si="30"/>
        <v>0</v>
      </c>
    </row>
    <row r="441" spans="2:7" x14ac:dyDescent="0.3">
      <c r="B441" s="76">
        <v>434</v>
      </c>
      <c r="C441" s="77">
        <f t="shared" si="27"/>
        <v>0</v>
      </c>
      <c r="D441" s="77">
        <f t="shared" si="28"/>
        <v>0</v>
      </c>
      <c r="E441" s="77">
        <f t="shared" si="29"/>
        <v>0</v>
      </c>
      <c r="F441" s="77">
        <f>SUM(E$7:E441)</f>
        <v>0</v>
      </c>
      <c r="G441" s="77">
        <f t="shared" si="30"/>
        <v>0</v>
      </c>
    </row>
    <row r="442" spans="2:7" x14ac:dyDescent="0.3">
      <c r="B442" s="76">
        <v>435</v>
      </c>
      <c r="C442" s="77">
        <f t="shared" si="27"/>
        <v>0</v>
      </c>
      <c r="D442" s="77">
        <f t="shared" si="28"/>
        <v>0</v>
      </c>
      <c r="E442" s="77">
        <f t="shared" si="29"/>
        <v>0</v>
      </c>
      <c r="F442" s="77">
        <f>SUM(E$7:E442)</f>
        <v>0</v>
      </c>
      <c r="G442" s="77">
        <f t="shared" si="30"/>
        <v>0</v>
      </c>
    </row>
    <row r="443" spans="2:7" x14ac:dyDescent="0.3">
      <c r="B443" s="76">
        <v>436</v>
      </c>
      <c r="C443" s="77">
        <f t="shared" si="27"/>
        <v>0</v>
      </c>
      <c r="D443" s="77">
        <f t="shared" si="28"/>
        <v>0</v>
      </c>
      <c r="E443" s="77">
        <f t="shared" si="29"/>
        <v>0</v>
      </c>
      <c r="F443" s="77">
        <f>SUM(E$7:E443)</f>
        <v>0</v>
      </c>
      <c r="G443" s="77">
        <f t="shared" si="30"/>
        <v>0</v>
      </c>
    </row>
    <row r="444" spans="2:7" x14ac:dyDescent="0.3">
      <c r="B444" s="76">
        <v>437</v>
      </c>
      <c r="C444" s="77">
        <f t="shared" si="27"/>
        <v>0</v>
      </c>
      <c r="D444" s="77">
        <f t="shared" si="28"/>
        <v>0</v>
      </c>
      <c r="E444" s="77">
        <f t="shared" si="29"/>
        <v>0</v>
      </c>
      <c r="F444" s="77">
        <f>SUM(E$7:E444)</f>
        <v>0</v>
      </c>
      <c r="G444" s="77">
        <f t="shared" si="30"/>
        <v>0</v>
      </c>
    </row>
    <row r="445" spans="2:7" x14ac:dyDescent="0.3">
      <c r="B445" s="76">
        <v>438</v>
      </c>
      <c r="C445" s="77">
        <f t="shared" si="27"/>
        <v>0</v>
      </c>
      <c r="D445" s="77">
        <f t="shared" si="28"/>
        <v>0</v>
      </c>
      <c r="E445" s="77">
        <f t="shared" si="29"/>
        <v>0</v>
      </c>
      <c r="F445" s="77">
        <f>SUM(E$7:E445)</f>
        <v>0</v>
      </c>
      <c r="G445" s="77">
        <f t="shared" si="30"/>
        <v>0</v>
      </c>
    </row>
    <row r="446" spans="2:7" x14ac:dyDescent="0.3">
      <c r="B446" s="76">
        <v>439</v>
      </c>
      <c r="C446" s="77">
        <f t="shared" si="27"/>
        <v>0</v>
      </c>
      <c r="D446" s="77">
        <f t="shared" si="28"/>
        <v>0</v>
      </c>
      <c r="E446" s="77">
        <f t="shared" si="29"/>
        <v>0</v>
      </c>
      <c r="F446" s="77">
        <f>SUM(E$7:E446)</f>
        <v>0</v>
      </c>
      <c r="G446" s="77">
        <f t="shared" si="30"/>
        <v>0</v>
      </c>
    </row>
    <row r="447" spans="2:7" x14ac:dyDescent="0.3">
      <c r="B447" s="76">
        <v>440</v>
      </c>
      <c r="C447" s="77">
        <f t="shared" si="27"/>
        <v>0</v>
      </c>
      <c r="D447" s="77">
        <f t="shared" si="28"/>
        <v>0</v>
      </c>
      <c r="E447" s="77">
        <f t="shared" si="29"/>
        <v>0</v>
      </c>
      <c r="F447" s="77">
        <f>SUM(E$7:E447)</f>
        <v>0</v>
      </c>
      <c r="G447" s="77">
        <f t="shared" si="30"/>
        <v>0</v>
      </c>
    </row>
    <row r="448" spans="2:7" x14ac:dyDescent="0.3">
      <c r="B448" s="76">
        <v>441</v>
      </c>
      <c r="C448" s="77">
        <f t="shared" si="27"/>
        <v>0</v>
      </c>
      <c r="D448" s="77">
        <f t="shared" si="28"/>
        <v>0</v>
      </c>
      <c r="E448" s="77">
        <f t="shared" si="29"/>
        <v>0</v>
      </c>
      <c r="F448" s="77">
        <f>SUM(E$7:E448)</f>
        <v>0</v>
      </c>
      <c r="G448" s="77">
        <f t="shared" si="30"/>
        <v>0</v>
      </c>
    </row>
    <row r="449" spans="2:7" x14ac:dyDescent="0.3">
      <c r="B449" s="76">
        <v>442</v>
      </c>
      <c r="C449" s="77">
        <f t="shared" si="27"/>
        <v>0</v>
      </c>
      <c r="D449" s="77">
        <f t="shared" si="28"/>
        <v>0</v>
      </c>
      <c r="E449" s="77">
        <f t="shared" si="29"/>
        <v>0</v>
      </c>
      <c r="F449" s="77">
        <f>SUM(E$7:E449)</f>
        <v>0</v>
      </c>
      <c r="G449" s="77">
        <f t="shared" si="30"/>
        <v>0</v>
      </c>
    </row>
    <row r="450" spans="2:7" x14ac:dyDescent="0.3">
      <c r="B450" s="76">
        <v>443</v>
      </c>
      <c r="C450" s="77">
        <f t="shared" si="27"/>
        <v>0</v>
      </c>
      <c r="D450" s="77">
        <f t="shared" si="28"/>
        <v>0</v>
      </c>
      <c r="E450" s="77">
        <f t="shared" si="29"/>
        <v>0</v>
      </c>
      <c r="F450" s="77">
        <f>SUM(E$7:E450)</f>
        <v>0</v>
      </c>
      <c r="G450" s="77">
        <f t="shared" si="30"/>
        <v>0</v>
      </c>
    </row>
    <row r="451" spans="2:7" x14ac:dyDescent="0.3">
      <c r="B451" s="76">
        <v>444</v>
      </c>
      <c r="C451" s="77">
        <f t="shared" si="27"/>
        <v>0</v>
      </c>
      <c r="D451" s="77">
        <f t="shared" si="28"/>
        <v>0</v>
      </c>
      <c r="E451" s="77">
        <f t="shared" si="29"/>
        <v>0</v>
      </c>
      <c r="F451" s="77">
        <f>SUM(E$7:E451)</f>
        <v>0</v>
      </c>
      <c r="G451" s="77">
        <f t="shared" si="30"/>
        <v>0</v>
      </c>
    </row>
    <row r="452" spans="2:7" x14ac:dyDescent="0.3">
      <c r="B452" s="76">
        <v>445</v>
      </c>
      <c r="C452" s="77">
        <f t="shared" si="27"/>
        <v>0</v>
      </c>
      <c r="D452" s="77">
        <f t="shared" si="28"/>
        <v>0</v>
      </c>
      <c r="E452" s="77">
        <f t="shared" si="29"/>
        <v>0</v>
      </c>
      <c r="F452" s="77">
        <f>SUM(E$7:E452)</f>
        <v>0</v>
      </c>
      <c r="G452" s="77">
        <f t="shared" si="30"/>
        <v>0</v>
      </c>
    </row>
    <row r="453" spans="2:7" x14ac:dyDescent="0.3">
      <c r="B453" s="76">
        <v>446</v>
      </c>
      <c r="C453" s="77">
        <f t="shared" si="27"/>
        <v>0</v>
      </c>
      <c r="D453" s="77">
        <f t="shared" si="28"/>
        <v>0</v>
      </c>
      <c r="E453" s="77">
        <f t="shared" si="29"/>
        <v>0</v>
      </c>
      <c r="F453" s="77">
        <f>SUM(E$7:E453)</f>
        <v>0</v>
      </c>
      <c r="G453" s="77">
        <f t="shared" si="30"/>
        <v>0</v>
      </c>
    </row>
    <row r="454" spans="2:7" x14ac:dyDescent="0.3">
      <c r="B454" s="76">
        <v>447</v>
      </c>
      <c r="C454" s="77">
        <f t="shared" si="27"/>
        <v>0</v>
      </c>
      <c r="D454" s="77">
        <f t="shared" si="28"/>
        <v>0</v>
      </c>
      <c r="E454" s="77">
        <f t="shared" si="29"/>
        <v>0</v>
      </c>
      <c r="F454" s="77">
        <f>SUM(E$7:E454)</f>
        <v>0</v>
      </c>
      <c r="G454" s="77">
        <f t="shared" si="30"/>
        <v>0</v>
      </c>
    </row>
    <row r="455" spans="2:7" x14ac:dyDescent="0.3">
      <c r="B455" s="76">
        <v>448</v>
      </c>
      <c r="C455" s="77">
        <f t="shared" si="27"/>
        <v>0</v>
      </c>
      <c r="D455" s="77">
        <f t="shared" si="28"/>
        <v>0</v>
      </c>
      <c r="E455" s="77">
        <f t="shared" si="29"/>
        <v>0</v>
      </c>
      <c r="F455" s="77">
        <f>SUM(E$7:E455)</f>
        <v>0</v>
      </c>
      <c r="G455" s="77">
        <f t="shared" si="30"/>
        <v>0</v>
      </c>
    </row>
    <row r="456" spans="2:7" x14ac:dyDescent="0.3">
      <c r="B456" s="76">
        <v>449</v>
      </c>
      <c r="C456" s="77">
        <f t="shared" ref="C456:C519" si="31">IF(B$3*12&gt;=B456,-PMT(B$4/12,(B$3*12)+1,B$2/(1+B$4/12)),0)</f>
        <v>0</v>
      </c>
      <c r="D456" s="77">
        <f t="shared" si="28"/>
        <v>0</v>
      </c>
      <c r="E456" s="77">
        <f t="shared" si="29"/>
        <v>0</v>
      </c>
      <c r="F456" s="77">
        <f>SUM(E$7:E456)</f>
        <v>0</v>
      </c>
      <c r="G456" s="77">
        <f t="shared" si="30"/>
        <v>0</v>
      </c>
    </row>
    <row r="457" spans="2:7" x14ac:dyDescent="0.3">
      <c r="B457" s="76">
        <v>450</v>
      </c>
      <c r="C457" s="77">
        <f t="shared" si="31"/>
        <v>0</v>
      </c>
      <c r="D457" s="77">
        <f t="shared" ref="D457:D520" si="32">IF(B$3*12&gt;=B457,G456*B$4/12,0)</f>
        <v>0</v>
      </c>
      <c r="E457" s="77">
        <f t="shared" ref="E457:E520" si="33">C457-D457</f>
        <v>0</v>
      </c>
      <c r="F457" s="77">
        <f>SUM(E$7:E457)</f>
        <v>0</v>
      </c>
      <c r="G457" s="77">
        <f t="shared" ref="G457:G520" si="34">G456-E457</f>
        <v>0</v>
      </c>
    </row>
    <row r="458" spans="2:7" x14ac:dyDescent="0.3">
      <c r="B458" s="76">
        <v>451</v>
      </c>
      <c r="C458" s="77">
        <f t="shared" si="31"/>
        <v>0</v>
      </c>
      <c r="D458" s="77">
        <f t="shared" si="32"/>
        <v>0</v>
      </c>
      <c r="E458" s="77">
        <f t="shared" si="33"/>
        <v>0</v>
      </c>
      <c r="F458" s="77">
        <f>SUM(E$7:E458)</f>
        <v>0</v>
      </c>
      <c r="G458" s="77">
        <f t="shared" si="34"/>
        <v>0</v>
      </c>
    </row>
    <row r="459" spans="2:7" x14ac:dyDescent="0.3">
      <c r="B459" s="76">
        <v>452</v>
      </c>
      <c r="C459" s="77">
        <f t="shared" si="31"/>
        <v>0</v>
      </c>
      <c r="D459" s="77">
        <f t="shared" si="32"/>
        <v>0</v>
      </c>
      <c r="E459" s="77">
        <f t="shared" si="33"/>
        <v>0</v>
      </c>
      <c r="F459" s="77">
        <f>SUM(E$7:E459)</f>
        <v>0</v>
      </c>
      <c r="G459" s="77">
        <f t="shared" si="34"/>
        <v>0</v>
      </c>
    </row>
    <row r="460" spans="2:7" x14ac:dyDescent="0.3">
      <c r="B460" s="76">
        <v>453</v>
      </c>
      <c r="C460" s="77">
        <f t="shared" si="31"/>
        <v>0</v>
      </c>
      <c r="D460" s="77">
        <f t="shared" si="32"/>
        <v>0</v>
      </c>
      <c r="E460" s="77">
        <f t="shared" si="33"/>
        <v>0</v>
      </c>
      <c r="F460" s="77">
        <f>SUM(E$7:E460)</f>
        <v>0</v>
      </c>
      <c r="G460" s="77">
        <f t="shared" si="34"/>
        <v>0</v>
      </c>
    </row>
    <row r="461" spans="2:7" x14ac:dyDescent="0.3">
      <c r="B461" s="76">
        <v>454</v>
      </c>
      <c r="C461" s="77">
        <f t="shared" si="31"/>
        <v>0</v>
      </c>
      <c r="D461" s="77">
        <f t="shared" si="32"/>
        <v>0</v>
      </c>
      <c r="E461" s="77">
        <f t="shared" si="33"/>
        <v>0</v>
      </c>
      <c r="F461" s="77">
        <f>SUM(E$7:E461)</f>
        <v>0</v>
      </c>
      <c r="G461" s="77">
        <f t="shared" si="34"/>
        <v>0</v>
      </c>
    </row>
    <row r="462" spans="2:7" x14ac:dyDescent="0.3">
      <c r="B462" s="76">
        <v>455</v>
      </c>
      <c r="C462" s="77">
        <f t="shared" si="31"/>
        <v>0</v>
      </c>
      <c r="D462" s="77">
        <f t="shared" si="32"/>
        <v>0</v>
      </c>
      <c r="E462" s="77">
        <f t="shared" si="33"/>
        <v>0</v>
      </c>
      <c r="F462" s="77">
        <f>SUM(E$7:E462)</f>
        <v>0</v>
      </c>
      <c r="G462" s="77">
        <f t="shared" si="34"/>
        <v>0</v>
      </c>
    </row>
    <row r="463" spans="2:7" x14ac:dyDescent="0.3">
      <c r="B463" s="76">
        <v>456</v>
      </c>
      <c r="C463" s="77">
        <f t="shared" si="31"/>
        <v>0</v>
      </c>
      <c r="D463" s="77">
        <f t="shared" si="32"/>
        <v>0</v>
      </c>
      <c r="E463" s="77">
        <f t="shared" si="33"/>
        <v>0</v>
      </c>
      <c r="F463" s="77">
        <f>SUM(E$7:E463)</f>
        <v>0</v>
      </c>
      <c r="G463" s="77">
        <f t="shared" si="34"/>
        <v>0</v>
      </c>
    </row>
    <row r="464" spans="2:7" x14ac:dyDescent="0.3">
      <c r="B464" s="76">
        <v>457</v>
      </c>
      <c r="C464" s="77">
        <f t="shared" si="31"/>
        <v>0</v>
      </c>
      <c r="D464" s="77">
        <f t="shared" si="32"/>
        <v>0</v>
      </c>
      <c r="E464" s="77">
        <f t="shared" si="33"/>
        <v>0</v>
      </c>
      <c r="F464" s="77">
        <f>SUM(E$7:E464)</f>
        <v>0</v>
      </c>
      <c r="G464" s="77">
        <f t="shared" si="34"/>
        <v>0</v>
      </c>
    </row>
    <row r="465" spans="2:7" x14ac:dyDescent="0.3">
      <c r="B465" s="76">
        <v>458</v>
      </c>
      <c r="C465" s="77">
        <f t="shared" si="31"/>
        <v>0</v>
      </c>
      <c r="D465" s="77">
        <f t="shared" si="32"/>
        <v>0</v>
      </c>
      <c r="E465" s="77">
        <f t="shared" si="33"/>
        <v>0</v>
      </c>
      <c r="F465" s="77">
        <f>SUM(E$7:E465)</f>
        <v>0</v>
      </c>
      <c r="G465" s="77">
        <f t="shared" si="34"/>
        <v>0</v>
      </c>
    </row>
    <row r="466" spans="2:7" x14ac:dyDescent="0.3">
      <c r="B466" s="76">
        <v>459</v>
      </c>
      <c r="C466" s="77">
        <f t="shared" si="31"/>
        <v>0</v>
      </c>
      <c r="D466" s="77">
        <f t="shared" si="32"/>
        <v>0</v>
      </c>
      <c r="E466" s="77">
        <f t="shared" si="33"/>
        <v>0</v>
      </c>
      <c r="F466" s="77">
        <f>SUM(E$7:E466)</f>
        <v>0</v>
      </c>
      <c r="G466" s="77">
        <f t="shared" si="34"/>
        <v>0</v>
      </c>
    </row>
    <row r="467" spans="2:7" x14ac:dyDescent="0.3">
      <c r="B467" s="76">
        <v>460</v>
      </c>
      <c r="C467" s="77">
        <f t="shared" si="31"/>
        <v>0</v>
      </c>
      <c r="D467" s="77">
        <f t="shared" si="32"/>
        <v>0</v>
      </c>
      <c r="E467" s="77">
        <f t="shared" si="33"/>
        <v>0</v>
      </c>
      <c r="F467" s="77">
        <f>SUM(E$7:E467)</f>
        <v>0</v>
      </c>
      <c r="G467" s="77">
        <f t="shared" si="34"/>
        <v>0</v>
      </c>
    </row>
    <row r="468" spans="2:7" x14ac:dyDescent="0.3">
      <c r="B468" s="76">
        <v>461</v>
      </c>
      <c r="C468" s="77">
        <f t="shared" si="31"/>
        <v>0</v>
      </c>
      <c r="D468" s="77">
        <f t="shared" si="32"/>
        <v>0</v>
      </c>
      <c r="E468" s="77">
        <f t="shared" si="33"/>
        <v>0</v>
      </c>
      <c r="F468" s="77">
        <f>SUM(E$7:E468)</f>
        <v>0</v>
      </c>
      <c r="G468" s="77">
        <f t="shared" si="34"/>
        <v>0</v>
      </c>
    </row>
    <row r="469" spans="2:7" x14ac:dyDescent="0.3">
      <c r="B469" s="76">
        <v>462</v>
      </c>
      <c r="C469" s="77">
        <f t="shared" si="31"/>
        <v>0</v>
      </c>
      <c r="D469" s="77">
        <f t="shared" si="32"/>
        <v>0</v>
      </c>
      <c r="E469" s="77">
        <f t="shared" si="33"/>
        <v>0</v>
      </c>
      <c r="F469" s="77">
        <f>SUM(E$7:E469)</f>
        <v>0</v>
      </c>
      <c r="G469" s="77">
        <f t="shared" si="34"/>
        <v>0</v>
      </c>
    </row>
    <row r="470" spans="2:7" x14ac:dyDescent="0.3">
      <c r="B470" s="76">
        <v>463</v>
      </c>
      <c r="C470" s="77">
        <f t="shared" si="31"/>
        <v>0</v>
      </c>
      <c r="D470" s="77">
        <f t="shared" si="32"/>
        <v>0</v>
      </c>
      <c r="E470" s="77">
        <f t="shared" si="33"/>
        <v>0</v>
      </c>
      <c r="F470" s="77">
        <f>SUM(E$7:E470)</f>
        <v>0</v>
      </c>
      <c r="G470" s="77">
        <f t="shared" si="34"/>
        <v>0</v>
      </c>
    </row>
    <row r="471" spans="2:7" x14ac:dyDescent="0.3">
      <c r="B471" s="76">
        <v>464</v>
      </c>
      <c r="C471" s="77">
        <f t="shared" si="31"/>
        <v>0</v>
      </c>
      <c r="D471" s="77">
        <f t="shared" si="32"/>
        <v>0</v>
      </c>
      <c r="E471" s="77">
        <f t="shared" si="33"/>
        <v>0</v>
      </c>
      <c r="F471" s="77">
        <f>SUM(E$7:E471)</f>
        <v>0</v>
      </c>
      <c r="G471" s="77">
        <f t="shared" si="34"/>
        <v>0</v>
      </c>
    </row>
    <row r="472" spans="2:7" x14ac:dyDescent="0.3">
      <c r="B472" s="76">
        <v>465</v>
      </c>
      <c r="C472" s="77">
        <f t="shared" si="31"/>
        <v>0</v>
      </c>
      <c r="D472" s="77">
        <f t="shared" si="32"/>
        <v>0</v>
      </c>
      <c r="E472" s="77">
        <f t="shared" si="33"/>
        <v>0</v>
      </c>
      <c r="F472" s="77">
        <f>SUM(E$7:E472)</f>
        <v>0</v>
      </c>
      <c r="G472" s="77">
        <f t="shared" si="34"/>
        <v>0</v>
      </c>
    </row>
    <row r="473" spans="2:7" x14ac:dyDescent="0.3">
      <c r="B473" s="76">
        <v>466</v>
      </c>
      <c r="C473" s="77">
        <f t="shared" si="31"/>
        <v>0</v>
      </c>
      <c r="D473" s="77">
        <f t="shared" si="32"/>
        <v>0</v>
      </c>
      <c r="E473" s="77">
        <f t="shared" si="33"/>
        <v>0</v>
      </c>
      <c r="F473" s="77">
        <f>SUM(E$7:E473)</f>
        <v>0</v>
      </c>
      <c r="G473" s="77">
        <f t="shared" si="34"/>
        <v>0</v>
      </c>
    </row>
    <row r="474" spans="2:7" x14ac:dyDescent="0.3">
      <c r="B474" s="76">
        <v>467</v>
      </c>
      <c r="C474" s="77">
        <f t="shared" si="31"/>
        <v>0</v>
      </c>
      <c r="D474" s="77">
        <f t="shared" si="32"/>
        <v>0</v>
      </c>
      <c r="E474" s="77">
        <f t="shared" si="33"/>
        <v>0</v>
      </c>
      <c r="F474" s="77">
        <f>SUM(E$7:E474)</f>
        <v>0</v>
      </c>
      <c r="G474" s="77">
        <f t="shared" si="34"/>
        <v>0</v>
      </c>
    </row>
    <row r="475" spans="2:7" x14ac:dyDescent="0.3">
      <c r="B475" s="76">
        <v>468</v>
      </c>
      <c r="C475" s="77">
        <f t="shared" si="31"/>
        <v>0</v>
      </c>
      <c r="D475" s="77">
        <f t="shared" si="32"/>
        <v>0</v>
      </c>
      <c r="E475" s="77">
        <f t="shared" si="33"/>
        <v>0</v>
      </c>
      <c r="F475" s="77">
        <f>SUM(E$7:E475)</f>
        <v>0</v>
      </c>
      <c r="G475" s="77">
        <f t="shared" si="34"/>
        <v>0</v>
      </c>
    </row>
    <row r="476" spans="2:7" x14ac:dyDescent="0.3">
      <c r="B476" s="76">
        <v>469</v>
      </c>
      <c r="C476" s="77">
        <f t="shared" si="31"/>
        <v>0</v>
      </c>
      <c r="D476" s="77">
        <f t="shared" si="32"/>
        <v>0</v>
      </c>
      <c r="E476" s="77">
        <f t="shared" si="33"/>
        <v>0</v>
      </c>
      <c r="F476" s="77">
        <f>SUM(E$7:E476)</f>
        <v>0</v>
      </c>
      <c r="G476" s="77">
        <f t="shared" si="34"/>
        <v>0</v>
      </c>
    </row>
    <row r="477" spans="2:7" x14ac:dyDescent="0.3">
      <c r="B477" s="76">
        <v>470</v>
      </c>
      <c r="C477" s="77">
        <f t="shared" si="31"/>
        <v>0</v>
      </c>
      <c r="D477" s="77">
        <f t="shared" si="32"/>
        <v>0</v>
      </c>
      <c r="E477" s="77">
        <f t="shared" si="33"/>
        <v>0</v>
      </c>
      <c r="F477" s="77">
        <f>SUM(E$7:E477)</f>
        <v>0</v>
      </c>
      <c r="G477" s="77">
        <f t="shared" si="34"/>
        <v>0</v>
      </c>
    </row>
    <row r="478" spans="2:7" x14ac:dyDescent="0.3">
      <c r="B478" s="76">
        <v>471</v>
      </c>
      <c r="C478" s="77">
        <f t="shared" si="31"/>
        <v>0</v>
      </c>
      <c r="D478" s="77">
        <f t="shared" si="32"/>
        <v>0</v>
      </c>
      <c r="E478" s="77">
        <f t="shared" si="33"/>
        <v>0</v>
      </c>
      <c r="F478" s="77">
        <f>SUM(E$7:E478)</f>
        <v>0</v>
      </c>
      <c r="G478" s="77">
        <f t="shared" si="34"/>
        <v>0</v>
      </c>
    </row>
    <row r="479" spans="2:7" x14ac:dyDescent="0.3">
      <c r="B479" s="76">
        <v>472</v>
      </c>
      <c r="C479" s="77">
        <f t="shared" si="31"/>
        <v>0</v>
      </c>
      <c r="D479" s="77">
        <f t="shared" si="32"/>
        <v>0</v>
      </c>
      <c r="E479" s="77">
        <f t="shared" si="33"/>
        <v>0</v>
      </c>
      <c r="F479" s="77">
        <f>SUM(E$7:E479)</f>
        <v>0</v>
      </c>
      <c r="G479" s="77">
        <f t="shared" si="34"/>
        <v>0</v>
      </c>
    </row>
    <row r="480" spans="2:7" x14ac:dyDescent="0.3">
      <c r="B480" s="76">
        <v>473</v>
      </c>
      <c r="C480" s="77">
        <f t="shared" si="31"/>
        <v>0</v>
      </c>
      <c r="D480" s="77">
        <f t="shared" si="32"/>
        <v>0</v>
      </c>
      <c r="E480" s="77">
        <f t="shared" si="33"/>
        <v>0</v>
      </c>
      <c r="F480" s="77">
        <f>SUM(E$7:E480)</f>
        <v>0</v>
      </c>
      <c r="G480" s="77">
        <f t="shared" si="34"/>
        <v>0</v>
      </c>
    </row>
    <row r="481" spans="2:7" x14ac:dyDescent="0.3">
      <c r="B481" s="76">
        <v>474</v>
      </c>
      <c r="C481" s="77">
        <f t="shared" si="31"/>
        <v>0</v>
      </c>
      <c r="D481" s="77">
        <f t="shared" si="32"/>
        <v>0</v>
      </c>
      <c r="E481" s="77">
        <f t="shared" si="33"/>
        <v>0</v>
      </c>
      <c r="F481" s="77">
        <f>SUM(E$7:E481)</f>
        <v>0</v>
      </c>
      <c r="G481" s="77">
        <f t="shared" si="34"/>
        <v>0</v>
      </c>
    </row>
    <row r="482" spans="2:7" x14ac:dyDescent="0.3">
      <c r="B482" s="76">
        <v>475</v>
      </c>
      <c r="C482" s="77">
        <f t="shared" si="31"/>
        <v>0</v>
      </c>
      <c r="D482" s="77">
        <f t="shared" si="32"/>
        <v>0</v>
      </c>
      <c r="E482" s="77">
        <f t="shared" si="33"/>
        <v>0</v>
      </c>
      <c r="F482" s="77">
        <f>SUM(E$7:E482)</f>
        <v>0</v>
      </c>
      <c r="G482" s="77">
        <f t="shared" si="34"/>
        <v>0</v>
      </c>
    </row>
    <row r="483" spans="2:7" x14ac:dyDescent="0.3">
      <c r="B483" s="76">
        <v>476</v>
      </c>
      <c r="C483" s="77">
        <f t="shared" si="31"/>
        <v>0</v>
      </c>
      <c r="D483" s="77">
        <f t="shared" si="32"/>
        <v>0</v>
      </c>
      <c r="E483" s="77">
        <f t="shared" si="33"/>
        <v>0</v>
      </c>
      <c r="F483" s="77">
        <f>SUM(E$7:E483)</f>
        <v>0</v>
      </c>
      <c r="G483" s="77">
        <f t="shared" si="34"/>
        <v>0</v>
      </c>
    </row>
    <row r="484" spans="2:7" x14ac:dyDescent="0.3">
      <c r="B484" s="76">
        <v>477</v>
      </c>
      <c r="C484" s="77">
        <f t="shared" si="31"/>
        <v>0</v>
      </c>
      <c r="D484" s="77">
        <f t="shared" si="32"/>
        <v>0</v>
      </c>
      <c r="E484" s="77">
        <f t="shared" si="33"/>
        <v>0</v>
      </c>
      <c r="F484" s="77">
        <f>SUM(E$7:E484)</f>
        <v>0</v>
      </c>
      <c r="G484" s="77">
        <f t="shared" si="34"/>
        <v>0</v>
      </c>
    </row>
    <row r="485" spans="2:7" x14ac:dyDescent="0.3">
      <c r="B485" s="76">
        <v>478</v>
      </c>
      <c r="C485" s="77">
        <f t="shared" si="31"/>
        <v>0</v>
      </c>
      <c r="D485" s="77">
        <f t="shared" si="32"/>
        <v>0</v>
      </c>
      <c r="E485" s="77">
        <f t="shared" si="33"/>
        <v>0</v>
      </c>
      <c r="F485" s="77">
        <f>SUM(E$7:E485)</f>
        <v>0</v>
      </c>
      <c r="G485" s="77">
        <f t="shared" si="34"/>
        <v>0</v>
      </c>
    </row>
    <row r="486" spans="2:7" x14ac:dyDescent="0.3">
      <c r="B486" s="76">
        <v>479</v>
      </c>
      <c r="C486" s="77">
        <f t="shared" si="31"/>
        <v>0</v>
      </c>
      <c r="D486" s="77">
        <f t="shared" si="32"/>
        <v>0</v>
      </c>
      <c r="E486" s="77">
        <f t="shared" si="33"/>
        <v>0</v>
      </c>
      <c r="F486" s="77">
        <f>SUM(E$7:E486)</f>
        <v>0</v>
      </c>
      <c r="G486" s="77">
        <f t="shared" si="34"/>
        <v>0</v>
      </c>
    </row>
    <row r="487" spans="2:7" x14ac:dyDescent="0.3">
      <c r="B487" s="76">
        <v>480</v>
      </c>
      <c r="C487" s="77">
        <f t="shared" si="31"/>
        <v>0</v>
      </c>
      <c r="D487" s="77">
        <f t="shared" si="32"/>
        <v>0</v>
      </c>
      <c r="E487" s="77">
        <f t="shared" si="33"/>
        <v>0</v>
      </c>
      <c r="F487" s="77">
        <f>SUM(E$7:E487)</f>
        <v>0</v>
      </c>
      <c r="G487" s="77">
        <f t="shared" si="34"/>
        <v>0</v>
      </c>
    </row>
    <row r="488" spans="2:7" x14ac:dyDescent="0.3">
      <c r="B488" s="76">
        <v>481</v>
      </c>
      <c r="C488" s="77">
        <f t="shared" si="31"/>
        <v>0</v>
      </c>
      <c r="D488" s="77">
        <f t="shared" si="32"/>
        <v>0</v>
      </c>
      <c r="E488" s="77">
        <f t="shared" si="33"/>
        <v>0</v>
      </c>
      <c r="F488" s="77">
        <f>SUM(E$7:E488)</f>
        <v>0</v>
      </c>
      <c r="G488" s="77">
        <f t="shared" si="34"/>
        <v>0</v>
      </c>
    </row>
    <row r="489" spans="2:7" x14ac:dyDescent="0.3">
      <c r="B489" s="76">
        <v>482</v>
      </c>
      <c r="C489" s="77">
        <f t="shared" si="31"/>
        <v>0</v>
      </c>
      <c r="D489" s="77">
        <f t="shared" si="32"/>
        <v>0</v>
      </c>
      <c r="E489" s="77">
        <f t="shared" si="33"/>
        <v>0</v>
      </c>
      <c r="F489" s="77">
        <f>SUM(E$7:E489)</f>
        <v>0</v>
      </c>
      <c r="G489" s="77">
        <f t="shared" si="34"/>
        <v>0</v>
      </c>
    </row>
    <row r="490" spans="2:7" x14ac:dyDescent="0.3">
      <c r="B490" s="76">
        <v>483</v>
      </c>
      <c r="C490" s="77">
        <f t="shared" si="31"/>
        <v>0</v>
      </c>
      <c r="D490" s="77">
        <f t="shared" si="32"/>
        <v>0</v>
      </c>
      <c r="E490" s="77">
        <f t="shared" si="33"/>
        <v>0</v>
      </c>
      <c r="F490" s="77">
        <f>SUM(E$7:E490)</f>
        <v>0</v>
      </c>
      <c r="G490" s="77">
        <f t="shared" si="34"/>
        <v>0</v>
      </c>
    </row>
    <row r="491" spans="2:7" x14ac:dyDescent="0.3">
      <c r="B491" s="76">
        <v>484</v>
      </c>
      <c r="C491" s="77">
        <f t="shared" si="31"/>
        <v>0</v>
      </c>
      <c r="D491" s="77">
        <f t="shared" si="32"/>
        <v>0</v>
      </c>
      <c r="E491" s="77">
        <f t="shared" si="33"/>
        <v>0</v>
      </c>
      <c r="F491" s="77">
        <f>SUM(E$7:E491)</f>
        <v>0</v>
      </c>
      <c r="G491" s="77">
        <f t="shared" si="34"/>
        <v>0</v>
      </c>
    </row>
    <row r="492" spans="2:7" x14ac:dyDescent="0.3">
      <c r="B492" s="76">
        <v>485</v>
      </c>
      <c r="C492" s="77">
        <f t="shared" si="31"/>
        <v>0</v>
      </c>
      <c r="D492" s="77">
        <f t="shared" si="32"/>
        <v>0</v>
      </c>
      <c r="E492" s="77">
        <f t="shared" si="33"/>
        <v>0</v>
      </c>
      <c r="F492" s="77">
        <f>SUM(E$7:E492)</f>
        <v>0</v>
      </c>
      <c r="G492" s="77">
        <f t="shared" si="34"/>
        <v>0</v>
      </c>
    </row>
    <row r="493" spans="2:7" x14ac:dyDescent="0.3">
      <c r="B493" s="76">
        <v>486</v>
      </c>
      <c r="C493" s="77">
        <f t="shared" si="31"/>
        <v>0</v>
      </c>
      <c r="D493" s="77">
        <f t="shared" si="32"/>
        <v>0</v>
      </c>
      <c r="E493" s="77">
        <f t="shared" si="33"/>
        <v>0</v>
      </c>
      <c r="F493" s="77">
        <f>SUM(E$7:E493)</f>
        <v>0</v>
      </c>
      <c r="G493" s="77">
        <f t="shared" si="34"/>
        <v>0</v>
      </c>
    </row>
    <row r="494" spans="2:7" x14ac:dyDescent="0.3">
      <c r="B494" s="76">
        <v>487</v>
      </c>
      <c r="C494" s="77">
        <f t="shared" si="31"/>
        <v>0</v>
      </c>
      <c r="D494" s="77">
        <f t="shared" si="32"/>
        <v>0</v>
      </c>
      <c r="E494" s="77">
        <f t="shared" si="33"/>
        <v>0</v>
      </c>
      <c r="F494" s="77">
        <f>SUM(E$7:E494)</f>
        <v>0</v>
      </c>
      <c r="G494" s="77">
        <f t="shared" si="34"/>
        <v>0</v>
      </c>
    </row>
    <row r="495" spans="2:7" x14ac:dyDescent="0.3">
      <c r="B495" s="76">
        <v>488</v>
      </c>
      <c r="C495" s="77">
        <f t="shared" si="31"/>
        <v>0</v>
      </c>
      <c r="D495" s="77">
        <f t="shared" si="32"/>
        <v>0</v>
      </c>
      <c r="E495" s="77">
        <f t="shared" si="33"/>
        <v>0</v>
      </c>
      <c r="F495" s="77">
        <f>SUM(E$7:E495)</f>
        <v>0</v>
      </c>
      <c r="G495" s="77">
        <f t="shared" si="34"/>
        <v>0</v>
      </c>
    </row>
    <row r="496" spans="2:7" x14ac:dyDescent="0.3">
      <c r="B496" s="76">
        <v>489</v>
      </c>
      <c r="C496" s="77">
        <f t="shared" si="31"/>
        <v>0</v>
      </c>
      <c r="D496" s="77">
        <f t="shared" si="32"/>
        <v>0</v>
      </c>
      <c r="E496" s="77">
        <f t="shared" si="33"/>
        <v>0</v>
      </c>
      <c r="F496" s="77">
        <f>SUM(E$7:E496)</f>
        <v>0</v>
      </c>
      <c r="G496" s="77">
        <f t="shared" si="34"/>
        <v>0</v>
      </c>
    </row>
    <row r="497" spans="2:7" x14ac:dyDescent="0.3">
      <c r="B497" s="76">
        <v>490</v>
      </c>
      <c r="C497" s="77">
        <f t="shared" si="31"/>
        <v>0</v>
      </c>
      <c r="D497" s="77">
        <f t="shared" si="32"/>
        <v>0</v>
      </c>
      <c r="E497" s="77">
        <f t="shared" si="33"/>
        <v>0</v>
      </c>
      <c r="F497" s="77">
        <f>SUM(E$7:E497)</f>
        <v>0</v>
      </c>
      <c r="G497" s="77">
        <f t="shared" si="34"/>
        <v>0</v>
      </c>
    </row>
    <row r="498" spans="2:7" x14ac:dyDescent="0.3">
      <c r="B498" s="76">
        <v>491</v>
      </c>
      <c r="C498" s="77">
        <f t="shared" si="31"/>
        <v>0</v>
      </c>
      <c r="D498" s="77">
        <f t="shared" si="32"/>
        <v>0</v>
      </c>
      <c r="E498" s="77">
        <f t="shared" si="33"/>
        <v>0</v>
      </c>
      <c r="F498" s="77">
        <f>SUM(E$7:E498)</f>
        <v>0</v>
      </c>
      <c r="G498" s="77">
        <f t="shared" si="34"/>
        <v>0</v>
      </c>
    </row>
    <row r="499" spans="2:7" x14ac:dyDescent="0.3">
      <c r="B499" s="76">
        <v>492</v>
      </c>
      <c r="C499" s="77">
        <f t="shared" si="31"/>
        <v>0</v>
      </c>
      <c r="D499" s="77">
        <f t="shared" si="32"/>
        <v>0</v>
      </c>
      <c r="E499" s="77">
        <f t="shared" si="33"/>
        <v>0</v>
      </c>
      <c r="F499" s="77">
        <f>SUM(E$7:E499)</f>
        <v>0</v>
      </c>
      <c r="G499" s="77">
        <f t="shared" si="34"/>
        <v>0</v>
      </c>
    </row>
    <row r="500" spans="2:7" x14ac:dyDescent="0.3">
      <c r="B500" s="76">
        <v>493</v>
      </c>
      <c r="C500" s="77">
        <f t="shared" si="31"/>
        <v>0</v>
      </c>
      <c r="D500" s="77">
        <f t="shared" si="32"/>
        <v>0</v>
      </c>
      <c r="E500" s="77">
        <f t="shared" si="33"/>
        <v>0</v>
      </c>
      <c r="F500" s="77">
        <f>SUM(E$7:E500)</f>
        <v>0</v>
      </c>
      <c r="G500" s="77">
        <f t="shared" si="34"/>
        <v>0</v>
      </c>
    </row>
    <row r="501" spans="2:7" x14ac:dyDescent="0.3">
      <c r="B501" s="76">
        <v>494</v>
      </c>
      <c r="C501" s="77">
        <f t="shared" si="31"/>
        <v>0</v>
      </c>
      <c r="D501" s="77">
        <f t="shared" si="32"/>
        <v>0</v>
      </c>
      <c r="E501" s="77">
        <f t="shared" si="33"/>
        <v>0</v>
      </c>
      <c r="F501" s="77">
        <f>SUM(E$7:E501)</f>
        <v>0</v>
      </c>
      <c r="G501" s="77">
        <f t="shared" si="34"/>
        <v>0</v>
      </c>
    </row>
    <row r="502" spans="2:7" x14ac:dyDescent="0.3">
      <c r="B502" s="76">
        <v>495</v>
      </c>
      <c r="C502" s="77">
        <f t="shared" si="31"/>
        <v>0</v>
      </c>
      <c r="D502" s="77">
        <f t="shared" si="32"/>
        <v>0</v>
      </c>
      <c r="E502" s="77">
        <f t="shared" si="33"/>
        <v>0</v>
      </c>
      <c r="F502" s="77">
        <f>SUM(E$7:E502)</f>
        <v>0</v>
      </c>
      <c r="G502" s="77">
        <f t="shared" si="34"/>
        <v>0</v>
      </c>
    </row>
    <row r="503" spans="2:7" x14ac:dyDescent="0.3">
      <c r="B503" s="76">
        <v>496</v>
      </c>
      <c r="C503" s="77">
        <f t="shared" si="31"/>
        <v>0</v>
      </c>
      <c r="D503" s="77">
        <f t="shared" si="32"/>
        <v>0</v>
      </c>
      <c r="E503" s="77">
        <f t="shared" si="33"/>
        <v>0</v>
      </c>
      <c r="F503" s="77">
        <f>SUM(E$7:E503)</f>
        <v>0</v>
      </c>
      <c r="G503" s="77">
        <f t="shared" si="34"/>
        <v>0</v>
      </c>
    </row>
    <row r="504" spans="2:7" x14ac:dyDescent="0.3">
      <c r="B504" s="76">
        <v>497</v>
      </c>
      <c r="C504" s="77">
        <f t="shared" si="31"/>
        <v>0</v>
      </c>
      <c r="D504" s="77">
        <f t="shared" si="32"/>
        <v>0</v>
      </c>
      <c r="E504" s="77">
        <f t="shared" si="33"/>
        <v>0</v>
      </c>
      <c r="F504" s="77">
        <f>SUM(E$7:E504)</f>
        <v>0</v>
      </c>
      <c r="G504" s="77">
        <f t="shared" si="34"/>
        <v>0</v>
      </c>
    </row>
    <row r="505" spans="2:7" x14ac:dyDescent="0.3">
      <c r="B505" s="76">
        <v>498</v>
      </c>
      <c r="C505" s="77">
        <f t="shared" si="31"/>
        <v>0</v>
      </c>
      <c r="D505" s="77">
        <f t="shared" si="32"/>
        <v>0</v>
      </c>
      <c r="E505" s="77">
        <f t="shared" si="33"/>
        <v>0</v>
      </c>
      <c r="F505" s="77">
        <f>SUM(E$7:E505)</f>
        <v>0</v>
      </c>
      <c r="G505" s="77">
        <f t="shared" si="34"/>
        <v>0</v>
      </c>
    </row>
    <row r="506" spans="2:7" x14ac:dyDescent="0.3">
      <c r="B506" s="76">
        <v>499</v>
      </c>
      <c r="C506" s="77">
        <f t="shared" si="31"/>
        <v>0</v>
      </c>
      <c r="D506" s="77">
        <f t="shared" si="32"/>
        <v>0</v>
      </c>
      <c r="E506" s="77">
        <f t="shared" si="33"/>
        <v>0</v>
      </c>
      <c r="F506" s="77">
        <f>SUM(E$7:E506)</f>
        <v>0</v>
      </c>
      <c r="G506" s="77">
        <f t="shared" si="34"/>
        <v>0</v>
      </c>
    </row>
    <row r="507" spans="2:7" x14ac:dyDescent="0.3">
      <c r="B507" s="76">
        <v>500</v>
      </c>
      <c r="C507" s="77">
        <f t="shared" si="31"/>
        <v>0</v>
      </c>
      <c r="D507" s="77">
        <f t="shared" si="32"/>
        <v>0</v>
      </c>
      <c r="E507" s="77">
        <f t="shared" si="33"/>
        <v>0</v>
      </c>
      <c r="F507" s="77">
        <f>SUM(E$7:E507)</f>
        <v>0</v>
      </c>
      <c r="G507" s="77">
        <f t="shared" si="34"/>
        <v>0</v>
      </c>
    </row>
    <row r="508" spans="2:7" x14ac:dyDescent="0.3">
      <c r="B508" s="76">
        <v>501</v>
      </c>
      <c r="C508" s="77">
        <f t="shared" si="31"/>
        <v>0</v>
      </c>
      <c r="D508" s="77">
        <f t="shared" si="32"/>
        <v>0</v>
      </c>
      <c r="E508" s="77">
        <f t="shared" si="33"/>
        <v>0</v>
      </c>
      <c r="F508" s="77">
        <f>SUM(E$7:E508)</f>
        <v>0</v>
      </c>
      <c r="G508" s="77">
        <f t="shared" si="34"/>
        <v>0</v>
      </c>
    </row>
    <row r="509" spans="2:7" x14ac:dyDescent="0.3">
      <c r="B509" s="76">
        <v>502</v>
      </c>
      <c r="C509" s="77">
        <f t="shared" si="31"/>
        <v>0</v>
      </c>
      <c r="D509" s="77">
        <f t="shared" si="32"/>
        <v>0</v>
      </c>
      <c r="E509" s="77">
        <f t="shared" si="33"/>
        <v>0</v>
      </c>
      <c r="F509" s="77">
        <f>SUM(E$7:E509)</f>
        <v>0</v>
      </c>
      <c r="G509" s="77">
        <f t="shared" si="34"/>
        <v>0</v>
      </c>
    </row>
    <row r="510" spans="2:7" x14ac:dyDescent="0.3">
      <c r="B510" s="76">
        <v>503</v>
      </c>
      <c r="C510" s="77">
        <f t="shared" si="31"/>
        <v>0</v>
      </c>
      <c r="D510" s="77">
        <f t="shared" si="32"/>
        <v>0</v>
      </c>
      <c r="E510" s="77">
        <f t="shared" si="33"/>
        <v>0</v>
      </c>
      <c r="F510" s="77">
        <f>SUM(E$7:E510)</f>
        <v>0</v>
      </c>
      <c r="G510" s="77">
        <f t="shared" si="34"/>
        <v>0</v>
      </c>
    </row>
    <row r="511" spans="2:7" x14ac:dyDescent="0.3">
      <c r="B511" s="76">
        <v>504</v>
      </c>
      <c r="C511" s="77">
        <f t="shared" si="31"/>
        <v>0</v>
      </c>
      <c r="D511" s="77">
        <f t="shared" si="32"/>
        <v>0</v>
      </c>
      <c r="E511" s="77">
        <f t="shared" si="33"/>
        <v>0</v>
      </c>
      <c r="F511" s="77">
        <f>SUM(E$7:E511)</f>
        <v>0</v>
      </c>
      <c r="G511" s="77">
        <f t="shared" si="34"/>
        <v>0</v>
      </c>
    </row>
    <row r="512" spans="2:7" x14ac:dyDescent="0.3">
      <c r="B512" s="76">
        <v>505</v>
      </c>
      <c r="C512" s="77">
        <f t="shared" si="31"/>
        <v>0</v>
      </c>
      <c r="D512" s="77">
        <f t="shared" si="32"/>
        <v>0</v>
      </c>
      <c r="E512" s="77">
        <f t="shared" si="33"/>
        <v>0</v>
      </c>
      <c r="F512" s="77">
        <f>SUM(E$7:E512)</f>
        <v>0</v>
      </c>
      <c r="G512" s="77">
        <f t="shared" si="34"/>
        <v>0</v>
      </c>
    </row>
    <row r="513" spans="2:7" x14ac:dyDescent="0.3">
      <c r="B513" s="76">
        <v>506</v>
      </c>
      <c r="C513" s="77">
        <f t="shared" si="31"/>
        <v>0</v>
      </c>
      <c r="D513" s="77">
        <f t="shared" si="32"/>
        <v>0</v>
      </c>
      <c r="E513" s="77">
        <f t="shared" si="33"/>
        <v>0</v>
      </c>
      <c r="F513" s="77">
        <f>SUM(E$7:E513)</f>
        <v>0</v>
      </c>
      <c r="G513" s="77">
        <f t="shared" si="34"/>
        <v>0</v>
      </c>
    </row>
    <row r="514" spans="2:7" x14ac:dyDescent="0.3">
      <c r="B514" s="76">
        <v>507</v>
      </c>
      <c r="C514" s="77">
        <f t="shared" si="31"/>
        <v>0</v>
      </c>
      <c r="D514" s="77">
        <f t="shared" si="32"/>
        <v>0</v>
      </c>
      <c r="E514" s="77">
        <f t="shared" si="33"/>
        <v>0</v>
      </c>
      <c r="F514" s="77">
        <f>SUM(E$7:E514)</f>
        <v>0</v>
      </c>
      <c r="G514" s="77">
        <f t="shared" si="34"/>
        <v>0</v>
      </c>
    </row>
    <row r="515" spans="2:7" x14ac:dyDescent="0.3">
      <c r="B515" s="76">
        <v>508</v>
      </c>
      <c r="C515" s="77">
        <f t="shared" si="31"/>
        <v>0</v>
      </c>
      <c r="D515" s="77">
        <f t="shared" si="32"/>
        <v>0</v>
      </c>
      <c r="E515" s="77">
        <f t="shared" si="33"/>
        <v>0</v>
      </c>
      <c r="F515" s="77">
        <f>SUM(E$7:E515)</f>
        <v>0</v>
      </c>
      <c r="G515" s="77">
        <f t="shared" si="34"/>
        <v>0</v>
      </c>
    </row>
    <row r="516" spans="2:7" x14ac:dyDescent="0.3">
      <c r="B516" s="76">
        <v>509</v>
      </c>
      <c r="C516" s="77">
        <f t="shared" si="31"/>
        <v>0</v>
      </c>
      <c r="D516" s="77">
        <f t="shared" si="32"/>
        <v>0</v>
      </c>
      <c r="E516" s="77">
        <f t="shared" si="33"/>
        <v>0</v>
      </c>
      <c r="F516" s="77">
        <f>SUM(E$7:E516)</f>
        <v>0</v>
      </c>
      <c r="G516" s="77">
        <f t="shared" si="34"/>
        <v>0</v>
      </c>
    </row>
    <row r="517" spans="2:7" x14ac:dyDescent="0.3">
      <c r="B517" s="76">
        <v>510</v>
      </c>
      <c r="C517" s="77">
        <f t="shared" si="31"/>
        <v>0</v>
      </c>
      <c r="D517" s="77">
        <f t="shared" si="32"/>
        <v>0</v>
      </c>
      <c r="E517" s="77">
        <f t="shared" si="33"/>
        <v>0</v>
      </c>
      <c r="F517" s="77">
        <f>SUM(E$7:E517)</f>
        <v>0</v>
      </c>
      <c r="G517" s="77">
        <f t="shared" si="34"/>
        <v>0</v>
      </c>
    </row>
    <row r="518" spans="2:7" x14ac:dyDescent="0.3">
      <c r="B518" s="76">
        <v>511</v>
      </c>
      <c r="C518" s="77">
        <f t="shared" si="31"/>
        <v>0</v>
      </c>
      <c r="D518" s="77">
        <f t="shared" si="32"/>
        <v>0</v>
      </c>
      <c r="E518" s="77">
        <f t="shared" si="33"/>
        <v>0</v>
      </c>
      <c r="F518" s="77">
        <f>SUM(E$7:E518)</f>
        <v>0</v>
      </c>
      <c r="G518" s="77">
        <f t="shared" si="34"/>
        <v>0</v>
      </c>
    </row>
    <row r="519" spans="2:7" x14ac:dyDescent="0.3">
      <c r="B519" s="76">
        <v>512</v>
      </c>
      <c r="C519" s="77">
        <f t="shared" si="31"/>
        <v>0</v>
      </c>
      <c r="D519" s="77">
        <f t="shared" si="32"/>
        <v>0</v>
      </c>
      <c r="E519" s="77">
        <f t="shared" si="33"/>
        <v>0</v>
      </c>
      <c r="F519" s="77">
        <f>SUM(E$7:E519)</f>
        <v>0</v>
      </c>
      <c r="G519" s="77">
        <f t="shared" si="34"/>
        <v>0</v>
      </c>
    </row>
    <row r="520" spans="2:7" x14ac:dyDescent="0.3">
      <c r="B520" s="76">
        <v>513</v>
      </c>
      <c r="C520" s="77">
        <f t="shared" ref="C520:C583" si="35">IF(B$3*12&gt;=B520,-PMT(B$4/12,(B$3*12)+1,B$2/(1+B$4/12)),0)</f>
        <v>0</v>
      </c>
      <c r="D520" s="77">
        <f t="shared" si="32"/>
        <v>0</v>
      </c>
      <c r="E520" s="77">
        <f t="shared" si="33"/>
        <v>0</v>
      </c>
      <c r="F520" s="77">
        <f>SUM(E$7:E520)</f>
        <v>0</v>
      </c>
      <c r="G520" s="77">
        <f t="shared" si="34"/>
        <v>0</v>
      </c>
    </row>
    <row r="521" spans="2:7" x14ac:dyDescent="0.3">
      <c r="B521" s="76">
        <v>514</v>
      </c>
      <c r="C521" s="77">
        <f t="shared" si="35"/>
        <v>0</v>
      </c>
      <c r="D521" s="77">
        <f t="shared" ref="D521:D584" si="36">IF(B$3*12&gt;=B521,G520*B$4/12,0)</f>
        <v>0</v>
      </c>
      <c r="E521" s="77">
        <f t="shared" ref="E521:E584" si="37">C521-D521</f>
        <v>0</v>
      </c>
      <c r="F521" s="77">
        <f>SUM(E$7:E521)</f>
        <v>0</v>
      </c>
      <c r="G521" s="77">
        <f t="shared" ref="G521:G584" si="38">G520-E521</f>
        <v>0</v>
      </c>
    </row>
    <row r="522" spans="2:7" x14ac:dyDescent="0.3">
      <c r="B522" s="76">
        <v>515</v>
      </c>
      <c r="C522" s="77">
        <f t="shared" si="35"/>
        <v>0</v>
      </c>
      <c r="D522" s="77">
        <f t="shared" si="36"/>
        <v>0</v>
      </c>
      <c r="E522" s="77">
        <f t="shared" si="37"/>
        <v>0</v>
      </c>
      <c r="F522" s="77">
        <f>SUM(E$7:E522)</f>
        <v>0</v>
      </c>
      <c r="G522" s="77">
        <f t="shared" si="38"/>
        <v>0</v>
      </c>
    </row>
    <row r="523" spans="2:7" x14ac:dyDescent="0.3">
      <c r="B523" s="76">
        <v>516</v>
      </c>
      <c r="C523" s="77">
        <f t="shared" si="35"/>
        <v>0</v>
      </c>
      <c r="D523" s="77">
        <f t="shared" si="36"/>
        <v>0</v>
      </c>
      <c r="E523" s="77">
        <f t="shared" si="37"/>
        <v>0</v>
      </c>
      <c r="F523" s="77">
        <f>SUM(E$7:E523)</f>
        <v>0</v>
      </c>
      <c r="G523" s="77">
        <f t="shared" si="38"/>
        <v>0</v>
      </c>
    </row>
    <row r="524" spans="2:7" x14ac:dyDescent="0.3">
      <c r="B524" s="76">
        <v>517</v>
      </c>
      <c r="C524" s="77">
        <f t="shared" si="35"/>
        <v>0</v>
      </c>
      <c r="D524" s="77">
        <f t="shared" si="36"/>
        <v>0</v>
      </c>
      <c r="E524" s="77">
        <f t="shared" si="37"/>
        <v>0</v>
      </c>
      <c r="F524" s="77">
        <f>SUM(E$7:E524)</f>
        <v>0</v>
      </c>
      <c r="G524" s="77">
        <f t="shared" si="38"/>
        <v>0</v>
      </c>
    </row>
    <row r="525" spans="2:7" x14ac:dyDescent="0.3">
      <c r="B525" s="76">
        <v>518</v>
      </c>
      <c r="C525" s="77">
        <f t="shared" si="35"/>
        <v>0</v>
      </c>
      <c r="D525" s="77">
        <f t="shared" si="36"/>
        <v>0</v>
      </c>
      <c r="E525" s="77">
        <f t="shared" si="37"/>
        <v>0</v>
      </c>
      <c r="F525" s="77">
        <f>SUM(E$7:E525)</f>
        <v>0</v>
      </c>
      <c r="G525" s="77">
        <f t="shared" si="38"/>
        <v>0</v>
      </c>
    </row>
    <row r="526" spans="2:7" x14ac:dyDescent="0.3">
      <c r="B526" s="76">
        <v>519</v>
      </c>
      <c r="C526" s="77">
        <f t="shared" si="35"/>
        <v>0</v>
      </c>
      <c r="D526" s="77">
        <f t="shared" si="36"/>
        <v>0</v>
      </c>
      <c r="E526" s="77">
        <f t="shared" si="37"/>
        <v>0</v>
      </c>
      <c r="F526" s="77">
        <f>SUM(E$7:E526)</f>
        <v>0</v>
      </c>
      <c r="G526" s="77">
        <f t="shared" si="38"/>
        <v>0</v>
      </c>
    </row>
    <row r="527" spans="2:7" x14ac:dyDescent="0.3">
      <c r="B527" s="76">
        <v>520</v>
      </c>
      <c r="C527" s="77">
        <f t="shared" si="35"/>
        <v>0</v>
      </c>
      <c r="D527" s="77">
        <f t="shared" si="36"/>
        <v>0</v>
      </c>
      <c r="E527" s="77">
        <f t="shared" si="37"/>
        <v>0</v>
      </c>
      <c r="F527" s="77">
        <f>SUM(E$7:E527)</f>
        <v>0</v>
      </c>
      <c r="G527" s="77">
        <f t="shared" si="38"/>
        <v>0</v>
      </c>
    </row>
    <row r="528" spans="2:7" x14ac:dyDescent="0.3">
      <c r="B528" s="76">
        <v>521</v>
      </c>
      <c r="C528" s="77">
        <f t="shared" si="35"/>
        <v>0</v>
      </c>
      <c r="D528" s="77">
        <f t="shared" si="36"/>
        <v>0</v>
      </c>
      <c r="E528" s="77">
        <f t="shared" si="37"/>
        <v>0</v>
      </c>
      <c r="F528" s="77">
        <f>SUM(E$7:E528)</f>
        <v>0</v>
      </c>
      <c r="G528" s="77">
        <f t="shared" si="38"/>
        <v>0</v>
      </c>
    </row>
    <row r="529" spans="2:7" x14ac:dyDescent="0.3">
      <c r="B529" s="76">
        <v>522</v>
      </c>
      <c r="C529" s="77">
        <f t="shared" si="35"/>
        <v>0</v>
      </c>
      <c r="D529" s="77">
        <f t="shared" si="36"/>
        <v>0</v>
      </c>
      <c r="E529" s="77">
        <f t="shared" si="37"/>
        <v>0</v>
      </c>
      <c r="F529" s="77">
        <f>SUM(E$7:E529)</f>
        <v>0</v>
      </c>
      <c r="G529" s="77">
        <f t="shared" si="38"/>
        <v>0</v>
      </c>
    </row>
    <row r="530" spans="2:7" x14ac:dyDescent="0.3">
      <c r="B530" s="76">
        <v>523</v>
      </c>
      <c r="C530" s="77">
        <f t="shared" si="35"/>
        <v>0</v>
      </c>
      <c r="D530" s="77">
        <f t="shared" si="36"/>
        <v>0</v>
      </c>
      <c r="E530" s="77">
        <f t="shared" si="37"/>
        <v>0</v>
      </c>
      <c r="F530" s="77">
        <f>SUM(E$7:E530)</f>
        <v>0</v>
      </c>
      <c r="G530" s="77">
        <f t="shared" si="38"/>
        <v>0</v>
      </c>
    </row>
    <row r="531" spans="2:7" x14ac:dyDescent="0.3">
      <c r="B531" s="76">
        <v>524</v>
      </c>
      <c r="C531" s="77">
        <f t="shared" si="35"/>
        <v>0</v>
      </c>
      <c r="D531" s="77">
        <f t="shared" si="36"/>
        <v>0</v>
      </c>
      <c r="E531" s="77">
        <f t="shared" si="37"/>
        <v>0</v>
      </c>
      <c r="F531" s="77">
        <f>SUM(E$7:E531)</f>
        <v>0</v>
      </c>
      <c r="G531" s="77">
        <f t="shared" si="38"/>
        <v>0</v>
      </c>
    </row>
    <row r="532" spans="2:7" x14ac:dyDescent="0.3">
      <c r="B532" s="76">
        <v>525</v>
      </c>
      <c r="C532" s="77">
        <f t="shared" si="35"/>
        <v>0</v>
      </c>
      <c r="D532" s="77">
        <f t="shared" si="36"/>
        <v>0</v>
      </c>
      <c r="E532" s="77">
        <f t="shared" si="37"/>
        <v>0</v>
      </c>
      <c r="F532" s="77">
        <f>SUM(E$7:E532)</f>
        <v>0</v>
      </c>
      <c r="G532" s="77">
        <f t="shared" si="38"/>
        <v>0</v>
      </c>
    </row>
    <row r="533" spans="2:7" x14ac:dyDescent="0.3">
      <c r="B533" s="76">
        <v>526</v>
      </c>
      <c r="C533" s="77">
        <f t="shared" si="35"/>
        <v>0</v>
      </c>
      <c r="D533" s="77">
        <f t="shared" si="36"/>
        <v>0</v>
      </c>
      <c r="E533" s="77">
        <f t="shared" si="37"/>
        <v>0</v>
      </c>
      <c r="F533" s="77">
        <f>SUM(E$7:E533)</f>
        <v>0</v>
      </c>
      <c r="G533" s="77">
        <f t="shared" si="38"/>
        <v>0</v>
      </c>
    </row>
    <row r="534" spans="2:7" x14ac:dyDescent="0.3">
      <c r="B534" s="76">
        <v>527</v>
      </c>
      <c r="C534" s="77">
        <f t="shared" si="35"/>
        <v>0</v>
      </c>
      <c r="D534" s="77">
        <f t="shared" si="36"/>
        <v>0</v>
      </c>
      <c r="E534" s="77">
        <f t="shared" si="37"/>
        <v>0</v>
      </c>
      <c r="F534" s="77">
        <f>SUM(E$7:E534)</f>
        <v>0</v>
      </c>
      <c r="G534" s="77">
        <f t="shared" si="38"/>
        <v>0</v>
      </c>
    </row>
    <row r="535" spans="2:7" x14ac:dyDescent="0.3">
      <c r="B535" s="76">
        <v>528</v>
      </c>
      <c r="C535" s="77">
        <f t="shared" si="35"/>
        <v>0</v>
      </c>
      <c r="D535" s="77">
        <f t="shared" si="36"/>
        <v>0</v>
      </c>
      <c r="E535" s="77">
        <f t="shared" si="37"/>
        <v>0</v>
      </c>
      <c r="F535" s="77">
        <f>SUM(E$7:E535)</f>
        <v>0</v>
      </c>
      <c r="G535" s="77">
        <f t="shared" si="38"/>
        <v>0</v>
      </c>
    </row>
    <row r="536" spans="2:7" x14ac:dyDescent="0.3">
      <c r="B536" s="76">
        <v>529</v>
      </c>
      <c r="C536" s="77">
        <f t="shared" si="35"/>
        <v>0</v>
      </c>
      <c r="D536" s="77">
        <f t="shared" si="36"/>
        <v>0</v>
      </c>
      <c r="E536" s="77">
        <f t="shared" si="37"/>
        <v>0</v>
      </c>
      <c r="F536" s="77">
        <f>SUM(E$7:E536)</f>
        <v>0</v>
      </c>
      <c r="G536" s="77">
        <f t="shared" si="38"/>
        <v>0</v>
      </c>
    </row>
    <row r="537" spans="2:7" x14ac:dyDescent="0.3">
      <c r="B537" s="76">
        <v>530</v>
      </c>
      <c r="C537" s="77">
        <f t="shared" si="35"/>
        <v>0</v>
      </c>
      <c r="D537" s="77">
        <f t="shared" si="36"/>
        <v>0</v>
      </c>
      <c r="E537" s="77">
        <f t="shared" si="37"/>
        <v>0</v>
      </c>
      <c r="F537" s="77">
        <f>SUM(E$7:E537)</f>
        <v>0</v>
      </c>
      <c r="G537" s="77">
        <f t="shared" si="38"/>
        <v>0</v>
      </c>
    </row>
    <row r="538" spans="2:7" x14ac:dyDescent="0.3">
      <c r="B538" s="76">
        <v>531</v>
      </c>
      <c r="C538" s="77">
        <f t="shared" si="35"/>
        <v>0</v>
      </c>
      <c r="D538" s="77">
        <f t="shared" si="36"/>
        <v>0</v>
      </c>
      <c r="E538" s="77">
        <f t="shared" si="37"/>
        <v>0</v>
      </c>
      <c r="F538" s="77">
        <f>SUM(E$7:E538)</f>
        <v>0</v>
      </c>
      <c r="G538" s="77">
        <f t="shared" si="38"/>
        <v>0</v>
      </c>
    </row>
    <row r="539" spans="2:7" x14ac:dyDescent="0.3">
      <c r="B539" s="76">
        <v>532</v>
      </c>
      <c r="C539" s="77">
        <f t="shared" si="35"/>
        <v>0</v>
      </c>
      <c r="D539" s="77">
        <f t="shared" si="36"/>
        <v>0</v>
      </c>
      <c r="E539" s="77">
        <f t="shared" si="37"/>
        <v>0</v>
      </c>
      <c r="F539" s="77">
        <f>SUM(E$7:E539)</f>
        <v>0</v>
      </c>
      <c r="G539" s="77">
        <f t="shared" si="38"/>
        <v>0</v>
      </c>
    </row>
    <row r="540" spans="2:7" x14ac:dyDescent="0.3">
      <c r="B540" s="76">
        <v>533</v>
      </c>
      <c r="C540" s="77">
        <f t="shared" si="35"/>
        <v>0</v>
      </c>
      <c r="D540" s="77">
        <f t="shared" si="36"/>
        <v>0</v>
      </c>
      <c r="E540" s="77">
        <f t="shared" si="37"/>
        <v>0</v>
      </c>
      <c r="F540" s="77">
        <f>SUM(E$7:E540)</f>
        <v>0</v>
      </c>
      <c r="G540" s="77">
        <f t="shared" si="38"/>
        <v>0</v>
      </c>
    </row>
    <row r="541" spans="2:7" x14ac:dyDescent="0.3">
      <c r="B541" s="76">
        <v>534</v>
      </c>
      <c r="C541" s="77">
        <f t="shared" si="35"/>
        <v>0</v>
      </c>
      <c r="D541" s="77">
        <f t="shared" si="36"/>
        <v>0</v>
      </c>
      <c r="E541" s="77">
        <f t="shared" si="37"/>
        <v>0</v>
      </c>
      <c r="F541" s="77">
        <f>SUM(E$7:E541)</f>
        <v>0</v>
      </c>
      <c r="G541" s="77">
        <f t="shared" si="38"/>
        <v>0</v>
      </c>
    </row>
    <row r="542" spans="2:7" x14ac:dyDescent="0.3">
      <c r="B542" s="76">
        <v>535</v>
      </c>
      <c r="C542" s="77">
        <f t="shared" si="35"/>
        <v>0</v>
      </c>
      <c r="D542" s="77">
        <f t="shared" si="36"/>
        <v>0</v>
      </c>
      <c r="E542" s="77">
        <f t="shared" si="37"/>
        <v>0</v>
      </c>
      <c r="F542" s="77">
        <f>SUM(E$7:E542)</f>
        <v>0</v>
      </c>
      <c r="G542" s="77">
        <f t="shared" si="38"/>
        <v>0</v>
      </c>
    </row>
    <row r="543" spans="2:7" x14ac:dyDescent="0.3">
      <c r="B543" s="76">
        <v>536</v>
      </c>
      <c r="C543" s="77">
        <f t="shared" si="35"/>
        <v>0</v>
      </c>
      <c r="D543" s="77">
        <f t="shared" si="36"/>
        <v>0</v>
      </c>
      <c r="E543" s="77">
        <f t="shared" si="37"/>
        <v>0</v>
      </c>
      <c r="F543" s="77">
        <f>SUM(E$7:E543)</f>
        <v>0</v>
      </c>
      <c r="G543" s="77">
        <f t="shared" si="38"/>
        <v>0</v>
      </c>
    </row>
    <row r="544" spans="2:7" x14ac:dyDescent="0.3">
      <c r="B544" s="76">
        <v>537</v>
      </c>
      <c r="C544" s="77">
        <f t="shared" si="35"/>
        <v>0</v>
      </c>
      <c r="D544" s="77">
        <f t="shared" si="36"/>
        <v>0</v>
      </c>
      <c r="E544" s="77">
        <f t="shared" si="37"/>
        <v>0</v>
      </c>
      <c r="F544" s="77">
        <f>SUM(E$7:E544)</f>
        <v>0</v>
      </c>
      <c r="G544" s="77">
        <f t="shared" si="38"/>
        <v>0</v>
      </c>
    </row>
    <row r="545" spans="2:7" x14ac:dyDescent="0.3">
      <c r="B545" s="76">
        <v>538</v>
      </c>
      <c r="C545" s="77">
        <f t="shared" si="35"/>
        <v>0</v>
      </c>
      <c r="D545" s="77">
        <f t="shared" si="36"/>
        <v>0</v>
      </c>
      <c r="E545" s="77">
        <f t="shared" si="37"/>
        <v>0</v>
      </c>
      <c r="F545" s="77">
        <f>SUM(E$7:E545)</f>
        <v>0</v>
      </c>
      <c r="G545" s="77">
        <f t="shared" si="38"/>
        <v>0</v>
      </c>
    </row>
    <row r="546" spans="2:7" x14ac:dyDescent="0.3">
      <c r="B546" s="76">
        <v>539</v>
      </c>
      <c r="C546" s="77">
        <f t="shared" si="35"/>
        <v>0</v>
      </c>
      <c r="D546" s="77">
        <f t="shared" si="36"/>
        <v>0</v>
      </c>
      <c r="E546" s="77">
        <f t="shared" si="37"/>
        <v>0</v>
      </c>
      <c r="F546" s="77">
        <f>SUM(E$7:E546)</f>
        <v>0</v>
      </c>
      <c r="G546" s="77">
        <f t="shared" si="38"/>
        <v>0</v>
      </c>
    </row>
    <row r="547" spans="2:7" x14ac:dyDescent="0.3">
      <c r="B547" s="76">
        <v>540</v>
      </c>
      <c r="C547" s="77">
        <f t="shared" si="35"/>
        <v>0</v>
      </c>
      <c r="D547" s="77">
        <f t="shared" si="36"/>
        <v>0</v>
      </c>
      <c r="E547" s="77">
        <f t="shared" si="37"/>
        <v>0</v>
      </c>
      <c r="F547" s="77">
        <f>SUM(E$7:E547)</f>
        <v>0</v>
      </c>
      <c r="G547" s="77">
        <f t="shared" si="38"/>
        <v>0</v>
      </c>
    </row>
    <row r="548" spans="2:7" x14ac:dyDescent="0.3">
      <c r="B548" s="76">
        <v>541</v>
      </c>
      <c r="C548" s="77">
        <f t="shared" si="35"/>
        <v>0</v>
      </c>
      <c r="D548" s="77">
        <f t="shared" si="36"/>
        <v>0</v>
      </c>
      <c r="E548" s="77">
        <f t="shared" si="37"/>
        <v>0</v>
      </c>
      <c r="F548" s="77">
        <f>SUM(E$7:E548)</f>
        <v>0</v>
      </c>
      <c r="G548" s="77">
        <f t="shared" si="38"/>
        <v>0</v>
      </c>
    </row>
    <row r="549" spans="2:7" x14ac:dyDescent="0.3">
      <c r="B549" s="76">
        <v>542</v>
      </c>
      <c r="C549" s="77">
        <f t="shared" si="35"/>
        <v>0</v>
      </c>
      <c r="D549" s="77">
        <f t="shared" si="36"/>
        <v>0</v>
      </c>
      <c r="E549" s="77">
        <f t="shared" si="37"/>
        <v>0</v>
      </c>
      <c r="F549" s="77">
        <f>SUM(E$7:E549)</f>
        <v>0</v>
      </c>
      <c r="G549" s="77">
        <f t="shared" si="38"/>
        <v>0</v>
      </c>
    </row>
    <row r="550" spans="2:7" x14ac:dyDescent="0.3">
      <c r="B550" s="76">
        <v>543</v>
      </c>
      <c r="C550" s="77">
        <f t="shared" si="35"/>
        <v>0</v>
      </c>
      <c r="D550" s="77">
        <f t="shared" si="36"/>
        <v>0</v>
      </c>
      <c r="E550" s="77">
        <f t="shared" si="37"/>
        <v>0</v>
      </c>
      <c r="F550" s="77">
        <f>SUM(E$7:E550)</f>
        <v>0</v>
      </c>
      <c r="G550" s="77">
        <f t="shared" si="38"/>
        <v>0</v>
      </c>
    </row>
    <row r="551" spans="2:7" x14ac:dyDescent="0.3">
      <c r="B551" s="76">
        <v>544</v>
      </c>
      <c r="C551" s="77">
        <f t="shared" si="35"/>
        <v>0</v>
      </c>
      <c r="D551" s="77">
        <f t="shared" si="36"/>
        <v>0</v>
      </c>
      <c r="E551" s="77">
        <f t="shared" si="37"/>
        <v>0</v>
      </c>
      <c r="F551" s="77">
        <f>SUM(E$7:E551)</f>
        <v>0</v>
      </c>
      <c r="G551" s="77">
        <f t="shared" si="38"/>
        <v>0</v>
      </c>
    </row>
    <row r="552" spans="2:7" x14ac:dyDescent="0.3">
      <c r="B552" s="76">
        <v>545</v>
      </c>
      <c r="C552" s="77">
        <f t="shared" si="35"/>
        <v>0</v>
      </c>
      <c r="D552" s="77">
        <f t="shared" si="36"/>
        <v>0</v>
      </c>
      <c r="E552" s="77">
        <f t="shared" si="37"/>
        <v>0</v>
      </c>
      <c r="F552" s="77">
        <f>SUM(E$7:E552)</f>
        <v>0</v>
      </c>
      <c r="G552" s="77">
        <f t="shared" si="38"/>
        <v>0</v>
      </c>
    </row>
    <row r="553" spans="2:7" x14ac:dyDescent="0.3">
      <c r="B553" s="76">
        <v>546</v>
      </c>
      <c r="C553" s="77">
        <f t="shared" si="35"/>
        <v>0</v>
      </c>
      <c r="D553" s="77">
        <f t="shared" si="36"/>
        <v>0</v>
      </c>
      <c r="E553" s="77">
        <f t="shared" si="37"/>
        <v>0</v>
      </c>
      <c r="F553" s="77">
        <f>SUM(E$7:E553)</f>
        <v>0</v>
      </c>
      <c r="G553" s="77">
        <f t="shared" si="38"/>
        <v>0</v>
      </c>
    </row>
    <row r="554" spans="2:7" x14ac:dyDescent="0.3">
      <c r="B554" s="76">
        <v>547</v>
      </c>
      <c r="C554" s="77">
        <f t="shared" si="35"/>
        <v>0</v>
      </c>
      <c r="D554" s="77">
        <f t="shared" si="36"/>
        <v>0</v>
      </c>
      <c r="E554" s="77">
        <f t="shared" si="37"/>
        <v>0</v>
      </c>
      <c r="F554" s="77">
        <f>SUM(E$7:E554)</f>
        <v>0</v>
      </c>
      <c r="G554" s="77">
        <f t="shared" si="38"/>
        <v>0</v>
      </c>
    </row>
    <row r="555" spans="2:7" x14ac:dyDescent="0.3">
      <c r="B555" s="76">
        <v>548</v>
      </c>
      <c r="C555" s="77">
        <f t="shared" si="35"/>
        <v>0</v>
      </c>
      <c r="D555" s="77">
        <f t="shared" si="36"/>
        <v>0</v>
      </c>
      <c r="E555" s="77">
        <f t="shared" si="37"/>
        <v>0</v>
      </c>
      <c r="F555" s="77">
        <f>SUM(E$7:E555)</f>
        <v>0</v>
      </c>
      <c r="G555" s="77">
        <f t="shared" si="38"/>
        <v>0</v>
      </c>
    </row>
    <row r="556" spans="2:7" x14ac:dyDescent="0.3">
      <c r="B556" s="76">
        <v>549</v>
      </c>
      <c r="C556" s="77">
        <f t="shared" si="35"/>
        <v>0</v>
      </c>
      <c r="D556" s="77">
        <f t="shared" si="36"/>
        <v>0</v>
      </c>
      <c r="E556" s="77">
        <f t="shared" si="37"/>
        <v>0</v>
      </c>
      <c r="F556" s="77">
        <f>SUM(E$7:E556)</f>
        <v>0</v>
      </c>
      <c r="G556" s="77">
        <f t="shared" si="38"/>
        <v>0</v>
      </c>
    </row>
    <row r="557" spans="2:7" x14ac:dyDescent="0.3">
      <c r="B557" s="76">
        <v>550</v>
      </c>
      <c r="C557" s="77">
        <f t="shared" si="35"/>
        <v>0</v>
      </c>
      <c r="D557" s="77">
        <f t="shared" si="36"/>
        <v>0</v>
      </c>
      <c r="E557" s="77">
        <f t="shared" si="37"/>
        <v>0</v>
      </c>
      <c r="F557" s="77">
        <f>SUM(E$7:E557)</f>
        <v>0</v>
      </c>
      <c r="G557" s="77">
        <f t="shared" si="38"/>
        <v>0</v>
      </c>
    </row>
    <row r="558" spans="2:7" x14ac:dyDescent="0.3">
      <c r="B558" s="76">
        <v>551</v>
      </c>
      <c r="C558" s="77">
        <f t="shared" si="35"/>
        <v>0</v>
      </c>
      <c r="D558" s="77">
        <f t="shared" si="36"/>
        <v>0</v>
      </c>
      <c r="E558" s="77">
        <f t="shared" si="37"/>
        <v>0</v>
      </c>
      <c r="F558" s="77">
        <f>SUM(E$7:E558)</f>
        <v>0</v>
      </c>
      <c r="G558" s="77">
        <f t="shared" si="38"/>
        <v>0</v>
      </c>
    </row>
    <row r="559" spans="2:7" x14ac:dyDescent="0.3">
      <c r="B559" s="76">
        <v>552</v>
      </c>
      <c r="C559" s="77">
        <f t="shared" si="35"/>
        <v>0</v>
      </c>
      <c r="D559" s="77">
        <f t="shared" si="36"/>
        <v>0</v>
      </c>
      <c r="E559" s="77">
        <f t="shared" si="37"/>
        <v>0</v>
      </c>
      <c r="F559" s="77">
        <f>SUM(E$7:E559)</f>
        <v>0</v>
      </c>
      <c r="G559" s="77">
        <f t="shared" si="38"/>
        <v>0</v>
      </c>
    </row>
    <row r="560" spans="2:7" x14ac:dyDescent="0.3">
      <c r="B560" s="76">
        <v>553</v>
      </c>
      <c r="C560" s="77">
        <f t="shared" si="35"/>
        <v>0</v>
      </c>
      <c r="D560" s="77">
        <f t="shared" si="36"/>
        <v>0</v>
      </c>
      <c r="E560" s="77">
        <f t="shared" si="37"/>
        <v>0</v>
      </c>
      <c r="F560" s="77">
        <f>SUM(E$7:E560)</f>
        <v>0</v>
      </c>
      <c r="G560" s="77">
        <f t="shared" si="38"/>
        <v>0</v>
      </c>
    </row>
    <row r="561" spans="2:7" x14ac:dyDescent="0.3">
      <c r="B561" s="76">
        <v>554</v>
      </c>
      <c r="C561" s="77">
        <f t="shared" si="35"/>
        <v>0</v>
      </c>
      <c r="D561" s="77">
        <f t="shared" si="36"/>
        <v>0</v>
      </c>
      <c r="E561" s="77">
        <f t="shared" si="37"/>
        <v>0</v>
      </c>
      <c r="F561" s="77">
        <f>SUM(E$7:E561)</f>
        <v>0</v>
      </c>
      <c r="G561" s="77">
        <f t="shared" si="38"/>
        <v>0</v>
      </c>
    </row>
    <row r="562" spans="2:7" x14ac:dyDescent="0.3">
      <c r="B562" s="76">
        <v>555</v>
      </c>
      <c r="C562" s="77">
        <f t="shared" si="35"/>
        <v>0</v>
      </c>
      <c r="D562" s="77">
        <f t="shared" si="36"/>
        <v>0</v>
      </c>
      <c r="E562" s="77">
        <f t="shared" si="37"/>
        <v>0</v>
      </c>
      <c r="F562" s="77">
        <f>SUM(E$7:E562)</f>
        <v>0</v>
      </c>
      <c r="G562" s="77">
        <f t="shared" si="38"/>
        <v>0</v>
      </c>
    </row>
    <row r="563" spans="2:7" x14ac:dyDescent="0.3">
      <c r="B563" s="76">
        <v>556</v>
      </c>
      <c r="C563" s="77">
        <f t="shared" si="35"/>
        <v>0</v>
      </c>
      <c r="D563" s="77">
        <f t="shared" si="36"/>
        <v>0</v>
      </c>
      <c r="E563" s="77">
        <f t="shared" si="37"/>
        <v>0</v>
      </c>
      <c r="F563" s="77">
        <f>SUM(E$7:E563)</f>
        <v>0</v>
      </c>
      <c r="G563" s="77">
        <f t="shared" si="38"/>
        <v>0</v>
      </c>
    </row>
    <row r="564" spans="2:7" x14ac:dyDescent="0.3">
      <c r="B564" s="76">
        <v>557</v>
      </c>
      <c r="C564" s="77">
        <f t="shared" si="35"/>
        <v>0</v>
      </c>
      <c r="D564" s="77">
        <f t="shared" si="36"/>
        <v>0</v>
      </c>
      <c r="E564" s="77">
        <f t="shared" si="37"/>
        <v>0</v>
      </c>
      <c r="F564" s="77">
        <f>SUM(E$7:E564)</f>
        <v>0</v>
      </c>
      <c r="G564" s="77">
        <f t="shared" si="38"/>
        <v>0</v>
      </c>
    </row>
    <row r="565" spans="2:7" x14ac:dyDescent="0.3">
      <c r="B565" s="76">
        <v>558</v>
      </c>
      <c r="C565" s="77">
        <f t="shared" si="35"/>
        <v>0</v>
      </c>
      <c r="D565" s="77">
        <f t="shared" si="36"/>
        <v>0</v>
      </c>
      <c r="E565" s="77">
        <f t="shared" si="37"/>
        <v>0</v>
      </c>
      <c r="F565" s="77">
        <f>SUM(E$7:E565)</f>
        <v>0</v>
      </c>
      <c r="G565" s="77">
        <f t="shared" si="38"/>
        <v>0</v>
      </c>
    </row>
    <row r="566" spans="2:7" x14ac:dyDescent="0.3">
      <c r="B566" s="76">
        <v>559</v>
      </c>
      <c r="C566" s="77">
        <f t="shared" si="35"/>
        <v>0</v>
      </c>
      <c r="D566" s="77">
        <f t="shared" si="36"/>
        <v>0</v>
      </c>
      <c r="E566" s="77">
        <f t="shared" si="37"/>
        <v>0</v>
      </c>
      <c r="F566" s="77">
        <f>SUM(E$7:E566)</f>
        <v>0</v>
      </c>
      <c r="G566" s="77">
        <f t="shared" si="38"/>
        <v>0</v>
      </c>
    </row>
    <row r="567" spans="2:7" x14ac:dyDescent="0.3">
      <c r="B567" s="76">
        <v>560</v>
      </c>
      <c r="C567" s="77">
        <f t="shared" si="35"/>
        <v>0</v>
      </c>
      <c r="D567" s="77">
        <f t="shared" si="36"/>
        <v>0</v>
      </c>
      <c r="E567" s="77">
        <f t="shared" si="37"/>
        <v>0</v>
      </c>
      <c r="F567" s="77">
        <f>SUM(E$7:E567)</f>
        <v>0</v>
      </c>
      <c r="G567" s="77">
        <f t="shared" si="38"/>
        <v>0</v>
      </c>
    </row>
    <row r="568" spans="2:7" x14ac:dyDescent="0.3">
      <c r="B568" s="76">
        <v>561</v>
      </c>
      <c r="C568" s="77">
        <f t="shared" si="35"/>
        <v>0</v>
      </c>
      <c r="D568" s="77">
        <f t="shared" si="36"/>
        <v>0</v>
      </c>
      <c r="E568" s="77">
        <f t="shared" si="37"/>
        <v>0</v>
      </c>
      <c r="F568" s="77">
        <f>SUM(E$7:E568)</f>
        <v>0</v>
      </c>
      <c r="G568" s="77">
        <f t="shared" si="38"/>
        <v>0</v>
      </c>
    </row>
    <row r="569" spans="2:7" x14ac:dyDescent="0.3">
      <c r="B569" s="76">
        <v>562</v>
      </c>
      <c r="C569" s="77">
        <f t="shared" si="35"/>
        <v>0</v>
      </c>
      <c r="D569" s="77">
        <f t="shared" si="36"/>
        <v>0</v>
      </c>
      <c r="E569" s="77">
        <f t="shared" si="37"/>
        <v>0</v>
      </c>
      <c r="F569" s="77">
        <f>SUM(E$7:E569)</f>
        <v>0</v>
      </c>
      <c r="G569" s="77">
        <f t="shared" si="38"/>
        <v>0</v>
      </c>
    </row>
    <row r="570" spans="2:7" x14ac:dyDescent="0.3">
      <c r="B570" s="76">
        <v>563</v>
      </c>
      <c r="C570" s="77">
        <f t="shared" si="35"/>
        <v>0</v>
      </c>
      <c r="D570" s="77">
        <f t="shared" si="36"/>
        <v>0</v>
      </c>
      <c r="E570" s="77">
        <f t="shared" si="37"/>
        <v>0</v>
      </c>
      <c r="F570" s="77">
        <f>SUM(E$7:E570)</f>
        <v>0</v>
      </c>
      <c r="G570" s="77">
        <f t="shared" si="38"/>
        <v>0</v>
      </c>
    </row>
    <row r="571" spans="2:7" x14ac:dyDescent="0.3">
      <c r="B571" s="76">
        <v>564</v>
      </c>
      <c r="C571" s="77">
        <f t="shared" si="35"/>
        <v>0</v>
      </c>
      <c r="D571" s="77">
        <f t="shared" si="36"/>
        <v>0</v>
      </c>
      <c r="E571" s="77">
        <f t="shared" si="37"/>
        <v>0</v>
      </c>
      <c r="F571" s="77">
        <f>SUM(E$7:E571)</f>
        <v>0</v>
      </c>
      <c r="G571" s="77">
        <f t="shared" si="38"/>
        <v>0</v>
      </c>
    </row>
    <row r="572" spans="2:7" x14ac:dyDescent="0.3">
      <c r="B572" s="76">
        <v>565</v>
      </c>
      <c r="C572" s="77">
        <f t="shared" si="35"/>
        <v>0</v>
      </c>
      <c r="D572" s="77">
        <f t="shared" si="36"/>
        <v>0</v>
      </c>
      <c r="E572" s="77">
        <f t="shared" si="37"/>
        <v>0</v>
      </c>
      <c r="F572" s="77">
        <f>SUM(E$7:E572)</f>
        <v>0</v>
      </c>
      <c r="G572" s="77">
        <f t="shared" si="38"/>
        <v>0</v>
      </c>
    </row>
    <row r="573" spans="2:7" x14ac:dyDescent="0.3">
      <c r="B573" s="76">
        <v>566</v>
      </c>
      <c r="C573" s="77">
        <f t="shared" si="35"/>
        <v>0</v>
      </c>
      <c r="D573" s="77">
        <f t="shared" si="36"/>
        <v>0</v>
      </c>
      <c r="E573" s="77">
        <f t="shared" si="37"/>
        <v>0</v>
      </c>
      <c r="F573" s="77">
        <f>SUM(E$7:E573)</f>
        <v>0</v>
      </c>
      <c r="G573" s="77">
        <f t="shared" si="38"/>
        <v>0</v>
      </c>
    </row>
    <row r="574" spans="2:7" x14ac:dyDescent="0.3">
      <c r="B574" s="76">
        <v>567</v>
      </c>
      <c r="C574" s="77">
        <f t="shared" si="35"/>
        <v>0</v>
      </c>
      <c r="D574" s="77">
        <f t="shared" si="36"/>
        <v>0</v>
      </c>
      <c r="E574" s="77">
        <f t="shared" si="37"/>
        <v>0</v>
      </c>
      <c r="F574" s="77">
        <f>SUM(E$7:E574)</f>
        <v>0</v>
      </c>
      <c r="G574" s="77">
        <f t="shared" si="38"/>
        <v>0</v>
      </c>
    </row>
    <row r="575" spans="2:7" x14ac:dyDescent="0.3">
      <c r="B575" s="76">
        <v>568</v>
      </c>
      <c r="C575" s="77">
        <f t="shared" si="35"/>
        <v>0</v>
      </c>
      <c r="D575" s="77">
        <f t="shared" si="36"/>
        <v>0</v>
      </c>
      <c r="E575" s="77">
        <f t="shared" si="37"/>
        <v>0</v>
      </c>
      <c r="F575" s="77">
        <f>SUM(E$7:E575)</f>
        <v>0</v>
      </c>
      <c r="G575" s="77">
        <f t="shared" si="38"/>
        <v>0</v>
      </c>
    </row>
    <row r="576" spans="2:7" x14ac:dyDescent="0.3">
      <c r="B576" s="76">
        <v>569</v>
      </c>
      <c r="C576" s="77">
        <f t="shared" si="35"/>
        <v>0</v>
      </c>
      <c r="D576" s="77">
        <f t="shared" si="36"/>
        <v>0</v>
      </c>
      <c r="E576" s="77">
        <f t="shared" si="37"/>
        <v>0</v>
      </c>
      <c r="F576" s="77">
        <f>SUM(E$7:E576)</f>
        <v>0</v>
      </c>
      <c r="G576" s="77">
        <f t="shared" si="38"/>
        <v>0</v>
      </c>
    </row>
    <row r="577" spans="2:7" x14ac:dyDescent="0.3">
      <c r="B577" s="76">
        <v>570</v>
      </c>
      <c r="C577" s="77">
        <f t="shared" si="35"/>
        <v>0</v>
      </c>
      <c r="D577" s="77">
        <f t="shared" si="36"/>
        <v>0</v>
      </c>
      <c r="E577" s="77">
        <f t="shared" si="37"/>
        <v>0</v>
      </c>
      <c r="F577" s="77">
        <f>SUM(E$7:E577)</f>
        <v>0</v>
      </c>
      <c r="G577" s="77">
        <f t="shared" si="38"/>
        <v>0</v>
      </c>
    </row>
    <row r="578" spans="2:7" x14ac:dyDescent="0.3">
      <c r="B578" s="76">
        <v>571</v>
      </c>
      <c r="C578" s="77">
        <f t="shared" si="35"/>
        <v>0</v>
      </c>
      <c r="D578" s="77">
        <f t="shared" si="36"/>
        <v>0</v>
      </c>
      <c r="E578" s="77">
        <f t="shared" si="37"/>
        <v>0</v>
      </c>
      <c r="F578" s="77">
        <f>SUM(E$7:E578)</f>
        <v>0</v>
      </c>
      <c r="G578" s="77">
        <f t="shared" si="38"/>
        <v>0</v>
      </c>
    </row>
    <row r="579" spans="2:7" x14ac:dyDescent="0.3">
      <c r="B579" s="76">
        <v>572</v>
      </c>
      <c r="C579" s="77">
        <f t="shared" si="35"/>
        <v>0</v>
      </c>
      <c r="D579" s="77">
        <f t="shared" si="36"/>
        <v>0</v>
      </c>
      <c r="E579" s="77">
        <f t="shared" si="37"/>
        <v>0</v>
      </c>
      <c r="F579" s="77">
        <f>SUM(E$7:E579)</f>
        <v>0</v>
      </c>
      <c r="G579" s="77">
        <f t="shared" si="38"/>
        <v>0</v>
      </c>
    </row>
    <row r="580" spans="2:7" x14ac:dyDescent="0.3">
      <c r="B580" s="76">
        <v>573</v>
      </c>
      <c r="C580" s="77">
        <f t="shared" si="35"/>
        <v>0</v>
      </c>
      <c r="D580" s="77">
        <f t="shared" si="36"/>
        <v>0</v>
      </c>
      <c r="E580" s="77">
        <f t="shared" si="37"/>
        <v>0</v>
      </c>
      <c r="F580" s="77">
        <f>SUM(E$7:E580)</f>
        <v>0</v>
      </c>
      <c r="G580" s="77">
        <f t="shared" si="38"/>
        <v>0</v>
      </c>
    </row>
    <row r="581" spans="2:7" x14ac:dyDescent="0.3">
      <c r="B581" s="76">
        <v>574</v>
      </c>
      <c r="C581" s="77">
        <f t="shared" si="35"/>
        <v>0</v>
      </c>
      <c r="D581" s="77">
        <f t="shared" si="36"/>
        <v>0</v>
      </c>
      <c r="E581" s="77">
        <f t="shared" si="37"/>
        <v>0</v>
      </c>
      <c r="F581" s="77">
        <f>SUM(E$7:E581)</f>
        <v>0</v>
      </c>
      <c r="G581" s="77">
        <f t="shared" si="38"/>
        <v>0</v>
      </c>
    </row>
    <row r="582" spans="2:7" x14ac:dyDescent="0.3">
      <c r="B582" s="76">
        <v>575</v>
      </c>
      <c r="C582" s="77">
        <f t="shared" si="35"/>
        <v>0</v>
      </c>
      <c r="D582" s="77">
        <f t="shared" si="36"/>
        <v>0</v>
      </c>
      <c r="E582" s="77">
        <f t="shared" si="37"/>
        <v>0</v>
      </c>
      <c r="F582" s="77">
        <f>SUM(E$7:E582)</f>
        <v>0</v>
      </c>
      <c r="G582" s="77">
        <f t="shared" si="38"/>
        <v>0</v>
      </c>
    </row>
    <row r="583" spans="2:7" x14ac:dyDescent="0.3">
      <c r="B583" s="76">
        <v>576</v>
      </c>
      <c r="C583" s="77">
        <f t="shared" si="35"/>
        <v>0</v>
      </c>
      <c r="D583" s="77">
        <f t="shared" si="36"/>
        <v>0</v>
      </c>
      <c r="E583" s="77">
        <f t="shared" si="37"/>
        <v>0</v>
      </c>
      <c r="F583" s="77">
        <f>SUM(E$7:E583)</f>
        <v>0</v>
      </c>
      <c r="G583" s="77">
        <f t="shared" si="38"/>
        <v>0</v>
      </c>
    </row>
    <row r="584" spans="2:7" x14ac:dyDescent="0.3">
      <c r="B584" s="76">
        <v>577</v>
      </c>
      <c r="C584" s="77">
        <f t="shared" ref="C584:C647" si="39">IF(B$3*12&gt;=B584,-PMT(B$4/12,(B$3*12)+1,B$2/(1+B$4/12)),0)</f>
        <v>0</v>
      </c>
      <c r="D584" s="77">
        <f t="shared" si="36"/>
        <v>0</v>
      </c>
      <c r="E584" s="77">
        <f t="shared" si="37"/>
        <v>0</v>
      </c>
      <c r="F584" s="77">
        <f>SUM(E$7:E584)</f>
        <v>0</v>
      </c>
      <c r="G584" s="77">
        <f t="shared" si="38"/>
        <v>0</v>
      </c>
    </row>
    <row r="585" spans="2:7" x14ac:dyDescent="0.3">
      <c r="B585" s="76">
        <v>578</v>
      </c>
      <c r="C585" s="77">
        <f t="shared" si="39"/>
        <v>0</v>
      </c>
      <c r="D585" s="77">
        <f t="shared" ref="D585:D648" si="40">IF(B$3*12&gt;=B585,G584*B$4/12,0)</f>
        <v>0</v>
      </c>
      <c r="E585" s="77">
        <f t="shared" ref="E585:E648" si="41">C585-D585</f>
        <v>0</v>
      </c>
      <c r="F585" s="77">
        <f>SUM(E$7:E585)</f>
        <v>0</v>
      </c>
      <c r="G585" s="77">
        <f t="shared" ref="G585:G648" si="42">G584-E585</f>
        <v>0</v>
      </c>
    </row>
    <row r="586" spans="2:7" x14ac:dyDescent="0.3">
      <c r="B586" s="76">
        <v>579</v>
      </c>
      <c r="C586" s="77">
        <f t="shared" si="39"/>
        <v>0</v>
      </c>
      <c r="D586" s="77">
        <f t="shared" si="40"/>
        <v>0</v>
      </c>
      <c r="E586" s="77">
        <f t="shared" si="41"/>
        <v>0</v>
      </c>
      <c r="F586" s="77">
        <f>SUM(E$7:E586)</f>
        <v>0</v>
      </c>
      <c r="G586" s="77">
        <f t="shared" si="42"/>
        <v>0</v>
      </c>
    </row>
    <row r="587" spans="2:7" x14ac:dyDescent="0.3">
      <c r="B587" s="76">
        <v>580</v>
      </c>
      <c r="C587" s="77">
        <f t="shared" si="39"/>
        <v>0</v>
      </c>
      <c r="D587" s="77">
        <f t="shared" si="40"/>
        <v>0</v>
      </c>
      <c r="E587" s="77">
        <f t="shared" si="41"/>
        <v>0</v>
      </c>
      <c r="F587" s="77">
        <f>SUM(E$7:E587)</f>
        <v>0</v>
      </c>
      <c r="G587" s="77">
        <f t="shared" si="42"/>
        <v>0</v>
      </c>
    </row>
    <row r="588" spans="2:7" x14ac:dyDescent="0.3">
      <c r="B588" s="76">
        <v>581</v>
      </c>
      <c r="C588" s="77">
        <f t="shared" si="39"/>
        <v>0</v>
      </c>
      <c r="D588" s="77">
        <f t="shared" si="40"/>
        <v>0</v>
      </c>
      <c r="E588" s="77">
        <f t="shared" si="41"/>
        <v>0</v>
      </c>
      <c r="F588" s="77">
        <f>SUM(E$7:E588)</f>
        <v>0</v>
      </c>
      <c r="G588" s="77">
        <f t="shared" si="42"/>
        <v>0</v>
      </c>
    </row>
    <row r="589" spans="2:7" x14ac:dyDescent="0.3">
      <c r="B589" s="76">
        <v>582</v>
      </c>
      <c r="C589" s="77">
        <f t="shared" si="39"/>
        <v>0</v>
      </c>
      <c r="D589" s="77">
        <f t="shared" si="40"/>
        <v>0</v>
      </c>
      <c r="E589" s="77">
        <f t="shared" si="41"/>
        <v>0</v>
      </c>
      <c r="F589" s="77">
        <f>SUM(E$7:E589)</f>
        <v>0</v>
      </c>
      <c r="G589" s="77">
        <f t="shared" si="42"/>
        <v>0</v>
      </c>
    </row>
    <row r="590" spans="2:7" x14ac:dyDescent="0.3">
      <c r="B590" s="76">
        <v>583</v>
      </c>
      <c r="C590" s="77">
        <f t="shared" si="39"/>
        <v>0</v>
      </c>
      <c r="D590" s="77">
        <f t="shared" si="40"/>
        <v>0</v>
      </c>
      <c r="E590" s="77">
        <f t="shared" si="41"/>
        <v>0</v>
      </c>
      <c r="F590" s="77">
        <f>SUM(E$7:E590)</f>
        <v>0</v>
      </c>
      <c r="G590" s="77">
        <f t="shared" si="42"/>
        <v>0</v>
      </c>
    </row>
    <row r="591" spans="2:7" x14ac:dyDescent="0.3">
      <c r="B591" s="76">
        <v>584</v>
      </c>
      <c r="C591" s="77">
        <f t="shared" si="39"/>
        <v>0</v>
      </c>
      <c r="D591" s="77">
        <f t="shared" si="40"/>
        <v>0</v>
      </c>
      <c r="E591" s="77">
        <f t="shared" si="41"/>
        <v>0</v>
      </c>
      <c r="F591" s="77">
        <f>SUM(E$7:E591)</f>
        <v>0</v>
      </c>
      <c r="G591" s="77">
        <f t="shared" si="42"/>
        <v>0</v>
      </c>
    </row>
    <row r="592" spans="2:7" x14ac:dyDescent="0.3">
      <c r="B592" s="76">
        <v>585</v>
      </c>
      <c r="C592" s="77">
        <f t="shared" si="39"/>
        <v>0</v>
      </c>
      <c r="D592" s="77">
        <f t="shared" si="40"/>
        <v>0</v>
      </c>
      <c r="E592" s="77">
        <f t="shared" si="41"/>
        <v>0</v>
      </c>
      <c r="F592" s="77">
        <f>SUM(E$7:E592)</f>
        <v>0</v>
      </c>
      <c r="G592" s="77">
        <f t="shared" si="42"/>
        <v>0</v>
      </c>
    </row>
    <row r="593" spans="2:7" x14ac:dyDescent="0.3">
      <c r="B593" s="76">
        <v>586</v>
      </c>
      <c r="C593" s="77">
        <f t="shared" si="39"/>
        <v>0</v>
      </c>
      <c r="D593" s="77">
        <f t="shared" si="40"/>
        <v>0</v>
      </c>
      <c r="E593" s="77">
        <f t="shared" si="41"/>
        <v>0</v>
      </c>
      <c r="F593" s="77">
        <f>SUM(E$7:E593)</f>
        <v>0</v>
      </c>
      <c r="G593" s="77">
        <f t="shared" si="42"/>
        <v>0</v>
      </c>
    </row>
    <row r="594" spans="2:7" x14ac:dyDescent="0.3">
      <c r="B594" s="76">
        <v>587</v>
      </c>
      <c r="C594" s="77">
        <f t="shared" si="39"/>
        <v>0</v>
      </c>
      <c r="D594" s="77">
        <f t="shared" si="40"/>
        <v>0</v>
      </c>
      <c r="E594" s="77">
        <f t="shared" si="41"/>
        <v>0</v>
      </c>
      <c r="F594" s="77">
        <f>SUM(E$7:E594)</f>
        <v>0</v>
      </c>
      <c r="G594" s="77">
        <f t="shared" si="42"/>
        <v>0</v>
      </c>
    </row>
    <row r="595" spans="2:7" x14ac:dyDescent="0.3">
      <c r="B595" s="76">
        <v>588</v>
      </c>
      <c r="C595" s="77">
        <f t="shared" si="39"/>
        <v>0</v>
      </c>
      <c r="D595" s="77">
        <f t="shared" si="40"/>
        <v>0</v>
      </c>
      <c r="E595" s="77">
        <f t="shared" si="41"/>
        <v>0</v>
      </c>
      <c r="F595" s="77">
        <f>SUM(E$7:E595)</f>
        <v>0</v>
      </c>
      <c r="G595" s="77">
        <f t="shared" si="42"/>
        <v>0</v>
      </c>
    </row>
    <row r="596" spans="2:7" x14ac:dyDescent="0.3">
      <c r="B596" s="76">
        <v>589</v>
      </c>
      <c r="C596" s="77">
        <f t="shared" si="39"/>
        <v>0</v>
      </c>
      <c r="D596" s="77">
        <f t="shared" si="40"/>
        <v>0</v>
      </c>
      <c r="E596" s="77">
        <f t="shared" si="41"/>
        <v>0</v>
      </c>
      <c r="F596" s="77">
        <f>SUM(E$7:E596)</f>
        <v>0</v>
      </c>
      <c r="G596" s="77">
        <f t="shared" si="42"/>
        <v>0</v>
      </c>
    </row>
    <row r="597" spans="2:7" x14ac:dyDescent="0.3">
      <c r="B597" s="76">
        <v>590</v>
      </c>
      <c r="C597" s="77">
        <f t="shared" si="39"/>
        <v>0</v>
      </c>
      <c r="D597" s="77">
        <f t="shared" si="40"/>
        <v>0</v>
      </c>
      <c r="E597" s="77">
        <f t="shared" si="41"/>
        <v>0</v>
      </c>
      <c r="F597" s="77">
        <f>SUM(E$7:E597)</f>
        <v>0</v>
      </c>
      <c r="G597" s="77">
        <f t="shared" si="42"/>
        <v>0</v>
      </c>
    </row>
    <row r="598" spans="2:7" x14ac:dyDescent="0.3">
      <c r="B598" s="76">
        <v>591</v>
      </c>
      <c r="C598" s="77">
        <f t="shared" si="39"/>
        <v>0</v>
      </c>
      <c r="D598" s="77">
        <f t="shared" si="40"/>
        <v>0</v>
      </c>
      <c r="E598" s="77">
        <f t="shared" si="41"/>
        <v>0</v>
      </c>
      <c r="F598" s="77">
        <f>SUM(E$7:E598)</f>
        <v>0</v>
      </c>
      <c r="G598" s="77">
        <f t="shared" si="42"/>
        <v>0</v>
      </c>
    </row>
    <row r="599" spans="2:7" x14ac:dyDescent="0.3">
      <c r="B599" s="76">
        <v>592</v>
      </c>
      <c r="C599" s="77">
        <f t="shared" si="39"/>
        <v>0</v>
      </c>
      <c r="D599" s="77">
        <f t="shared" si="40"/>
        <v>0</v>
      </c>
      <c r="E599" s="77">
        <f t="shared" si="41"/>
        <v>0</v>
      </c>
      <c r="F599" s="77">
        <f>SUM(E$7:E599)</f>
        <v>0</v>
      </c>
      <c r="G599" s="77">
        <f t="shared" si="42"/>
        <v>0</v>
      </c>
    </row>
    <row r="600" spans="2:7" x14ac:dyDescent="0.3">
      <c r="B600" s="76">
        <v>593</v>
      </c>
      <c r="C600" s="77">
        <f t="shared" si="39"/>
        <v>0</v>
      </c>
      <c r="D600" s="77">
        <f t="shared" si="40"/>
        <v>0</v>
      </c>
      <c r="E600" s="77">
        <f t="shared" si="41"/>
        <v>0</v>
      </c>
      <c r="F600" s="77">
        <f>SUM(E$7:E600)</f>
        <v>0</v>
      </c>
      <c r="G600" s="77">
        <f t="shared" si="42"/>
        <v>0</v>
      </c>
    </row>
    <row r="601" spans="2:7" x14ac:dyDescent="0.3">
      <c r="B601" s="76">
        <v>594</v>
      </c>
      <c r="C601" s="77">
        <f t="shared" si="39"/>
        <v>0</v>
      </c>
      <c r="D601" s="77">
        <f t="shared" si="40"/>
        <v>0</v>
      </c>
      <c r="E601" s="77">
        <f t="shared" si="41"/>
        <v>0</v>
      </c>
      <c r="F601" s="77">
        <f>SUM(E$7:E601)</f>
        <v>0</v>
      </c>
      <c r="G601" s="77">
        <f t="shared" si="42"/>
        <v>0</v>
      </c>
    </row>
    <row r="602" spans="2:7" x14ac:dyDescent="0.3">
      <c r="B602" s="76">
        <v>595</v>
      </c>
      <c r="C602" s="77">
        <f t="shared" si="39"/>
        <v>0</v>
      </c>
      <c r="D602" s="77">
        <f t="shared" si="40"/>
        <v>0</v>
      </c>
      <c r="E602" s="77">
        <f t="shared" si="41"/>
        <v>0</v>
      </c>
      <c r="F602" s="77">
        <f>SUM(E$7:E602)</f>
        <v>0</v>
      </c>
      <c r="G602" s="77">
        <f t="shared" si="42"/>
        <v>0</v>
      </c>
    </row>
    <row r="603" spans="2:7" x14ac:dyDescent="0.3">
      <c r="B603" s="76">
        <v>596</v>
      </c>
      <c r="C603" s="77">
        <f t="shared" si="39"/>
        <v>0</v>
      </c>
      <c r="D603" s="77">
        <f t="shared" si="40"/>
        <v>0</v>
      </c>
      <c r="E603" s="77">
        <f t="shared" si="41"/>
        <v>0</v>
      </c>
      <c r="F603" s="77">
        <f>SUM(E$7:E603)</f>
        <v>0</v>
      </c>
      <c r="G603" s="77">
        <f t="shared" si="42"/>
        <v>0</v>
      </c>
    </row>
    <row r="604" spans="2:7" x14ac:dyDescent="0.3">
      <c r="B604" s="76">
        <v>597</v>
      </c>
      <c r="C604" s="77">
        <f t="shared" si="39"/>
        <v>0</v>
      </c>
      <c r="D604" s="77">
        <f t="shared" si="40"/>
        <v>0</v>
      </c>
      <c r="E604" s="77">
        <f t="shared" si="41"/>
        <v>0</v>
      </c>
      <c r="F604" s="77">
        <f>SUM(E$7:E604)</f>
        <v>0</v>
      </c>
      <c r="G604" s="77">
        <f t="shared" si="42"/>
        <v>0</v>
      </c>
    </row>
    <row r="605" spans="2:7" x14ac:dyDescent="0.3">
      <c r="B605" s="76">
        <v>598</v>
      </c>
      <c r="C605" s="77">
        <f t="shared" si="39"/>
        <v>0</v>
      </c>
      <c r="D605" s="77">
        <f t="shared" si="40"/>
        <v>0</v>
      </c>
      <c r="E605" s="77">
        <f t="shared" si="41"/>
        <v>0</v>
      </c>
      <c r="F605" s="77">
        <f>SUM(E$7:E605)</f>
        <v>0</v>
      </c>
      <c r="G605" s="77">
        <f t="shared" si="42"/>
        <v>0</v>
      </c>
    </row>
    <row r="606" spans="2:7" x14ac:dyDescent="0.3">
      <c r="B606" s="76">
        <v>599</v>
      </c>
      <c r="C606" s="77">
        <f t="shared" si="39"/>
        <v>0</v>
      </c>
      <c r="D606" s="77">
        <f t="shared" si="40"/>
        <v>0</v>
      </c>
      <c r="E606" s="77">
        <f t="shared" si="41"/>
        <v>0</v>
      </c>
      <c r="F606" s="77">
        <f>SUM(E$7:E606)</f>
        <v>0</v>
      </c>
      <c r="G606" s="77">
        <f t="shared" si="42"/>
        <v>0</v>
      </c>
    </row>
    <row r="607" spans="2:7" x14ac:dyDescent="0.3">
      <c r="B607" s="76">
        <v>600</v>
      </c>
      <c r="C607" s="77">
        <f t="shared" si="39"/>
        <v>0</v>
      </c>
      <c r="D607" s="77">
        <f t="shared" si="40"/>
        <v>0</v>
      </c>
      <c r="E607" s="77">
        <f t="shared" si="41"/>
        <v>0</v>
      </c>
      <c r="F607" s="77">
        <f>SUM(E$7:E607)</f>
        <v>0</v>
      </c>
      <c r="G607" s="77">
        <f t="shared" si="42"/>
        <v>0</v>
      </c>
    </row>
    <row r="608" spans="2:7" x14ac:dyDescent="0.3">
      <c r="B608" s="76">
        <v>601</v>
      </c>
      <c r="C608" s="77">
        <f t="shared" si="39"/>
        <v>0</v>
      </c>
      <c r="D608" s="77">
        <f t="shared" si="40"/>
        <v>0</v>
      </c>
      <c r="E608" s="77">
        <f t="shared" si="41"/>
        <v>0</v>
      </c>
      <c r="F608" s="77">
        <f>SUM(E$7:E608)</f>
        <v>0</v>
      </c>
      <c r="G608" s="77">
        <f t="shared" si="42"/>
        <v>0</v>
      </c>
    </row>
    <row r="609" spans="2:7" x14ac:dyDescent="0.3">
      <c r="B609" s="76">
        <v>602</v>
      </c>
      <c r="C609" s="77">
        <f t="shared" si="39"/>
        <v>0</v>
      </c>
      <c r="D609" s="77">
        <f t="shared" si="40"/>
        <v>0</v>
      </c>
      <c r="E609" s="77">
        <f t="shared" si="41"/>
        <v>0</v>
      </c>
      <c r="F609" s="77">
        <f>SUM(E$7:E609)</f>
        <v>0</v>
      </c>
      <c r="G609" s="77">
        <f t="shared" si="42"/>
        <v>0</v>
      </c>
    </row>
    <row r="610" spans="2:7" x14ac:dyDescent="0.3">
      <c r="B610" s="76">
        <v>603</v>
      </c>
      <c r="C610" s="77">
        <f t="shared" si="39"/>
        <v>0</v>
      </c>
      <c r="D610" s="77">
        <f t="shared" si="40"/>
        <v>0</v>
      </c>
      <c r="E610" s="77">
        <f t="shared" si="41"/>
        <v>0</v>
      </c>
      <c r="F610" s="77">
        <f>SUM(E$7:E610)</f>
        <v>0</v>
      </c>
      <c r="G610" s="77">
        <f t="shared" si="42"/>
        <v>0</v>
      </c>
    </row>
    <row r="611" spans="2:7" x14ac:dyDescent="0.3">
      <c r="B611" s="76">
        <v>604</v>
      </c>
      <c r="C611" s="77">
        <f t="shared" si="39"/>
        <v>0</v>
      </c>
      <c r="D611" s="77">
        <f t="shared" si="40"/>
        <v>0</v>
      </c>
      <c r="E611" s="77">
        <f t="shared" si="41"/>
        <v>0</v>
      </c>
      <c r="F611" s="77">
        <f>SUM(E$7:E611)</f>
        <v>0</v>
      </c>
      <c r="G611" s="77">
        <f t="shared" si="42"/>
        <v>0</v>
      </c>
    </row>
    <row r="612" spans="2:7" x14ac:dyDescent="0.3">
      <c r="B612" s="76">
        <v>605</v>
      </c>
      <c r="C612" s="77">
        <f t="shared" si="39"/>
        <v>0</v>
      </c>
      <c r="D612" s="77">
        <f t="shared" si="40"/>
        <v>0</v>
      </c>
      <c r="E612" s="77">
        <f t="shared" si="41"/>
        <v>0</v>
      </c>
      <c r="F612" s="77">
        <f>SUM(E$7:E612)</f>
        <v>0</v>
      </c>
      <c r="G612" s="77">
        <f t="shared" si="42"/>
        <v>0</v>
      </c>
    </row>
    <row r="613" spans="2:7" x14ac:dyDescent="0.3">
      <c r="B613" s="76">
        <v>606</v>
      </c>
      <c r="C613" s="77">
        <f t="shared" si="39"/>
        <v>0</v>
      </c>
      <c r="D613" s="77">
        <f t="shared" si="40"/>
        <v>0</v>
      </c>
      <c r="E613" s="77">
        <f t="shared" si="41"/>
        <v>0</v>
      </c>
      <c r="F613" s="77">
        <f>SUM(E$7:E613)</f>
        <v>0</v>
      </c>
      <c r="G613" s="77">
        <f t="shared" si="42"/>
        <v>0</v>
      </c>
    </row>
    <row r="614" spans="2:7" x14ac:dyDescent="0.3">
      <c r="B614" s="76">
        <v>607</v>
      </c>
      <c r="C614" s="77">
        <f t="shared" si="39"/>
        <v>0</v>
      </c>
      <c r="D614" s="77">
        <f t="shared" si="40"/>
        <v>0</v>
      </c>
      <c r="E614" s="77">
        <f t="shared" si="41"/>
        <v>0</v>
      </c>
      <c r="F614" s="77">
        <f>SUM(E$7:E614)</f>
        <v>0</v>
      </c>
      <c r="G614" s="77">
        <f t="shared" si="42"/>
        <v>0</v>
      </c>
    </row>
    <row r="615" spans="2:7" x14ac:dyDescent="0.3">
      <c r="B615" s="76">
        <v>608</v>
      </c>
      <c r="C615" s="77">
        <f t="shared" si="39"/>
        <v>0</v>
      </c>
      <c r="D615" s="77">
        <f t="shared" si="40"/>
        <v>0</v>
      </c>
      <c r="E615" s="77">
        <f t="shared" si="41"/>
        <v>0</v>
      </c>
      <c r="F615" s="77">
        <f>SUM(E$7:E615)</f>
        <v>0</v>
      </c>
      <c r="G615" s="77">
        <f t="shared" si="42"/>
        <v>0</v>
      </c>
    </row>
    <row r="616" spans="2:7" x14ac:dyDescent="0.3">
      <c r="B616" s="76">
        <v>609</v>
      </c>
      <c r="C616" s="77">
        <f t="shared" si="39"/>
        <v>0</v>
      </c>
      <c r="D616" s="77">
        <f t="shared" si="40"/>
        <v>0</v>
      </c>
      <c r="E616" s="77">
        <f t="shared" si="41"/>
        <v>0</v>
      </c>
      <c r="F616" s="77">
        <f>SUM(E$7:E616)</f>
        <v>0</v>
      </c>
      <c r="G616" s="77">
        <f t="shared" si="42"/>
        <v>0</v>
      </c>
    </row>
    <row r="617" spans="2:7" x14ac:dyDescent="0.3">
      <c r="B617" s="76">
        <v>610</v>
      </c>
      <c r="C617" s="77">
        <f t="shared" si="39"/>
        <v>0</v>
      </c>
      <c r="D617" s="77">
        <f t="shared" si="40"/>
        <v>0</v>
      </c>
      <c r="E617" s="77">
        <f t="shared" si="41"/>
        <v>0</v>
      </c>
      <c r="F617" s="77">
        <f>SUM(E$7:E617)</f>
        <v>0</v>
      </c>
      <c r="G617" s="77">
        <f t="shared" si="42"/>
        <v>0</v>
      </c>
    </row>
    <row r="618" spans="2:7" x14ac:dyDescent="0.3">
      <c r="B618" s="76">
        <v>611</v>
      </c>
      <c r="C618" s="77">
        <f t="shared" si="39"/>
        <v>0</v>
      </c>
      <c r="D618" s="77">
        <f t="shared" si="40"/>
        <v>0</v>
      </c>
      <c r="E618" s="77">
        <f t="shared" si="41"/>
        <v>0</v>
      </c>
      <c r="F618" s="77">
        <f>SUM(E$7:E618)</f>
        <v>0</v>
      </c>
      <c r="G618" s="77">
        <f t="shared" si="42"/>
        <v>0</v>
      </c>
    </row>
    <row r="619" spans="2:7" x14ac:dyDescent="0.3">
      <c r="B619" s="76">
        <v>612</v>
      </c>
      <c r="C619" s="77">
        <f t="shared" si="39"/>
        <v>0</v>
      </c>
      <c r="D619" s="77">
        <f t="shared" si="40"/>
        <v>0</v>
      </c>
      <c r="E619" s="77">
        <f t="shared" si="41"/>
        <v>0</v>
      </c>
      <c r="F619" s="77">
        <f>SUM(E$7:E619)</f>
        <v>0</v>
      </c>
      <c r="G619" s="77">
        <f t="shared" si="42"/>
        <v>0</v>
      </c>
    </row>
    <row r="620" spans="2:7" x14ac:dyDescent="0.3">
      <c r="B620" s="76">
        <v>613</v>
      </c>
      <c r="C620" s="77">
        <f t="shared" si="39"/>
        <v>0</v>
      </c>
      <c r="D620" s="77">
        <f t="shared" si="40"/>
        <v>0</v>
      </c>
      <c r="E620" s="77">
        <f t="shared" si="41"/>
        <v>0</v>
      </c>
      <c r="F620" s="77">
        <f>SUM(E$7:E620)</f>
        <v>0</v>
      </c>
      <c r="G620" s="77">
        <f t="shared" si="42"/>
        <v>0</v>
      </c>
    </row>
    <row r="621" spans="2:7" x14ac:dyDescent="0.3">
      <c r="B621" s="76">
        <v>614</v>
      </c>
      <c r="C621" s="77">
        <f t="shared" si="39"/>
        <v>0</v>
      </c>
      <c r="D621" s="77">
        <f t="shared" si="40"/>
        <v>0</v>
      </c>
      <c r="E621" s="77">
        <f t="shared" si="41"/>
        <v>0</v>
      </c>
      <c r="F621" s="77">
        <f>SUM(E$7:E621)</f>
        <v>0</v>
      </c>
      <c r="G621" s="77">
        <f t="shared" si="42"/>
        <v>0</v>
      </c>
    </row>
    <row r="622" spans="2:7" x14ac:dyDescent="0.3">
      <c r="B622" s="76">
        <v>615</v>
      </c>
      <c r="C622" s="77">
        <f t="shared" si="39"/>
        <v>0</v>
      </c>
      <c r="D622" s="77">
        <f t="shared" si="40"/>
        <v>0</v>
      </c>
      <c r="E622" s="77">
        <f t="shared" si="41"/>
        <v>0</v>
      </c>
      <c r="F622" s="77">
        <f>SUM(E$7:E622)</f>
        <v>0</v>
      </c>
      <c r="G622" s="77">
        <f t="shared" si="42"/>
        <v>0</v>
      </c>
    </row>
    <row r="623" spans="2:7" x14ac:dyDescent="0.3">
      <c r="B623" s="76">
        <v>616</v>
      </c>
      <c r="C623" s="77">
        <f t="shared" si="39"/>
        <v>0</v>
      </c>
      <c r="D623" s="77">
        <f t="shared" si="40"/>
        <v>0</v>
      </c>
      <c r="E623" s="77">
        <f t="shared" si="41"/>
        <v>0</v>
      </c>
      <c r="F623" s="77">
        <f>SUM(E$7:E623)</f>
        <v>0</v>
      </c>
      <c r="G623" s="77">
        <f t="shared" si="42"/>
        <v>0</v>
      </c>
    </row>
    <row r="624" spans="2:7" x14ac:dyDescent="0.3">
      <c r="B624" s="76">
        <v>617</v>
      </c>
      <c r="C624" s="77">
        <f t="shared" si="39"/>
        <v>0</v>
      </c>
      <c r="D624" s="77">
        <f t="shared" si="40"/>
        <v>0</v>
      </c>
      <c r="E624" s="77">
        <f t="shared" si="41"/>
        <v>0</v>
      </c>
      <c r="F624" s="77">
        <f>SUM(E$7:E624)</f>
        <v>0</v>
      </c>
      <c r="G624" s="77">
        <f t="shared" si="42"/>
        <v>0</v>
      </c>
    </row>
    <row r="625" spans="2:7" x14ac:dyDescent="0.3">
      <c r="B625" s="76">
        <v>618</v>
      </c>
      <c r="C625" s="77">
        <f t="shared" si="39"/>
        <v>0</v>
      </c>
      <c r="D625" s="77">
        <f t="shared" si="40"/>
        <v>0</v>
      </c>
      <c r="E625" s="77">
        <f t="shared" si="41"/>
        <v>0</v>
      </c>
      <c r="F625" s="77">
        <f>SUM(E$7:E625)</f>
        <v>0</v>
      </c>
      <c r="G625" s="77">
        <f t="shared" si="42"/>
        <v>0</v>
      </c>
    </row>
    <row r="626" spans="2:7" x14ac:dyDescent="0.3">
      <c r="B626" s="76">
        <v>619</v>
      </c>
      <c r="C626" s="77">
        <f t="shared" si="39"/>
        <v>0</v>
      </c>
      <c r="D626" s="77">
        <f t="shared" si="40"/>
        <v>0</v>
      </c>
      <c r="E626" s="77">
        <f t="shared" si="41"/>
        <v>0</v>
      </c>
      <c r="F626" s="77">
        <f>SUM(E$7:E626)</f>
        <v>0</v>
      </c>
      <c r="G626" s="77">
        <f t="shared" si="42"/>
        <v>0</v>
      </c>
    </row>
    <row r="627" spans="2:7" x14ac:dyDescent="0.3">
      <c r="B627" s="76">
        <v>620</v>
      </c>
      <c r="C627" s="77">
        <f t="shared" si="39"/>
        <v>0</v>
      </c>
      <c r="D627" s="77">
        <f t="shared" si="40"/>
        <v>0</v>
      </c>
      <c r="E627" s="77">
        <f t="shared" si="41"/>
        <v>0</v>
      </c>
      <c r="F627" s="77">
        <f>SUM(E$7:E627)</f>
        <v>0</v>
      </c>
      <c r="G627" s="77">
        <f t="shared" si="42"/>
        <v>0</v>
      </c>
    </row>
    <row r="628" spans="2:7" x14ac:dyDescent="0.3">
      <c r="B628" s="76">
        <v>621</v>
      </c>
      <c r="C628" s="77">
        <f t="shared" si="39"/>
        <v>0</v>
      </c>
      <c r="D628" s="77">
        <f t="shared" si="40"/>
        <v>0</v>
      </c>
      <c r="E628" s="77">
        <f t="shared" si="41"/>
        <v>0</v>
      </c>
      <c r="F628" s="77">
        <f>SUM(E$7:E628)</f>
        <v>0</v>
      </c>
      <c r="G628" s="77">
        <f t="shared" si="42"/>
        <v>0</v>
      </c>
    </row>
    <row r="629" spans="2:7" x14ac:dyDescent="0.3">
      <c r="B629" s="76">
        <v>622</v>
      </c>
      <c r="C629" s="77">
        <f t="shared" si="39"/>
        <v>0</v>
      </c>
      <c r="D629" s="77">
        <f t="shared" si="40"/>
        <v>0</v>
      </c>
      <c r="E629" s="77">
        <f t="shared" si="41"/>
        <v>0</v>
      </c>
      <c r="F629" s="77">
        <f>SUM(E$7:E629)</f>
        <v>0</v>
      </c>
      <c r="G629" s="77">
        <f t="shared" si="42"/>
        <v>0</v>
      </c>
    </row>
    <row r="630" spans="2:7" x14ac:dyDescent="0.3">
      <c r="B630" s="76">
        <v>623</v>
      </c>
      <c r="C630" s="77">
        <f t="shared" si="39"/>
        <v>0</v>
      </c>
      <c r="D630" s="77">
        <f t="shared" si="40"/>
        <v>0</v>
      </c>
      <c r="E630" s="77">
        <f t="shared" si="41"/>
        <v>0</v>
      </c>
      <c r="F630" s="77">
        <f>SUM(E$7:E630)</f>
        <v>0</v>
      </c>
      <c r="G630" s="77">
        <f t="shared" si="42"/>
        <v>0</v>
      </c>
    </row>
    <row r="631" spans="2:7" x14ac:dyDescent="0.3">
      <c r="B631" s="76">
        <v>624</v>
      </c>
      <c r="C631" s="77">
        <f t="shared" si="39"/>
        <v>0</v>
      </c>
      <c r="D631" s="77">
        <f t="shared" si="40"/>
        <v>0</v>
      </c>
      <c r="E631" s="77">
        <f t="shared" si="41"/>
        <v>0</v>
      </c>
      <c r="F631" s="77">
        <f>SUM(E$7:E631)</f>
        <v>0</v>
      </c>
      <c r="G631" s="77">
        <f t="shared" si="42"/>
        <v>0</v>
      </c>
    </row>
    <row r="632" spans="2:7" x14ac:dyDescent="0.3">
      <c r="B632" s="76">
        <v>625</v>
      </c>
      <c r="C632" s="77">
        <f t="shared" si="39"/>
        <v>0</v>
      </c>
      <c r="D632" s="77">
        <f t="shared" si="40"/>
        <v>0</v>
      </c>
      <c r="E632" s="77">
        <f t="shared" si="41"/>
        <v>0</v>
      </c>
      <c r="F632" s="77">
        <f>SUM(E$7:E632)</f>
        <v>0</v>
      </c>
      <c r="G632" s="77">
        <f t="shared" si="42"/>
        <v>0</v>
      </c>
    </row>
    <row r="633" spans="2:7" x14ac:dyDescent="0.3">
      <c r="B633" s="76">
        <v>626</v>
      </c>
      <c r="C633" s="77">
        <f t="shared" si="39"/>
        <v>0</v>
      </c>
      <c r="D633" s="77">
        <f t="shared" si="40"/>
        <v>0</v>
      </c>
      <c r="E633" s="77">
        <f t="shared" si="41"/>
        <v>0</v>
      </c>
      <c r="F633" s="77">
        <f>SUM(E$7:E633)</f>
        <v>0</v>
      </c>
      <c r="G633" s="77">
        <f t="shared" si="42"/>
        <v>0</v>
      </c>
    </row>
    <row r="634" spans="2:7" x14ac:dyDescent="0.3">
      <c r="B634" s="76">
        <v>627</v>
      </c>
      <c r="C634" s="77">
        <f t="shared" si="39"/>
        <v>0</v>
      </c>
      <c r="D634" s="77">
        <f t="shared" si="40"/>
        <v>0</v>
      </c>
      <c r="E634" s="77">
        <f t="shared" si="41"/>
        <v>0</v>
      </c>
      <c r="F634" s="77">
        <f>SUM(E$7:E634)</f>
        <v>0</v>
      </c>
      <c r="G634" s="77">
        <f t="shared" si="42"/>
        <v>0</v>
      </c>
    </row>
    <row r="635" spans="2:7" x14ac:dyDescent="0.3">
      <c r="B635" s="76">
        <v>628</v>
      </c>
      <c r="C635" s="77">
        <f t="shared" si="39"/>
        <v>0</v>
      </c>
      <c r="D635" s="77">
        <f t="shared" si="40"/>
        <v>0</v>
      </c>
      <c r="E635" s="77">
        <f t="shared" si="41"/>
        <v>0</v>
      </c>
      <c r="F635" s="77">
        <f>SUM(E$7:E635)</f>
        <v>0</v>
      </c>
      <c r="G635" s="77">
        <f t="shared" si="42"/>
        <v>0</v>
      </c>
    </row>
    <row r="636" spans="2:7" x14ac:dyDescent="0.3">
      <c r="B636" s="76">
        <v>629</v>
      </c>
      <c r="C636" s="77">
        <f t="shared" si="39"/>
        <v>0</v>
      </c>
      <c r="D636" s="77">
        <f t="shared" si="40"/>
        <v>0</v>
      </c>
      <c r="E636" s="77">
        <f t="shared" si="41"/>
        <v>0</v>
      </c>
      <c r="F636" s="77">
        <f>SUM(E$7:E636)</f>
        <v>0</v>
      </c>
      <c r="G636" s="77">
        <f t="shared" si="42"/>
        <v>0</v>
      </c>
    </row>
    <row r="637" spans="2:7" x14ac:dyDescent="0.3">
      <c r="B637" s="76">
        <v>630</v>
      </c>
      <c r="C637" s="77">
        <f t="shared" si="39"/>
        <v>0</v>
      </c>
      <c r="D637" s="77">
        <f t="shared" si="40"/>
        <v>0</v>
      </c>
      <c r="E637" s="77">
        <f t="shared" si="41"/>
        <v>0</v>
      </c>
      <c r="F637" s="77">
        <f>SUM(E$7:E637)</f>
        <v>0</v>
      </c>
      <c r="G637" s="77">
        <f t="shared" si="42"/>
        <v>0</v>
      </c>
    </row>
    <row r="638" spans="2:7" x14ac:dyDescent="0.3">
      <c r="B638" s="76">
        <v>631</v>
      </c>
      <c r="C638" s="77">
        <f t="shared" si="39"/>
        <v>0</v>
      </c>
      <c r="D638" s="77">
        <f t="shared" si="40"/>
        <v>0</v>
      </c>
      <c r="E638" s="77">
        <f t="shared" si="41"/>
        <v>0</v>
      </c>
      <c r="F638" s="77">
        <f>SUM(E$7:E638)</f>
        <v>0</v>
      </c>
      <c r="G638" s="77">
        <f t="shared" si="42"/>
        <v>0</v>
      </c>
    </row>
    <row r="639" spans="2:7" x14ac:dyDescent="0.3">
      <c r="B639" s="76">
        <v>632</v>
      </c>
      <c r="C639" s="77">
        <f t="shared" si="39"/>
        <v>0</v>
      </c>
      <c r="D639" s="77">
        <f t="shared" si="40"/>
        <v>0</v>
      </c>
      <c r="E639" s="77">
        <f t="shared" si="41"/>
        <v>0</v>
      </c>
      <c r="F639" s="77">
        <f>SUM(E$7:E639)</f>
        <v>0</v>
      </c>
      <c r="G639" s="77">
        <f t="shared" si="42"/>
        <v>0</v>
      </c>
    </row>
    <row r="640" spans="2:7" x14ac:dyDescent="0.3">
      <c r="B640" s="76">
        <v>633</v>
      </c>
      <c r="C640" s="77">
        <f t="shared" si="39"/>
        <v>0</v>
      </c>
      <c r="D640" s="77">
        <f t="shared" si="40"/>
        <v>0</v>
      </c>
      <c r="E640" s="77">
        <f t="shared" si="41"/>
        <v>0</v>
      </c>
      <c r="F640" s="77">
        <f>SUM(E$7:E640)</f>
        <v>0</v>
      </c>
      <c r="G640" s="77">
        <f t="shared" si="42"/>
        <v>0</v>
      </c>
    </row>
    <row r="641" spans="2:7" x14ac:dyDescent="0.3">
      <c r="B641" s="76">
        <v>634</v>
      </c>
      <c r="C641" s="77">
        <f t="shared" si="39"/>
        <v>0</v>
      </c>
      <c r="D641" s="77">
        <f t="shared" si="40"/>
        <v>0</v>
      </c>
      <c r="E641" s="77">
        <f t="shared" si="41"/>
        <v>0</v>
      </c>
      <c r="F641" s="77">
        <f>SUM(E$7:E641)</f>
        <v>0</v>
      </c>
      <c r="G641" s="77">
        <f t="shared" si="42"/>
        <v>0</v>
      </c>
    </row>
    <row r="642" spans="2:7" x14ac:dyDescent="0.3">
      <c r="B642" s="76">
        <v>635</v>
      </c>
      <c r="C642" s="77">
        <f t="shared" si="39"/>
        <v>0</v>
      </c>
      <c r="D642" s="77">
        <f t="shared" si="40"/>
        <v>0</v>
      </c>
      <c r="E642" s="77">
        <f t="shared" si="41"/>
        <v>0</v>
      </c>
      <c r="F642" s="77">
        <f>SUM(E$7:E642)</f>
        <v>0</v>
      </c>
      <c r="G642" s="77">
        <f t="shared" si="42"/>
        <v>0</v>
      </c>
    </row>
    <row r="643" spans="2:7" x14ac:dyDescent="0.3">
      <c r="B643" s="76">
        <v>636</v>
      </c>
      <c r="C643" s="77">
        <f t="shared" si="39"/>
        <v>0</v>
      </c>
      <c r="D643" s="77">
        <f t="shared" si="40"/>
        <v>0</v>
      </c>
      <c r="E643" s="77">
        <f t="shared" si="41"/>
        <v>0</v>
      </c>
      <c r="F643" s="77">
        <f>SUM(E$7:E643)</f>
        <v>0</v>
      </c>
      <c r="G643" s="77">
        <f t="shared" si="42"/>
        <v>0</v>
      </c>
    </row>
    <row r="644" spans="2:7" x14ac:dyDescent="0.3">
      <c r="B644" s="76">
        <v>637</v>
      </c>
      <c r="C644" s="77">
        <f t="shared" si="39"/>
        <v>0</v>
      </c>
      <c r="D644" s="77">
        <f t="shared" si="40"/>
        <v>0</v>
      </c>
      <c r="E644" s="77">
        <f t="shared" si="41"/>
        <v>0</v>
      </c>
      <c r="F644" s="77">
        <f>SUM(E$7:E644)</f>
        <v>0</v>
      </c>
      <c r="G644" s="77">
        <f t="shared" si="42"/>
        <v>0</v>
      </c>
    </row>
    <row r="645" spans="2:7" x14ac:dyDescent="0.3">
      <c r="B645" s="76">
        <v>638</v>
      </c>
      <c r="C645" s="77">
        <f t="shared" si="39"/>
        <v>0</v>
      </c>
      <c r="D645" s="77">
        <f t="shared" si="40"/>
        <v>0</v>
      </c>
      <c r="E645" s="77">
        <f t="shared" si="41"/>
        <v>0</v>
      </c>
      <c r="F645" s="77">
        <f>SUM(E$7:E645)</f>
        <v>0</v>
      </c>
      <c r="G645" s="77">
        <f t="shared" si="42"/>
        <v>0</v>
      </c>
    </row>
    <row r="646" spans="2:7" x14ac:dyDescent="0.3">
      <c r="B646" s="76">
        <v>639</v>
      </c>
      <c r="C646" s="77">
        <f t="shared" si="39"/>
        <v>0</v>
      </c>
      <c r="D646" s="77">
        <f t="shared" si="40"/>
        <v>0</v>
      </c>
      <c r="E646" s="77">
        <f t="shared" si="41"/>
        <v>0</v>
      </c>
      <c r="F646" s="77">
        <f>SUM(E$7:E646)</f>
        <v>0</v>
      </c>
      <c r="G646" s="77">
        <f t="shared" si="42"/>
        <v>0</v>
      </c>
    </row>
    <row r="647" spans="2:7" x14ac:dyDescent="0.3">
      <c r="B647" s="76">
        <v>640</v>
      </c>
      <c r="C647" s="77">
        <f t="shared" si="39"/>
        <v>0</v>
      </c>
      <c r="D647" s="77">
        <f t="shared" si="40"/>
        <v>0</v>
      </c>
      <c r="E647" s="77">
        <f t="shared" si="41"/>
        <v>0</v>
      </c>
      <c r="F647" s="77">
        <f>SUM(E$7:E647)</f>
        <v>0</v>
      </c>
      <c r="G647" s="77">
        <f t="shared" si="42"/>
        <v>0</v>
      </c>
    </row>
    <row r="648" spans="2:7" x14ac:dyDescent="0.3">
      <c r="B648" s="76">
        <v>641</v>
      </c>
      <c r="C648" s="77">
        <f t="shared" ref="C648:C711" si="43">IF(B$3*12&gt;=B648,-PMT(B$4/12,(B$3*12)+1,B$2/(1+B$4/12)),0)</f>
        <v>0</v>
      </c>
      <c r="D648" s="77">
        <f t="shared" si="40"/>
        <v>0</v>
      </c>
      <c r="E648" s="77">
        <f t="shared" si="41"/>
        <v>0</v>
      </c>
      <c r="F648" s="77">
        <f>SUM(E$7:E648)</f>
        <v>0</v>
      </c>
      <c r="G648" s="77">
        <f t="shared" si="42"/>
        <v>0</v>
      </c>
    </row>
    <row r="649" spans="2:7" x14ac:dyDescent="0.3">
      <c r="B649" s="76">
        <v>642</v>
      </c>
      <c r="C649" s="77">
        <f t="shared" si="43"/>
        <v>0</v>
      </c>
      <c r="D649" s="77">
        <f t="shared" ref="D649:D712" si="44">IF(B$3*12&gt;=B649,G648*B$4/12,0)</f>
        <v>0</v>
      </c>
      <c r="E649" s="77">
        <f t="shared" ref="E649:E712" si="45">C649-D649</f>
        <v>0</v>
      </c>
      <c r="F649" s="77">
        <f>SUM(E$7:E649)</f>
        <v>0</v>
      </c>
      <c r="G649" s="77">
        <f t="shared" ref="G649:G712" si="46">G648-E649</f>
        <v>0</v>
      </c>
    </row>
    <row r="650" spans="2:7" x14ac:dyDescent="0.3">
      <c r="B650" s="76">
        <v>643</v>
      </c>
      <c r="C650" s="77">
        <f t="shared" si="43"/>
        <v>0</v>
      </c>
      <c r="D650" s="77">
        <f t="shared" si="44"/>
        <v>0</v>
      </c>
      <c r="E650" s="77">
        <f t="shared" si="45"/>
        <v>0</v>
      </c>
      <c r="F650" s="77">
        <f>SUM(E$7:E650)</f>
        <v>0</v>
      </c>
      <c r="G650" s="77">
        <f t="shared" si="46"/>
        <v>0</v>
      </c>
    </row>
    <row r="651" spans="2:7" x14ac:dyDescent="0.3">
      <c r="B651" s="76">
        <v>644</v>
      </c>
      <c r="C651" s="77">
        <f t="shared" si="43"/>
        <v>0</v>
      </c>
      <c r="D651" s="77">
        <f t="shared" si="44"/>
        <v>0</v>
      </c>
      <c r="E651" s="77">
        <f t="shared" si="45"/>
        <v>0</v>
      </c>
      <c r="F651" s="77">
        <f>SUM(E$7:E651)</f>
        <v>0</v>
      </c>
      <c r="G651" s="77">
        <f t="shared" si="46"/>
        <v>0</v>
      </c>
    </row>
    <row r="652" spans="2:7" x14ac:dyDescent="0.3">
      <c r="B652" s="76">
        <v>645</v>
      </c>
      <c r="C652" s="77">
        <f t="shared" si="43"/>
        <v>0</v>
      </c>
      <c r="D652" s="77">
        <f t="shared" si="44"/>
        <v>0</v>
      </c>
      <c r="E652" s="77">
        <f t="shared" si="45"/>
        <v>0</v>
      </c>
      <c r="F652" s="77">
        <f>SUM(E$7:E652)</f>
        <v>0</v>
      </c>
      <c r="G652" s="77">
        <f t="shared" si="46"/>
        <v>0</v>
      </c>
    </row>
    <row r="653" spans="2:7" x14ac:dyDescent="0.3">
      <c r="B653" s="76">
        <v>646</v>
      </c>
      <c r="C653" s="77">
        <f t="shared" si="43"/>
        <v>0</v>
      </c>
      <c r="D653" s="77">
        <f t="shared" si="44"/>
        <v>0</v>
      </c>
      <c r="E653" s="77">
        <f t="shared" si="45"/>
        <v>0</v>
      </c>
      <c r="F653" s="77">
        <f>SUM(E$7:E653)</f>
        <v>0</v>
      </c>
      <c r="G653" s="77">
        <f t="shared" si="46"/>
        <v>0</v>
      </c>
    </row>
    <row r="654" spans="2:7" x14ac:dyDescent="0.3">
      <c r="B654" s="76">
        <v>647</v>
      </c>
      <c r="C654" s="77">
        <f t="shared" si="43"/>
        <v>0</v>
      </c>
      <c r="D654" s="77">
        <f t="shared" si="44"/>
        <v>0</v>
      </c>
      <c r="E654" s="77">
        <f t="shared" si="45"/>
        <v>0</v>
      </c>
      <c r="F654" s="77">
        <f>SUM(E$7:E654)</f>
        <v>0</v>
      </c>
      <c r="G654" s="77">
        <f t="shared" si="46"/>
        <v>0</v>
      </c>
    </row>
    <row r="655" spans="2:7" x14ac:dyDescent="0.3">
      <c r="B655" s="76">
        <v>648</v>
      </c>
      <c r="C655" s="77">
        <f t="shared" si="43"/>
        <v>0</v>
      </c>
      <c r="D655" s="77">
        <f t="shared" si="44"/>
        <v>0</v>
      </c>
      <c r="E655" s="77">
        <f t="shared" si="45"/>
        <v>0</v>
      </c>
      <c r="F655" s="77">
        <f>SUM(E$7:E655)</f>
        <v>0</v>
      </c>
      <c r="G655" s="77">
        <f t="shared" si="46"/>
        <v>0</v>
      </c>
    </row>
    <row r="656" spans="2:7" x14ac:dyDescent="0.3">
      <c r="B656" s="76">
        <v>649</v>
      </c>
      <c r="C656" s="77">
        <f t="shared" si="43"/>
        <v>0</v>
      </c>
      <c r="D656" s="77">
        <f t="shared" si="44"/>
        <v>0</v>
      </c>
      <c r="E656" s="77">
        <f t="shared" si="45"/>
        <v>0</v>
      </c>
      <c r="F656" s="77">
        <f>SUM(E$7:E656)</f>
        <v>0</v>
      </c>
      <c r="G656" s="77">
        <f t="shared" si="46"/>
        <v>0</v>
      </c>
    </row>
    <row r="657" spans="2:7" x14ac:dyDescent="0.3">
      <c r="B657" s="76">
        <v>650</v>
      </c>
      <c r="C657" s="77">
        <f t="shared" si="43"/>
        <v>0</v>
      </c>
      <c r="D657" s="77">
        <f t="shared" si="44"/>
        <v>0</v>
      </c>
      <c r="E657" s="77">
        <f t="shared" si="45"/>
        <v>0</v>
      </c>
      <c r="F657" s="77">
        <f>SUM(E$7:E657)</f>
        <v>0</v>
      </c>
      <c r="G657" s="77">
        <f t="shared" si="46"/>
        <v>0</v>
      </c>
    </row>
    <row r="658" spans="2:7" x14ac:dyDescent="0.3">
      <c r="B658" s="76">
        <v>651</v>
      </c>
      <c r="C658" s="77">
        <f t="shared" si="43"/>
        <v>0</v>
      </c>
      <c r="D658" s="77">
        <f t="shared" si="44"/>
        <v>0</v>
      </c>
      <c r="E658" s="77">
        <f t="shared" si="45"/>
        <v>0</v>
      </c>
      <c r="F658" s="77">
        <f>SUM(E$7:E658)</f>
        <v>0</v>
      </c>
      <c r="G658" s="77">
        <f t="shared" si="46"/>
        <v>0</v>
      </c>
    </row>
    <row r="659" spans="2:7" x14ac:dyDescent="0.3">
      <c r="B659" s="76">
        <v>652</v>
      </c>
      <c r="C659" s="77">
        <f t="shared" si="43"/>
        <v>0</v>
      </c>
      <c r="D659" s="77">
        <f t="shared" si="44"/>
        <v>0</v>
      </c>
      <c r="E659" s="77">
        <f t="shared" si="45"/>
        <v>0</v>
      </c>
      <c r="F659" s="77">
        <f>SUM(E$7:E659)</f>
        <v>0</v>
      </c>
      <c r="G659" s="77">
        <f t="shared" si="46"/>
        <v>0</v>
      </c>
    </row>
    <row r="660" spans="2:7" x14ac:dyDescent="0.3">
      <c r="B660" s="76">
        <v>653</v>
      </c>
      <c r="C660" s="77">
        <f t="shared" si="43"/>
        <v>0</v>
      </c>
      <c r="D660" s="77">
        <f t="shared" si="44"/>
        <v>0</v>
      </c>
      <c r="E660" s="77">
        <f t="shared" si="45"/>
        <v>0</v>
      </c>
      <c r="F660" s="77">
        <f>SUM(E$7:E660)</f>
        <v>0</v>
      </c>
      <c r="G660" s="77">
        <f t="shared" si="46"/>
        <v>0</v>
      </c>
    </row>
    <row r="661" spans="2:7" x14ac:dyDescent="0.3">
      <c r="B661" s="76">
        <v>654</v>
      </c>
      <c r="C661" s="77">
        <f t="shared" si="43"/>
        <v>0</v>
      </c>
      <c r="D661" s="77">
        <f t="shared" si="44"/>
        <v>0</v>
      </c>
      <c r="E661" s="77">
        <f t="shared" si="45"/>
        <v>0</v>
      </c>
      <c r="F661" s="77">
        <f>SUM(E$7:E661)</f>
        <v>0</v>
      </c>
      <c r="G661" s="77">
        <f t="shared" si="46"/>
        <v>0</v>
      </c>
    </row>
    <row r="662" spans="2:7" x14ac:dyDescent="0.3">
      <c r="B662" s="76">
        <v>655</v>
      </c>
      <c r="C662" s="77">
        <f t="shared" si="43"/>
        <v>0</v>
      </c>
      <c r="D662" s="77">
        <f t="shared" si="44"/>
        <v>0</v>
      </c>
      <c r="E662" s="77">
        <f t="shared" si="45"/>
        <v>0</v>
      </c>
      <c r="F662" s="77">
        <f>SUM(E$7:E662)</f>
        <v>0</v>
      </c>
      <c r="G662" s="77">
        <f t="shared" si="46"/>
        <v>0</v>
      </c>
    </row>
    <row r="663" spans="2:7" x14ac:dyDescent="0.3">
      <c r="B663" s="76">
        <v>656</v>
      </c>
      <c r="C663" s="77">
        <f t="shared" si="43"/>
        <v>0</v>
      </c>
      <c r="D663" s="77">
        <f t="shared" si="44"/>
        <v>0</v>
      </c>
      <c r="E663" s="77">
        <f t="shared" si="45"/>
        <v>0</v>
      </c>
      <c r="F663" s="77">
        <f>SUM(E$7:E663)</f>
        <v>0</v>
      </c>
      <c r="G663" s="77">
        <f t="shared" si="46"/>
        <v>0</v>
      </c>
    </row>
    <row r="664" spans="2:7" x14ac:dyDescent="0.3">
      <c r="B664" s="76">
        <v>657</v>
      </c>
      <c r="C664" s="77">
        <f t="shared" si="43"/>
        <v>0</v>
      </c>
      <c r="D664" s="77">
        <f t="shared" si="44"/>
        <v>0</v>
      </c>
      <c r="E664" s="77">
        <f t="shared" si="45"/>
        <v>0</v>
      </c>
      <c r="F664" s="77">
        <f>SUM(E$7:E664)</f>
        <v>0</v>
      </c>
      <c r="G664" s="77">
        <f t="shared" si="46"/>
        <v>0</v>
      </c>
    </row>
    <row r="665" spans="2:7" x14ac:dyDescent="0.3">
      <c r="B665" s="76">
        <v>658</v>
      </c>
      <c r="C665" s="77">
        <f t="shared" si="43"/>
        <v>0</v>
      </c>
      <c r="D665" s="77">
        <f t="shared" si="44"/>
        <v>0</v>
      </c>
      <c r="E665" s="77">
        <f t="shared" si="45"/>
        <v>0</v>
      </c>
      <c r="F665" s="77">
        <f>SUM(E$7:E665)</f>
        <v>0</v>
      </c>
      <c r="G665" s="77">
        <f t="shared" si="46"/>
        <v>0</v>
      </c>
    </row>
    <row r="666" spans="2:7" x14ac:dyDescent="0.3">
      <c r="B666" s="76">
        <v>659</v>
      </c>
      <c r="C666" s="77">
        <f t="shared" si="43"/>
        <v>0</v>
      </c>
      <c r="D666" s="77">
        <f t="shared" si="44"/>
        <v>0</v>
      </c>
      <c r="E666" s="77">
        <f t="shared" si="45"/>
        <v>0</v>
      </c>
      <c r="F666" s="77">
        <f>SUM(E$7:E666)</f>
        <v>0</v>
      </c>
      <c r="G666" s="77">
        <f t="shared" si="46"/>
        <v>0</v>
      </c>
    </row>
    <row r="667" spans="2:7" x14ac:dyDescent="0.3">
      <c r="B667" s="76">
        <v>660</v>
      </c>
      <c r="C667" s="77">
        <f t="shared" si="43"/>
        <v>0</v>
      </c>
      <c r="D667" s="77">
        <f t="shared" si="44"/>
        <v>0</v>
      </c>
      <c r="E667" s="77">
        <f t="shared" si="45"/>
        <v>0</v>
      </c>
      <c r="F667" s="77">
        <f>SUM(E$7:E667)</f>
        <v>0</v>
      </c>
      <c r="G667" s="77">
        <f t="shared" si="46"/>
        <v>0</v>
      </c>
    </row>
    <row r="668" spans="2:7" x14ac:dyDescent="0.3">
      <c r="B668" s="76">
        <v>661</v>
      </c>
      <c r="C668" s="77">
        <f t="shared" si="43"/>
        <v>0</v>
      </c>
      <c r="D668" s="77">
        <f t="shared" si="44"/>
        <v>0</v>
      </c>
      <c r="E668" s="77">
        <f t="shared" si="45"/>
        <v>0</v>
      </c>
      <c r="F668" s="77">
        <f>SUM(E$7:E668)</f>
        <v>0</v>
      </c>
      <c r="G668" s="77">
        <f t="shared" si="46"/>
        <v>0</v>
      </c>
    </row>
    <row r="669" spans="2:7" x14ac:dyDescent="0.3">
      <c r="B669" s="76">
        <v>662</v>
      </c>
      <c r="C669" s="77">
        <f t="shared" si="43"/>
        <v>0</v>
      </c>
      <c r="D669" s="77">
        <f t="shared" si="44"/>
        <v>0</v>
      </c>
      <c r="E669" s="77">
        <f t="shared" si="45"/>
        <v>0</v>
      </c>
      <c r="F669" s="77">
        <f>SUM(E$7:E669)</f>
        <v>0</v>
      </c>
      <c r="G669" s="77">
        <f t="shared" si="46"/>
        <v>0</v>
      </c>
    </row>
    <row r="670" spans="2:7" x14ac:dyDescent="0.3">
      <c r="B670" s="76">
        <v>663</v>
      </c>
      <c r="C670" s="77">
        <f t="shared" si="43"/>
        <v>0</v>
      </c>
      <c r="D670" s="77">
        <f t="shared" si="44"/>
        <v>0</v>
      </c>
      <c r="E670" s="77">
        <f t="shared" si="45"/>
        <v>0</v>
      </c>
      <c r="F670" s="77">
        <f>SUM(E$7:E670)</f>
        <v>0</v>
      </c>
      <c r="G670" s="77">
        <f t="shared" si="46"/>
        <v>0</v>
      </c>
    </row>
    <row r="671" spans="2:7" x14ac:dyDescent="0.3">
      <c r="B671" s="76">
        <v>664</v>
      </c>
      <c r="C671" s="77">
        <f t="shared" si="43"/>
        <v>0</v>
      </c>
      <c r="D671" s="77">
        <f t="shared" si="44"/>
        <v>0</v>
      </c>
      <c r="E671" s="77">
        <f t="shared" si="45"/>
        <v>0</v>
      </c>
      <c r="F671" s="77">
        <f>SUM(E$7:E671)</f>
        <v>0</v>
      </c>
      <c r="G671" s="77">
        <f t="shared" si="46"/>
        <v>0</v>
      </c>
    </row>
    <row r="672" spans="2:7" x14ac:dyDescent="0.3">
      <c r="B672" s="76">
        <v>665</v>
      </c>
      <c r="C672" s="77">
        <f t="shared" si="43"/>
        <v>0</v>
      </c>
      <c r="D672" s="77">
        <f t="shared" si="44"/>
        <v>0</v>
      </c>
      <c r="E672" s="77">
        <f t="shared" si="45"/>
        <v>0</v>
      </c>
      <c r="F672" s="77">
        <f>SUM(E$7:E672)</f>
        <v>0</v>
      </c>
      <c r="G672" s="77">
        <f t="shared" si="46"/>
        <v>0</v>
      </c>
    </row>
    <row r="673" spans="2:7" x14ac:dyDescent="0.3">
      <c r="B673" s="76">
        <v>666</v>
      </c>
      <c r="C673" s="77">
        <f t="shared" si="43"/>
        <v>0</v>
      </c>
      <c r="D673" s="77">
        <f t="shared" si="44"/>
        <v>0</v>
      </c>
      <c r="E673" s="77">
        <f t="shared" si="45"/>
        <v>0</v>
      </c>
      <c r="F673" s="77">
        <f>SUM(E$7:E673)</f>
        <v>0</v>
      </c>
      <c r="G673" s="77">
        <f t="shared" si="46"/>
        <v>0</v>
      </c>
    </row>
    <row r="674" spans="2:7" x14ac:dyDescent="0.3">
      <c r="B674" s="76">
        <v>667</v>
      </c>
      <c r="C674" s="77">
        <f t="shared" si="43"/>
        <v>0</v>
      </c>
      <c r="D674" s="77">
        <f t="shared" si="44"/>
        <v>0</v>
      </c>
      <c r="E674" s="77">
        <f t="shared" si="45"/>
        <v>0</v>
      </c>
      <c r="F674" s="77">
        <f>SUM(E$7:E674)</f>
        <v>0</v>
      </c>
      <c r="G674" s="77">
        <f t="shared" si="46"/>
        <v>0</v>
      </c>
    </row>
    <row r="675" spans="2:7" x14ac:dyDescent="0.3">
      <c r="B675" s="76">
        <v>668</v>
      </c>
      <c r="C675" s="77">
        <f t="shared" si="43"/>
        <v>0</v>
      </c>
      <c r="D675" s="77">
        <f t="shared" si="44"/>
        <v>0</v>
      </c>
      <c r="E675" s="77">
        <f t="shared" si="45"/>
        <v>0</v>
      </c>
      <c r="F675" s="77">
        <f>SUM(E$7:E675)</f>
        <v>0</v>
      </c>
      <c r="G675" s="77">
        <f t="shared" si="46"/>
        <v>0</v>
      </c>
    </row>
    <row r="676" spans="2:7" x14ac:dyDescent="0.3">
      <c r="B676" s="76">
        <v>669</v>
      </c>
      <c r="C676" s="77">
        <f t="shared" si="43"/>
        <v>0</v>
      </c>
      <c r="D676" s="77">
        <f t="shared" si="44"/>
        <v>0</v>
      </c>
      <c r="E676" s="77">
        <f t="shared" si="45"/>
        <v>0</v>
      </c>
      <c r="F676" s="77">
        <f>SUM(E$7:E676)</f>
        <v>0</v>
      </c>
      <c r="G676" s="77">
        <f t="shared" si="46"/>
        <v>0</v>
      </c>
    </row>
    <row r="677" spans="2:7" x14ac:dyDescent="0.3">
      <c r="B677" s="76">
        <v>670</v>
      </c>
      <c r="C677" s="77">
        <f t="shared" si="43"/>
        <v>0</v>
      </c>
      <c r="D677" s="77">
        <f t="shared" si="44"/>
        <v>0</v>
      </c>
      <c r="E677" s="77">
        <f t="shared" si="45"/>
        <v>0</v>
      </c>
      <c r="F677" s="77">
        <f>SUM(E$7:E677)</f>
        <v>0</v>
      </c>
      <c r="G677" s="77">
        <f t="shared" si="46"/>
        <v>0</v>
      </c>
    </row>
    <row r="678" spans="2:7" x14ac:dyDescent="0.3">
      <c r="B678" s="76">
        <v>671</v>
      </c>
      <c r="C678" s="77">
        <f t="shared" si="43"/>
        <v>0</v>
      </c>
      <c r="D678" s="77">
        <f t="shared" si="44"/>
        <v>0</v>
      </c>
      <c r="E678" s="77">
        <f t="shared" si="45"/>
        <v>0</v>
      </c>
      <c r="F678" s="77">
        <f>SUM(E$7:E678)</f>
        <v>0</v>
      </c>
      <c r="G678" s="77">
        <f t="shared" si="46"/>
        <v>0</v>
      </c>
    </row>
    <row r="679" spans="2:7" x14ac:dyDescent="0.3">
      <c r="B679" s="76">
        <v>672</v>
      </c>
      <c r="C679" s="77">
        <f t="shared" si="43"/>
        <v>0</v>
      </c>
      <c r="D679" s="77">
        <f t="shared" si="44"/>
        <v>0</v>
      </c>
      <c r="E679" s="77">
        <f t="shared" si="45"/>
        <v>0</v>
      </c>
      <c r="F679" s="77">
        <f>SUM(E$7:E679)</f>
        <v>0</v>
      </c>
      <c r="G679" s="77">
        <f t="shared" si="46"/>
        <v>0</v>
      </c>
    </row>
    <row r="680" spans="2:7" x14ac:dyDescent="0.3">
      <c r="B680" s="76">
        <v>673</v>
      </c>
      <c r="C680" s="77">
        <f t="shared" si="43"/>
        <v>0</v>
      </c>
      <c r="D680" s="77">
        <f t="shared" si="44"/>
        <v>0</v>
      </c>
      <c r="E680" s="77">
        <f t="shared" si="45"/>
        <v>0</v>
      </c>
      <c r="F680" s="77">
        <f>SUM(E$7:E680)</f>
        <v>0</v>
      </c>
      <c r="G680" s="77">
        <f t="shared" si="46"/>
        <v>0</v>
      </c>
    </row>
    <row r="681" spans="2:7" x14ac:dyDescent="0.3">
      <c r="B681" s="76">
        <v>674</v>
      </c>
      <c r="C681" s="77">
        <f t="shared" si="43"/>
        <v>0</v>
      </c>
      <c r="D681" s="77">
        <f t="shared" si="44"/>
        <v>0</v>
      </c>
      <c r="E681" s="77">
        <f t="shared" si="45"/>
        <v>0</v>
      </c>
      <c r="F681" s="77">
        <f>SUM(E$7:E681)</f>
        <v>0</v>
      </c>
      <c r="G681" s="77">
        <f t="shared" si="46"/>
        <v>0</v>
      </c>
    </row>
    <row r="682" spans="2:7" x14ac:dyDescent="0.3">
      <c r="B682" s="76">
        <v>675</v>
      </c>
      <c r="C682" s="77">
        <f t="shared" si="43"/>
        <v>0</v>
      </c>
      <c r="D682" s="77">
        <f t="shared" si="44"/>
        <v>0</v>
      </c>
      <c r="E682" s="77">
        <f t="shared" si="45"/>
        <v>0</v>
      </c>
      <c r="F682" s="77">
        <f>SUM(E$7:E682)</f>
        <v>0</v>
      </c>
      <c r="G682" s="77">
        <f t="shared" si="46"/>
        <v>0</v>
      </c>
    </row>
    <row r="683" spans="2:7" x14ac:dyDescent="0.3">
      <c r="B683" s="76">
        <v>676</v>
      </c>
      <c r="C683" s="77">
        <f t="shared" si="43"/>
        <v>0</v>
      </c>
      <c r="D683" s="77">
        <f t="shared" si="44"/>
        <v>0</v>
      </c>
      <c r="E683" s="77">
        <f t="shared" si="45"/>
        <v>0</v>
      </c>
      <c r="F683" s="77">
        <f>SUM(E$7:E683)</f>
        <v>0</v>
      </c>
      <c r="G683" s="77">
        <f t="shared" si="46"/>
        <v>0</v>
      </c>
    </row>
    <row r="684" spans="2:7" x14ac:dyDescent="0.3">
      <c r="B684" s="76">
        <v>677</v>
      </c>
      <c r="C684" s="77">
        <f t="shared" si="43"/>
        <v>0</v>
      </c>
      <c r="D684" s="77">
        <f t="shared" si="44"/>
        <v>0</v>
      </c>
      <c r="E684" s="77">
        <f t="shared" si="45"/>
        <v>0</v>
      </c>
      <c r="F684" s="77">
        <f>SUM(E$7:E684)</f>
        <v>0</v>
      </c>
      <c r="G684" s="77">
        <f t="shared" si="46"/>
        <v>0</v>
      </c>
    </row>
    <row r="685" spans="2:7" x14ac:dyDescent="0.3">
      <c r="B685" s="76">
        <v>678</v>
      </c>
      <c r="C685" s="77">
        <f t="shared" si="43"/>
        <v>0</v>
      </c>
      <c r="D685" s="77">
        <f t="shared" si="44"/>
        <v>0</v>
      </c>
      <c r="E685" s="77">
        <f t="shared" si="45"/>
        <v>0</v>
      </c>
      <c r="F685" s="77">
        <f>SUM(E$7:E685)</f>
        <v>0</v>
      </c>
      <c r="G685" s="77">
        <f t="shared" si="46"/>
        <v>0</v>
      </c>
    </row>
    <row r="686" spans="2:7" x14ac:dyDescent="0.3">
      <c r="B686" s="76">
        <v>679</v>
      </c>
      <c r="C686" s="77">
        <f t="shared" si="43"/>
        <v>0</v>
      </c>
      <c r="D686" s="77">
        <f t="shared" si="44"/>
        <v>0</v>
      </c>
      <c r="E686" s="77">
        <f t="shared" si="45"/>
        <v>0</v>
      </c>
      <c r="F686" s="77">
        <f>SUM(E$7:E686)</f>
        <v>0</v>
      </c>
      <c r="G686" s="77">
        <f t="shared" si="46"/>
        <v>0</v>
      </c>
    </row>
    <row r="687" spans="2:7" x14ac:dyDescent="0.3">
      <c r="B687" s="76">
        <v>680</v>
      </c>
      <c r="C687" s="77">
        <f t="shared" si="43"/>
        <v>0</v>
      </c>
      <c r="D687" s="77">
        <f t="shared" si="44"/>
        <v>0</v>
      </c>
      <c r="E687" s="77">
        <f t="shared" si="45"/>
        <v>0</v>
      </c>
      <c r="F687" s="77">
        <f>SUM(E$7:E687)</f>
        <v>0</v>
      </c>
      <c r="G687" s="77">
        <f t="shared" si="46"/>
        <v>0</v>
      </c>
    </row>
    <row r="688" spans="2:7" x14ac:dyDescent="0.3">
      <c r="B688" s="76">
        <v>681</v>
      </c>
      <c r="C688" s="77">
        <f t="shared" si="43"/>
        <v>0</v>
      </c>
      <c r="D688" s="77">
        <f t="shared" si="44"/>
        <v>0</v>
      </c>
      <c r="E688" s="77">
        <f t="shared" si="45"/>
        <v>0</v>
      </c>
      <c r="F688" s="77">
        <f>SUM(E$7:E688)</f>
        <v>0</v>
      </c>
      <c r="G688" s="77">
        <f t="shared" si="46"/>
        <v>0</v>
      </c>
    </row>
    <row r="689" spans="2:7" x14ac:dyDescent="0.3">
      <c r="B689" s="76">
        <v>682</v>
      </c>
      <c r="C689" s="77">
        <f t="shared" si="43"/>
        <v>0</v>
      </c>
      <c r="D689" s="77">
        <f t="shared" si="44"/>
        <v>0</v>
      </c>
      <c r="E689" s="77">
        <f t="shared" si="45"/>
        <v>0</v>
      </c>
      <c r="F689" s="77">
        <f>SUM(E$7:E689)</f>
        <v>0</v>
      </c>
      <c r="G689" s="77">
        <f t="shared" si="46"/>
        <v>0</v>
      </c>
    </row>
    <row r="690" spans="2:7" x14ac:dyDescent="0.3">
      <c r="B690" s="76">
        <v>683</v>
      </c>
      <c r="C690" s="77">
        <f t="shared" si="43"/>
        <v>0</v>
      </c>
      <c r="D690" s="77">
        <f t="shared" si="44"/>
        <v>0</v>
      </c>
      <c r="E690" s="77">
        <f t="shared" si="45"/>
        <v>0</v>
      </c>
      <c r="F690" s="77">
        <f>SUM(E$7:E690)</f>
        <v>0</v>
      </c>
      <c r="G690" s="77">
        <f t="shared" si="46"/>
        <v>0</v>
      </c>
    </row>
    <row r="691" spans="2:7" x14ac:dyDescent="0.3">
      <c r="B691" s="76">
        <v>684</v>
      </c>
      <c r="C691" s="77">
        <f t="shared" si="43"/>
        <v>0</v>
      </c>
      <c r="D691" s="77">
        <f t="shared" si="44"/>
        <v>0</v>
      </c>
      <c r="E691" s="77">
        <f t="shared" si="45"/>
        <v>0</v>
      </c>
      <c r="F691" s="77">
        <f>SUM(E$7:E691)</f>
        <v>0</v>
      </c>
      <c r="G691" s="77">
        <f t="shared" si="46"/>
        <v>0</v>
      </c>
    </row>
    <row r="692" spans="2:7" x14ac:dyDescent="0.3">
      <c r="B692" s="76">
        <v>685</v>
      </c>
      <c r="C692" s="77">
        <f t="shared" si="43"/>
        <v>0</v>
      </c>
      <c r="D692" s="77">
        <f t="shared" si="44"/>
        <v>0</v>
      </c>
      <c r="E692" s="77">
        <f t="shared" si="45"/>
        <v>0</v>
      </c>
      <c r="F692" s="77">
        <f>SUM(E$7:E692)</f>
        <v>0</v>
      </c>
      <c r="G692" s="77">
        <f t="shared" si="46"/>
        <v>0</v>
      </c>
    </row>
    <row r="693" spans="2:7" x14ac:dyDescent="0.3">
      <c r="B693" s="76">
        <v>686</v>
      </c>
      <c r="C693" s="77">
        <f t="shared" si="43"/>
        <v>0</v>
      </c>
      <c r="D693" s="77">
        <f t="shared" si="44"/>
        <v>0</v>
      </c>
      <c r="E693" s="77">
        <f t="shared" si="45"/>
        <v>0</v>
      </c>
      <c r="F693" s="77">
        <f>SUM(E$7:E693)</f>
        <v>0</v>
      </c>
      <c r="G693" s="77">
        <f t="shared" si="46"/>
        <v>0</v>
      </c>
    </row>
    <row r="694" spans="2:7" x14ac:dyDescent="0.3">
      <c r="B694" s="76">
        <v>687</v>
      </c>
      <c r="C694" s="77">
        <f t="shared" si="43"/>
        <v>0</v>
      </c>
      <c r="D694" s="77">
        <f t="shared" si="44"/>
        <v>0</v>
      </c>
      <c r="E694" s="77">
        <f t="shared" si="45"/>
        <v>0</v>
      </c>
      <c r="F694" s="77">
        <f>SUM(E$7:E694)</f>
        <v>0</v>
      </c>
      <c r="G694" s="77">
        <f t="shared" si="46"/>
        <v>0</v>
      </c>
    </row>
    <row r="695" spans="2:7" x14ac:dyDescent="0.3">
      <c r="B695" s="76">
        <v>688</v>
      </c>
      <c r="C695" s="77">
        <f t="shared" si="43"/>
        <v>0</v>
      </c>
      <c r="D695" s="77">
        <f t="shared" si="44"/>
        <v>0</v>
      </c>
      <c r="E695" s="77">
        <f t="shared" si="45"/>
        <v>0</v>
      </c>
      <c r="F695" s="77">
        <f>SUM(E$7:E695)</f>
        <v>0</v>
      </c>
      <c r="G695" s="77">
        <f t="shared" si="46"/>
        <v>0</v>
      </c>
    </row>
    <row r="696" spans="2:7" x14ac:dyDescent="0.3">
      <c r="B696" s="76">
        <v>689</v>
      </c>
      <c r="C696" s="77">
        <f t="shared" si="43"/>
        <v>0</v>
      </c>
      <c r="D696" s="77">
        <f t="shared" si="44"/>
        <v>0</v>
      </c>
      <c r="E696" s="77">
        <f t="shared" si="45"/>
        <v>0</v>
      </c>
      <c r="F696" s="77">
        <f>SUM(E$7:E696)</f>
        <v>0</v>
      </c>
      <c r="G696" s="77">
        <f t="shared" si="46"/>
        <v>0</v>
      </c>
    </row>
    <row r="697" spans="2:7" x14ac:dyDescent="0.3">
      <c r="B697" s="76">
        <v>690</v>
      </c>
      <c r="C697" s="77">
        <f t="shared" si="43"/>
        <v>0</v>
      </c>
      <c r="D697" s="77">
        <f t="shared" si="44"/>
        <v>0</v>
      </c>
      <c r="E697" s="77">
        <f t="shared" si="45"/>
        <v>0</v>
      </c>
      <c r="F697" s="77">
        <f>SUM(E$7:E697)</f>
        <v>0</v>
      </c>
      <c r="G697" s="77">
        <f t="shared" si="46"/>
        <v>0</v>
      </c>
    </row>
    <row r="698" spans="2:7" x14ac:dyDescent="0.3">
      <c r="B698" s="76">
        <v>691</v>
      </c>
      <c r="C698" s="77">
        <f t="shared" si="43"/>
        <v>0</v>
      </c>
      <c r="D698" s="77">
        <f t="shared" si="44"/>
        <v>0</v>
      </c>
      <c r="E698" s="77">
        <f t="shared" si="45"/>
        <v>0</v>
      </c>
      <c r="F698" s="77">
        <f>SUM(E$7:E698)</f>
        <v>0</v>
      </c>
      <c r="G698" s="77">
        <f t="shared" si="46"/>
        <v>0</v>
      </c>
    </row>
    <row r="699" spans="2:7" x14ac:dyDescent="0.3">
      <c r="B699" s="76">
        <v>692</v>
      </c>
      <c r="C699" s="77">
        <f t="shared" si="43"/>
        <v>0</v>
      </c>
      <c r="D699" s="77">
        <f t="shared" si="44"/>
        <v>0</v>
      </c>
      <c r="E699" s="77">
        <f t="shared" si="45"/>
        <v>0</v>
      </c>
      <c r="F699" s="77">
        <f>SUM(E$7:E699)</f>
        <v>0</v>
      </c>
      <c r="G699" s="77">
        <f t="shared" si="46"/>
        <v>0</v>
      </c>
    </row>
    <row r="700" spans="2:7" x14ac:dyDescent="0.3">
      <c r="B700" s="76">
        <v>693</v>
      </c>
      <c r="C700" s="77">
        <f t="shared" si="43"/>
        <v>0</v>
      </c>
      <c r="D700" s="77">
        <f t="shared" si="44"/>
        <v>0</v>
      </c>
      <c r="E700" s="77">
        <f t="shared" si="45"/>
        <v>0</v>
      </c>
      <c r="F700" s="77">
        <f>SUM(E$7:E700)</f>
        <v>0</v>
      </c>
      <c r="G700" s="77">
        <f t="shared" si="46"/>
        <v>0</v>
      </c>
    </row>
    <row r="701" spans="2:7" x14ac:dyDescent="0.3">
      <c r="B701" s="76">
        <v>694</v>
      </c>
      <c r="C701" s="77">
        <f t="shared" si="43"/>
        <v>0</v>
      </c>
      <c r="D701" s="77">
        <f t="shared" si="44"/>
        <v>0</v>
      </c>
      <c r="E701" s="77">
        <f t="shared" si="45"/>
        <v>0</v>
      </c>
      <c r="F701" s="77">
        <f>SUM(E$7:E701)</f>
        <v>0</v>
      </c>
      <c r="G701" s="77">
        <f t="shared" si="46"/>
        <v>0</v>
      </c>
    </row>
    <row r="702" spans="2:7" x14ac:dyDescent="0.3">
      <c r="B702" s="76">
        <v>695</v>
      </c>
      <c r="C702" s="77">
        <f t="shared" si="43"/>
        <v>0</v>
      </c>
      <c r="D702" s="77">
        <f t="shared" si="44"/>
        <v>0</v>
      </c>
      <c r="E702" s="77">
        <f t="shared" si="45"/>
        <v>0</v>
      </c>
      <c r="F702" s="77">
        <f>SUM(E$7:E702)</f>
        <v>0</v>
      </c>
      <c r="G702" s="77">
        <f t="shared" si="46"/>
        <v>0</v>
      </c>
    </row>
    <row r="703" spans="2:7" x14ac:dyDescent="0.3">
      <c r="B703" s="76">
        <v>696</v>
      </c>
      <c r="C703" s="77">
        <f t="shared" si="43"/>
        <v>0</v>
      </c>
      <c r="D703" s="77">
        <f t="shared" si="44"/>
        <v>0</v>
      </c>
      <c r="E703" s="77">
        <f t="shared" si="45"/>
        <v>0</v>
      </c>
      <c r="F703" s="77">
        <f>SUM(E$7:E703)</f>
        <v>0</v>
      </c>
      <c r="G703" s="77">
        <f t="shared" si="46"/>
        <v>0</v>
      </c>
    </row>
    <row r="704" spans="2:7" x14ac:dyDescent="0.3">
      <c r="B704" s="76">
        <v>697</v>
      </c>
      <c r="C704" s="77">
        <f t="shared" si="43"/>
        <v>0</v>
      </c>
      <c r="D704" s="77">
        <f t="shared" si="44"/>
        <v>0</v>
      </c>
      <c r="E704" s="77">
        <f t="shared" si="45"/>
        <v>0</v>
      </c>
      <c r="F704" s="77">
        <f>SUM(E$7:E704)</f>
        <v>0</v>
      </c>
      <c r="G704" s="77">
        <f t="shared" si="46"/>
        <v>0</v>
      </c>
    </row>
    <row r="705" spans="2:7" x14ac:dyDescent="0.3">
      <c r="B705" s="76">
        <v>698</v>
      </c>
      <c r="C705" s="77">
        <f t="shared" si="43"/>
        <v>0</v>
      </c>
      <c r="D705" s="77">
        <f t="shared" si="44"/>
        <v>0</v>
      </c>
      <c r="E705" s="77">
        <f t="shared" si="45"/>
        <v>0</v>
      </c>
      <c r="F705" s="77">
        <f>SUM(E$7:E705)</f>
        <v>0</v>
      </c>
      <c r="G705" s="77">
        <f t="shared" si="46"/>
        <v>0</v>
      </c>
    </row>
    <row r="706" spans="2:7" x14ac:dyDescent="0.3">
      <c r="B706" s="76">
        <v>699</v>
      </c>
      <c r="C706" s="77">
        <f t="shared" si="43"/>
        <v>0</v>
      </c>
      <c r="D706" s="77">
        <f t="shared" si="44"/>
        <v>0</v>
      </c>
      <c r="E706" s="77">
        <f t="shared" si="45"/>
        <v>0</v>
      </c>
      <c r="F706" s="77">
        <f>SUM(E$7:E706)</f>
        <v>0</v>
      </c>
      <c r="G706" s="77">
        <f t="shared" si="46"/>
        <v>0</v>
      </c>
    </row>
    <row r="707" spans="2:7" x14ac:dyDescent="0.3">
      <c r="B707" s="76">
        <v>700</v>
      </c>
      <c r="C707" s="77">
        <f t="shared" si="43"/>
        <v>0</v>
      </c>
      <c r="D707" s="77">
        <f t="shared" si="44"/>
        <v>0</v>
      </c>
      <c r="E707" s="77">
        <f t="shared" si="45"/>
        <v>0</v>
      </c>
      <c r="F707" s="77">
        <f>SUM(E$7:E707)</f>
        <v>0</v>
      </c>
      <c r="G707" s="77">
        <f t="shared" si="46"/>
        <v>0</v>
      </c>
    </row>
    <row r="708" spans="2:7" x14ac:dyDescent="0.3">
      <c r="B708" s="76">
        <v>701</v>
      </c>
      <c r="C708" s="77">
        <f t="shared" si="43"/>
        <v>0</v>
      </c>
      <c r="D708" s="77">
        <f t="shared" si="44"/>
        <v>0</v>
      </c>
      <c r="E708" s="77">
        <f t="shared" si="45"/>
        <v>0</v>
      </c>
      <c r="F708" s="77">
        <f>SUM(E$7:E708)</f>
        <v>0</v>
      </c>
      <c r="G708" s="77">
        <f t="shared" si="46"/>
        <v>0</v>
      </c>
    </row>
    <row r="709" spans="2:7" x14ac:dyDescent="0.3">
      <c r="B709" s="76">
        <v>702</v>
      </c>
      <c r="C709" s="77">
        <f t="shared" si="43"/>
        <v>0</v>
      </c>
      <c r="D709" s="77">
        <f t="shared" si="44"/>
        <v>0</v>
      </c>
      <c r="E709" s="77">
        <f t="shared" si="45"/>
        <v>0</v>
      </c>
      <c r="F709" s="77">
        <f>SUM(E$7:E709)</f>
        <v>0</v>
      </c>
      <c r="G709" s="77">
        <f t="shared" si="46"/>
        <v>0</v>
      </c>
    </row>
    <row r="710" spans="2:7" x14ac:dyDescent="0.3">
      <c r="B710" s="76">
        <v>703</v>
      </c>
      <c r="C710" s="77">
        <f t="shared" si="43"/>
        <v>0</v>
      </c>
      <c r="D710" s="77">
        <f t="shared" si="44"/>
        <v>0</v>
      </c>
      <c r="E710" s="77">
        <f t="shared" si="45"/>
        <v>0</v>
      </c>
      <c r="F710" s="77">
        <f>SUM(E$7:E710)</f>
        <v>0</v>
      </c>
      <c r="G710" s="77">
        <f t="shared" si="46"/>
        <v>0</v>
      </c>
    </row>
    <row r="711" spans="2:7" x14ac:dyDescent="0.3">
      <c r="B711" s="76">
        <v>704</v>
      </c>
      <c r="C711" s="77">
        <f t="shared" si="43"/>
        <v>0</v>
      </c>
      <c r="D711" s="77">
        <f t="shared" si="44"/>
        <v>0</v>
      </c>
      <c r="E711" s="77">
        <f t="shared" si="45"/>
        <v>0</v>
      </c>
      <c r="F711" s="77">
        <f>SUM(E$7:E711)</f>
        <v>0</v>
      </c>
      <c r="G711" s="77">
        <f t="shared" si="46"/>
        <v>0</v>
      </c>
    </row>
    <row r="712" spans="2:7" x14ac:dyDescent="0.3">
      <c r="B712" s="76">
        <v>705</v>
      </c>
      <c r="C712" s="77">
        <f t="shared" ref="C712:C775" si="47">IF(B$3*12&gt;=B712,-PMT(B$4/12,(B$3*12)+1,B$2/(1+B$4/12)),0)</f>
        <v>0</v>
      </c>
      <c r="D712" s="77">
        <f t="shared" si="44"/>
        <v>0</v>
      </c>
      <c r="E712" s="77">
        <f t="shared" si="45"/>
        <v>0</v>
      </c>
      <c r="F712" s="77">
        <f>SUM(E$7:E712)</f>
        <v>0</v>
      </c>
      <c r="G712" s="77">
        <f t="shared" si="46"/>
        <v>0</v>
      </c>
    </row>
    <row r="713" spans="2:7" x14ac:dyDescent="0.3">
      <c r="B713" s="76">
        <v>706</v>
      </c>
      <c r="C713" s="77">
        <f t="shared" si="47"/>
        <v>0</v>
      </c>
      <c r="D713" s="77">
        <f t="shared" ref="D713:D776" si="48">IF(B$3*12&gt;=B713,G712*B$4/12,0)</f>
        <v>0</v>
      </c>
      <c r="E713" s="77">
        <f t="shared" ref="E713:E776" si="49">C713-D713</f>
        <v>0</v>
      </c>
      <c r="F713" s="77">
        <f>SUM(E$7:E713)</f>
        <v>0</v>
      </c>
      <c r="G713" s="77">
        <f t="shared" ref="G713:G776" si="50">G712-E713</f>
        <v>0</v>
      </c>
    </row>
    <row r="714" spans="2:7" x14ac:dyDescent="0.3">
      <c r="B714" s="76">
        <v>707</v>
      </c>
      <c r="C714" s="77">
        <f t="shared" si="47"/>
        <v>0</v>
      </c>
      <c r="D714" s="77">
        <f t="shared" si="48"/>
        <v>0</v>
      </c>
      <c r="E714" s="77">
        <f t="shared" si="49"/>
        <v>0</v>
      </c>
      <c r="F714" s="77">
        <f>SUM(E$7:E714)</f>
        <v>0</v>
      </c>
      <c r="G714" s="77">
        <f t="shared" si="50"/>
        <v>0</v>
      </c>
    </row>
    <row r="715" spans="2:7" x14ac:dyDescent="0.3">
      <c r="B715" s="76">
        <v>708</v>
      </c>
      <c r="C715" s="77">
        <f t="shared" si="47"/>
        <v>0</v>
      </c>
      <c r="D715" s="77">
        <f t="shared" si="48"/>
        <v>0</v>
      </c>
      <c r="E715" s="77">
        <f t="shared" si="49"/>
        <v>0</v>
      </c>
      <c r="F715" s="77">
        <f>SUM(E$7:E715)</f>
        <v>0</v>
      </c>
      <c r="G715" s="77">
        <f t="shared" si="50"/>
        <v>0</v>
      </c>
    </row>
    <row r="716" spans="2:7" x14ac:dyDescent="0.3">
      <c r="B716" s="76">
        <v>709</v>
      </c>
      <c r="C716" s="77">
        <f t="shared" si="47"/>
        <v>0</v>
      </c>
      <c r="D716" s="77">
        <f t="shared" si="48"/>
        <v>0</v>
      </c>
      <c r="E716" s="77">
        <f t="shared" si="49"/>
        <v>0</v>
      </c>
      <c r="F716" s="77">
        <f>SUM(E$7:E716)</f>
        <v>0</v>
      </c>
      <c r="G716" s="77">
        <f t="shared" si="50"/>
        <v>0</v>
      </c>
    </row>
    <row r="717" spans="2:7" x14ac:dyDescent="0.3">
      <c r="B717" s="76">
        <v>710</v>
      </c>
      <c r="C717" s="77">
        <f t="shared" si="47"/>
        <v>0</v>
      </c>
      <c r="D717" s="77">
        <f t="shared" si="48"/>
        <v>0</v>
      </c>
      <c r="E717" s="77">
        <f t="shared" si="49"/>
        <v>0</v>
      </c>
      <c r="F717" s="77">
        <f>SUM(E$7:E717)</f>
        <v>0</v>
      </c>
      <c r="G717" s="77">
        <f t="shared" si="50"/>
        <v>0</v>
      </c>
    </row>
    <row r="718" spans="2:7" x14ac:dyDescent="0.3">
      <c r="B718" s="76">
        <v>711</v>
      </c>
      <c r="C718" s="77">
        <f t="shared" si="47"/>
        <v>0</v>
      </c>
      <c r="D718" s="77">
        <f t="shared" si="48"/>
        <v>0</v>
      </c>
      <c r="E718" s="77">
        <f t="shared" si="49"/>
        <v>0</v>
      </c>
      <c r="F718" s="77">
        <f>SUM(E$7:E718)</f>
        <v>0</v>
      </c>
      <c r="G718" s="77">
        <f t="shared" si="50"/>
        <v>0</v>
      </c>
    </row>
    <row r="719" spans="2:7" x14ac:dyDescent="0.3">
      <c r="B719" s="76">
        <v>712</v>
      </c>
      <c r="C719" s="77">
        <f t="shared" si="47"/>
        <v>0</v>
      </c>
      <c r="D719" s="77">
        <f t="shared" si="48"/>
        <v>0</v>
      </c>
      <c r="E719" s="77">
        <f t="shared" si="49"/>
        <v>0</v>
      </c>
      <c r="F719" s="77">
        <f>SUM(E$7:E719)</f>
        <v>0</v>
      </c>
      <c r="G719" s="77">
        <f t="shared" si="50"/>
        <v>0</v>
      </c>
    </row>
    <row r="720" spans="2:7" x14ac:dyDescent="0.3">
      <c r="B720" s="76">
        <v>713</v>
      </c>
      <c r="C720" s="77">
        <f t="shared" si="47"/>
        <v>0</v>
      </c>
      <c r="D720" s="77">
        <f t="shared" si="48"/>
        <v>0</v>
      </c>
      <c r="E720" s="77">
        <f t="shared" si="49"/>
        <v>0</v>
      </c>
      <c r="F720" s="77">
        <f>SUM(E$7:E720)</f>
        <v>0</v>
      </c>
      <c r="G720" s="77">
        <f t="shared" si="50"/>
        <v>0</v>
      </c>
    </row>
    <row r="721" spans="2:7" x14ac:dyDescent="0.3">
      <c r="B721" s="76">
        <v>714</v>
      </c>
      <c r="C721" s="77">
        <f t="shared" si="47"/>
        <v>0</v>
      </c>
      <c r="D721" s="77">
        <f t="shared" si="48"/>
        <v>0</v>
      </c>
      <c r="E721" s="77">
        <f t="shared" si="49"/>
        <v>0</v>
      </c>
      <c r="F721" s="77">
        <f>SUM(E$7:E721)</f>
        <v>0</v>
      </c>
      <c r="G721" s="77">
        <f t="shared" si="50"/>
        <v>0</v>
      </c>
    </row>
    <row r="722" spans="2:7" x14ac:dyDescent="0.3">
      <c r="B722" s="76">
        <v>715</v>
      </c>
      <c r="C722" s="77">
        <f t="shared" si="47"/>
        <v>0</v>
      </c>
      <c r="D722" s="77">
        <f t="shared" si="48"/>
        <v>0</v>
      </c>
      <c r="E722" s="77">
        <f t="shared" si="49"/>
        <v>0</v>
      </c>
      <c r="F722" s="77">
        <f>SUM(E$7:E722)</f>
        <v>0</v>
      </c>
      <c r="G722" s="77">
        <f t="shared" si="50"/>
        <v>0</v>
      </c>
    </row>
    <row r="723" spans="2:7" x14ac:dyDescent="0.3">
      <c r="B723" s="76">
        <v>716</v>
      </c>
      <c r="C723" s="77">
        <f t="shared" si="47"/>
        <v>0</v>
      </c>
      <c r="D723" s="77">
        <f t="shared" si="48"/>
        <v>0</v>
      </c>
      <c r="E723" s="77">
        <f t="shared" si="49"/>
        <v>0</v>
      </c>
      <c r="F723" s="77">
        <f>SUM(E$7:E723)</f>
        <v>0</v>
      </c>
      <c r="G723" s="77">
        <f t="shared" si="50"/>
        <v>0</v>
      </c>
    </row>
    <row r="724" spans="2:7" x14ac:dyDescent="0.3">
      <c r="B724" s="76">
        <v>717</v>
      </c>
      <c r="C724" s="77">
        <f t="shared" si="47"/>
        <v>0</v>
      </c>
      <c r="D724" s="77">
        <f t="shared" si="48"/>
        <v>0</v>
      </c>
      <c r="E724" s="77">
        <f t="shared" si="49"/>
        <v>0</v>
      </c>
      <c r="F724" s="77">
        <f>SUM(E$7:E724)</f>
        <v>0</v>
      </c>
      <c r="G724" s="77">
        <f t="shared" si="50"/>
        <v>0</v>
      </c>
    </row>
    <row r="725" spans="2:7" x14ac:dyDescent="0.3">
      <c r="B725" s="76">
        <v>718</v>
      </c>
      <c r="C725" s="77">
        <f t="shared" si="47"/>
        <v>0</v>
      </c>
      <c r="D725" s="77">
        <f t="shared" si="48"/>
        <v>0</v>
      </c>
      <c r="E725" s="77">
        <f t="shared" si="49"/>
        <v>0</v>
      </c>
      <c r="F725" s="77">
        <f>SUM(E$7:E725)</f>
        <v>0</v>
      </c>
      <c r="G725" s="77">
        <f t="shared" si="50"/>
        <v>0</v>
      </c>
    </row>
    <row r="726" spans="2:7" x14ac:dyDescent="0.3">
      <c r="B726" s="76">
        <v>719</v>
      </c>
      <c r="C726" s="77">
        <f t="shared" si="47"/>
        <v>0</v>
      </c>
      <c r="D726" s="77">
        <f t="shared" si="48"/>
        <v>0</v>
      </c>
      <c r="E726" s="77">
        <f t="shared" si="49"/>
        <v>0</v>
      </c>
      <c r="F726" s="77">
        <f>SUM(E$7:E726)</f>
        <v>0</v>
      </c>
      <c r="G726" s="77">
        <f t="shared" si="50"/>
        <v>0</v>
      </c>
    </row>
    <row r="727" spans="2:7" x14ac:dyDescent="0.3">
      <c r="B727" s="76">
        <v>720</v>
      </c>
      <c r="C727" s="77">
        <f t="shared" si="47"/>
        <v>0</v>
      </c>
      <c r="D727" s="77">
        <f t="shared" si="48"/>
        <v>0</v>
      </c>
      <c r="E727" s="77">
        <f t="shared" si="49"/>
        <v>0</v>
      </c>
      <c r="F727" s="77">
        <f>SUM(E$7:E727)</f>
        <v>0</v>
      </c>
      <c r="G727" s="77">
        <f t="shared" si="50"/>
        <v>0</v>
      </c>
    </row>
    <row r="728" spans="2:7" x14ac:dyDescent="0.3">
      <c r="B728" s="76">
        <v>721</v>
      </c>
      <c r="C728" s="77">
        <f t="shared" si="47"/>
        <v>0</v>
      </c>
      <c r="D728" s="77">
        <f t="shared" si="48"/>
        <v>0</v>
      </c>
      <c r="E728" s="77">
        <f t="shared" si="49"/>
        <v>0</v>
      </c>
      <c r="F728" s="77">
        <f>SUM(E$7:E728)</f>
        <v>0</v>
      </c>
      <c r="G728" s="77">
        <f t="shared" si="50"/>
        <v>0</v>
      </c>
    </row>
    <row r="729" spans="2:7" x14ac:dyDescent="0.3">
      <c r="B729" s="76">
        <v>722</v>
      </c>
      <c r="C729" s="77">
        <f t="shared" si="47"/>
        <v>0</v>
      </c>
      <c r="D729" s="77">
        <f t="shared" si="48"/>
        <v>0</v>
      </c>
      <c r="E729" s="77">
        <f t="shared" si="49"/>
        <v>0</v>
      </c>
      <c r="F729" s="77">
        <f>SUM(E$7:E729)</f>
        <v>0</v>
      </c>
      <c r="G729" s="77">
        <f t="shared" si="50"/>
        <v>0</v>
      </c>
    </row>
    <row r="730" spans="2:7" x14ac:dyDescent="0.3">
      <c r="B730" s="76">
        <v>723</v>
      </c>
      <c r="C730" s="77">
        <f t="shared" si="47"/>
        <v>0</v>
      </c>
      <c r="D730" s="77">
        <f t="shared" si="48"/>
        <v>0</v>
      </c>
      <c r="E730" s="77">
        <f t="shared" si="49"/>
        <v>0</v>
      </c>
      <c r="F730" s="77">
        <f>SUM(E$7:E730)</f>
        <v>0</v>
      </c>
      <c r="G730" s="77">
        <f t="shared" si="50"/>
        <v>0</v>
      </c>
    </row>
    <row r="731" spans="2:7" x14ac:dyDescent="0.3">
      <c r="B731" s="76">
        <v>724</v>
      </c>
      <c r="C731" s="77">
        <f t="shared" si="47"/>
        <v>0</v>
      </c>
      <c r="D731" s="77">
        <f t="shared" si="48"/>
        <v>0</v>
      </c>
      <c r="E731" s="77">
        <f t="shared" si="49"/>
        <v>0</v>
      </c>
      <c r="F731" s="77">
        <f>SUM(E$7:E731)</f>
        <v>0</v>
      </c>
      <c r="G731" s="77">
        <f t="shared" si="50"/>
        <v>0</v>
      </c>
    </row>
    <row r="732" spans="2:7" x14ac:dyDescent="0.3">
      <c r="B732" s="76">
        <v>725</v>
      </c>
      <c r="C732" s="77">
        <f t="shared" si="47"/>
        <v>0</v>
      </c>
      <c r="D732" s="77">
        <f t="shared" si="48"/>
        <v>0</v>
      </c>
      <c r="E732" s="77">
        <f t="shared" si="49"/>
        <v>0</v>
      </c>
      <c r="F732" s="77">
        <f>SUM(E$7:E732)</f>
        <v>0</v>
      </c>
      <c r="G732" s="77">
        <f t="shared" si="50"/>
        <v>0</v>
      </c>
    </row>
    <row r="733" spans="2:7" x14ac:dyDescent="0.3">
      <c r="B733" s="76">
        <v>726</v>
      </c>
      <c r="C733" s="77">
        <f t="shared" si="47"/>
        <v>0</v>
      </c>
      <c r="D733" s="77">
        <f t="shared" si="48"/>
        <v>0</v>
      </c>
      <c r="E733" s="77">
        <f t="shared" si="49"/>
        <v>0</v>
      </c>
      <c r="F733" s="77">
        <f>SUM(E$7:E733)</f>
        <v>0</v>
      </c>
      <c r="G733" s="77">
        <f t="shared" si="50"/>
        <v>0</v>
      </c>
    </row>
    <row r="734" spans="2:7" x14ac:dyDescent="0.3">
      <c r="B734" s="76">
        <v>727</v>
      </c>
      <c r="C734" s="77">
        <f t="shared" si="47"/>
        <v>0</v>
      </c>
      <c r="D734" s="77">
        <f t="shared" si="48"/>
        <v>0</v>
      </c>
      <c r="E734" s="77">
        <f t="shared" si="49"/>
        <v>0</v>
      </c>
      <c r="F734" s="77">
        <f>SUM(E$7:E734)</f>
        <v>0</v>
      </c>
      <c r="G734" s="77">
        <f t="shared" si="50"/>
        <v>0</v>
      </c>
    </row>
    <row r="735" spans="2:7" x14ac:dyDescent="0.3">
      <c r="B735" s="76">
        <v>728</v>
      </c>
      <c r="C735" s="77">
        <f t="shared" si="47"/>
        <v>0</v>
      </c>
      <c r="D735" s="77">
        <f t="shared" si="48"/>
        <v>0</v>
      </c>
      <c r="E735" s="77">
        <f t="shared" si="49"/>
        <v>0</v>
      </c>
      <c r="F735" s="77">
        <f>SUM(E$7:E735)</f>
        <v>0</v>
      </c>
      <c r="G735" s="77">
        <f t="shared" si="50"/>
        <v>0</v>
      </c>
    </row>
    <row r="736" spans="2:7" x14ac:dyDescent="0.3">
      <c r="B736" s="76">
        <v>729</v>
      </c>
      <c r="C736" s="77">
        <f t="shared" si="47"/>
        <v>0</v>
      </c>
      <c r="D736" s="77">
        <f t="shared" si="48"/>
        <v>0</v>
      </c>
      <c r="E736" s="77">
        <f t="shared" si="49"/>
        <v>0</v>
      </c>
      <c r="F736" s="77">
        <f>SUM(E$7:E736)</f>
        <v>0</v>
      </c>
      <c r="G736" s="77">
        <f t="shared" si="50"/>
        <v>0</v>
      </c>
    </row>
    <row r="737" spans="2:7" x14ac:dyDescent="0.3">
      <c r="B737" s="76">
        <v>730</v>
      </c>
      <c r="C737" s="77">
        <f t="shared" si="47"/>
        <v>0</v>
      </c>
      <c r="D737" s="77">
        <f t="shared" si="48"/>
        <v>0</v>
      </c>
      <c r="E737" s="77">
        <f t="shared" si="49"/>
        <v>0</v>
      </c>
      <c r="F737" s="77">
        <f>SUM(E$7:E737)</f>
        <v>0</v>
      </c>
      <c r="G737" s="77">
        <f t="shared" si="50"/>
        <v>0</v>
      </c>
    </row>
    <row r="738" spans="2:7" x14ac:dyDescent="0.3">
      <c r="B738" s="76">
        <v>731</v>
      </c>
      <c r="C738" s="77">
        <f t="shared" si="47"/>
        <v>0</v>
      </c>
      <c r="D738" s="77">
        <f t="shared" si="48"/>
        <v>0</v>
      </c>
      <c r="E738" s="77">
        <f t="shared" si="49"/>
        <v>0</v>
      </c>
      <c r="F738" s="77">
        <f>SUM(E$7:E738)</f>
        <v>0</v>
      </c>
      <c r="G738" s="77">
        <f t="shared" si="50"/>
        <v>0</v>
      </c>
    </row>
    <row r="739" spans="2:7" x14ac:dyDescent="0.3">
      <c r="B739" s="76">
        <v>732</v>
      </c>
      <c r="C739" s="77">
        <f t="shared" si="47"/>
        <v>0</v>
      </c>
      <c r="D739" s="77">
        <f t="shared" si="48"/>
        <v>0</v>
      </c>
      <c r="E739" s="77">
        <f t="shared" si="49"/>
        <v>0</v>
      </c>
      <c r="F739" s="77">
        <f>SUM(E$7:E739)</f>
        <v>0</v>
      </c>
      <c r="G739" s="77">
        <f t="shared" si="50"/>
        <v>0</v>
      </c>
    </row>
    <row r="740" spans="2:7" x14ac:dyDescent="0.3">
      <c r="B740" s="76">
        <v>733</v>
      </c>
      <c r="C740" s="77">
        <f t="shared" si="47"/>
        <v>0</v>
      </c>
      <c r="D740" s="77">
        <f t="shared" si="48"/>
        <v>0</v>
      </c>
      <c r="E740" s="77">
        <f t="shared" si="49"/>
        <v>0</v>
      </c>
      <c r="F740" s="77">
        <f>SUM(E$7:E740)</f>
        <v>0</v>
      </c>
      <c r="G740" s="77">
        <f t="shared" si="50"/>
        <v>0</v>
      </c>
    </row>
    <row r="741" spans="2:7" x14ac:dyDescent="0.3">
      <c r="B741" s="76">
        <v>734</v>
      </c>
      <c r="C741" s="77">
        <f t="shared" si="47"/>
        <v>0</v>
      </c>
      <c r="D741" s="77">
        <f t="shared" si="48"/>
        <v>0</v>
      </c>
      <c r="E741" s="77">
        <f t="shared" si="49"/>
        <v>0</v>
      </c>
      <c r="F741" s="77">
        <f>SUM(E$7:E741)</f>
        <v>0</v>
      </c>
      <c r="G741" s="77">
        <f t="shared" si="50"/>
        <v>0</v>
      </c>
    </row>
    <row r="742" spans="2:7" x14ac:dyDescent="0.3">
      <c r="B742" s="76">
        <v>735</v>
      </c>
      <c r="C742" s="77">
        <f t="shared" si="47"/>
        <v>0</v>
      </c>
      <c r="D742" s="77">
        <f t="shared" si="48"/>
        <v>0</v>
      </c>
      <c r="E742" s="77">
        <f t="shared" si="49"/>
        <v>0</v>
      </c>
      <c r="F742" s="77">
        <f>SUM(E$7:E742)</f>
        <v>0</v>
      </c>
      <c r="G742" s="77">
        <f t="shared" si="50"/>
        <v>0</v>
      </c>
    </row>
    <row r="743" spans="2:7" x14ac:dyDescent="0.3">
      <c r="B743" s="76">
        <v>736</v>
      </c>
      <c r="C743" s="77">
        <f t="shared" si="47"/>
        <v>0</v>
      </c>
      <c r="D743" s="77">
        <f t="shared" si="48"/>
        <v>0</v>
      </c>
      <c r="E743" s="77">
        <f t="shared" si="49"/>
        <v>0</v>
      </c>
      <c r="F743" s="77">
        <f>SUM(E$7:E743)</f>
        <v>0</v>
      </c>
      <c r="G743" s="77">
        <f t="shared" si="50"/>
        <v>0</v>
      </c>
    </row>
    <row r="744" spans="2:7" x14ac:dyDescent="0.3">
      <c r="B744" s="76">
        <v>737</v>
      </c>
      <c r="C744" s="77">
        <f t="shared" si="47"/>
        <v>0</v>
      </c>
      <c r="D744" s="77">
        <f t="shared" si="48"/>
        <v>0</v>
      </c>
      <c r="E744" s="77">
        <f t="shared" si="49"/>
        <v>0</v>
      </c>
      <c r="F744" s="77">
        <f>SUM(E$7:E744)</f>
        <v>0</v>
      </c>
      <c r="G744" s="77">
        <f t="shared" si="50"/>
        <v>0</v>
      </c>
    </row>
    <row r="745" spans="2:7" x14ac:dyDescent="0.3">
      <c r="B745" s="76">
        <v>738</v>
      </c>
      <c r="C745" s="77">
        <f t="shared" si="47"/>
        <v>0</v>
      </c>
      <c r="D745" s="77">
        <f t="shared" si="48"/>
        <v>0</v>
      </c>
      <c r="E745" s="77">
        <f t="shared" si="49"/>
        <v>0</v>
      </c>
      <c r="F745" s="77">
        <f>SUM(E$7:E745)</f>
        <v>0</v>
      </c>
      <c r="G745" s="77">
        <f t="shared" si="50"/>
        <v>0</v>
      </c>
    </row>
    <row r="746" spans="2:7" x14ac:dyDescent="0.3">
      <c r="B746" s="76">
        <v>739</v>
      </c>
      <c r="C746" s="77">
        <f t="shared" si="47"/>
        <v>0</v>
      </c>
      <c r="D746" s="77">
        <f t="shared" si="48"/>
        <v>0</v>
      </c>
      <c r="E746" s="77">
        <f t="shared" si="49"/>
        <v>0</v>
      </c>
      <c r="F746" s="77">
        <f>SUM(E$7:E746)</f>
        <v>0</v>
      </c>
      <c r="G746" s="77">
        <f t="shared" si="50"/>
        <v>0</v>
      </c>
    </row>
    <row r="747" spans="2:7" x14ac:dyDescent="0.3">
      <c r="B747" s="76">
        <v>740</v>
      </c>
      <c r="C747" s="77">
        <f t="shared" si="47"/>
        <v>0</v>
      </c>
      <c r="D747" s="77">
        <f t="shared" si="48"/>
        <v>0</v>
      </c>
      <c r="E747" s="77">
        <f t="shared" si="49"/>
        <v>0</v>
      </c>
      <c r="F747" s="77">
        <f>SUM(E$7:E747)</f>
        <v>0</v>
      </c>
      <c r="G747" s="77">
        <f t="shared" si="50"/>
        <v>0</v>
      </c>
    </row>
    <row r="748" spans="2:7" x14ac:dyDescent="0.3">
      <c r="B748" s="76">
        <v>741</v>
      </c>
      <c r="C748" s="77">
        <f t="shared" si="47"/>
        <v>0</v>
      </c>
      <c r="D748" s="77">
        <f t="shared" si="48"/>
        <v>0</v>
      </c>
      <c r="E748" s="77">
        <f t="shared" si="49"/>
        <v>0</v>
      </c>
      <c r="F748" s="77">
        <f>SUM(E$7:E748)</f>
        <v>0</v>
      </c>
      <c r="G748" s="77">
        <f t="shared" si="50"/>
        <v>0</v>
      </c>
    </row>
    <row r="749" spans="2:7" x14ac:dyDescent="0.3">
      <c r="B749" s="76">
        <v>742</v>
      </c>
      <c r="C749" s="77">
        <f t="shared" si="47"/>
        <v>0</v>
      </c>
      <c r="D749" s="77">
        <f t="shared" si="48"/>
        <v>0</v>
      </c>
      <c r="E749" s="77">
        <f t="shared" si="49"/>
        <v>0</v>
      </c>
      <c r="F749" s="77">
        <f>SUM(E$7:E749)</f>
        <v>0</v>
      </c>
      <c r="G749" s="77">
        <f t="shared" si="50"/>
        <v>0</v>
      </c>
    </row>
    <row r="750" spans="2:7" x14ac:dyDescent="0.3">
      <c r="B750" s="76">
        <v>743</v>
      </c>
      <c r="C750" s="77">
        <f t="shared" si="47"/>
        <v>0</v>
      </c>
      <c r="D750" s="77">
        <f t="shared" si="48"/>
        <v>0</v>
      </c>
      <c r="E750" s="77">
        <f t="shared" si="49"/>
        <v>0</v>
      </c>
      <c r="F750" s="77">
        <f>SUM(E$7:E750)</f>
        <v>0</v>
      </c>
      <c r="G750" s="77">
        <f t="shared" si="50"/>
        <v>0</v>
      </c>
    </row>
    <row r="751" spans="2:7" x14ac:dyDescent="0.3">
      <c r="B751" s="76">
        <v>744</v>
      </c>
      <c r="C751" s="77">
        <f t="shared" si="47"/>
        <v>0</v>
      </c>
      <c r="D751" s="77">
        <f t="shared" si="48"/>
        <v>0</v>
      </c>
      <c r="E751" s="77">
        <f t="shared" si="49"/>
        <v>0</v>
      </c>
      <c r="F751" s="77">
        <f>SUM(E$7:E751)</f>
        <v>0</v>
      </c>
      <c r="G751" s="77">
        <f t="shared" si="50"/>
        <v>0</v>
      </c>
    </row>
    <row r="752" spans="2:7" x14ac:dyDescent="0.3">
      <c r="B752" s="76">
        <v>745</v>
      </c>
      <c r="C752" s="77">
        <f t="shared" si="47"/>
        <v>0</v>
      </c>
      <c r="D752" s="77">
        <f t="shared" si="48"/>
        <v>0</v>
      </c>
      <c r="E752" s="77">
        <f t="shared" si="49"/>
        <v>0</v>
      </c>
      <c r="F752" s="77">
        <f>SUM(E$7:E752)</f>
        <v>0</v>
      </c>
      <c r="G752" s="77">
        <f t="shared" si="50"/>
        <v>0</v>
      </c>
    </row>
    <row r="753" spans="2:7" x14ac:dyDescent="0.3">
      <c r="B753" s="76">
        <v>746</v>
      </c>
      <c r="C753" s="77">
        <f t="shared" si="47"/>
        <v>0</v>
      </c>
      <c r="D753" s="77">
        <f t="shared" si="48"/>
        <v>0</v>
      </c>
      <c r="E753" s="77">
        <f t="shared" si="49"/>
        <v>0</v>
      </c>
      <c r="F753" s="77">
        <f>SUM(E$7:E753)</f>
        <v>0</v>
      </c>
      <c r="G753" s="77">
        <f t="shared" si="50"/>
        <v>0</v>
      </c>
    </row>
    <row r="754" spans="2:7" x14ac:dyDescent="0.3">
      <c r="B754" s="76">
        <v>747</v>
      </c>
      <c r="C754" s="77">
        <f t="shared" si="47"/>
        <v>0</v>
      </c>
      <c r="D754" s="77">
        <f t="shared" si="48"/>
        <v>0</v>
      </c>
      <c r="E754" s="77">
        <f t="shared" si="49"/>
        <v>0</v>
      </c>
      <c r="F754" s="77">
        <f>SUM(E$7:E754)</f>
        <v>0</v>
      </c>
      <c r="G754" s="77">
        <f t="shared" si="50"/>
        <v>0</v>
      </c>
    </row>
    <row r="755" spans="2:7" x14ac:dyDescent="0.3">
      <c r="B755" s="76">
        <v>748</v>
      </c>
      <c r="C755" s="77">
        <f t="shared" si="47"/>
        <v>0</v>
      </c>
      <c r="D755" s="77">
        <f t="shared" si="48"/>
        <v>0</v>
      </c>
      <c r="E755" s="77">
        <f t="shared" si="49"/>
        <v>0</v>
      </c>
      <c r="F755" s="77">
        <f>SUM(E$7:E755)</f>
        <v>0</v>
      </c>
      <c r="G755" s="77">
        <f t="shared" si="50"/>
        <v>0</v>
      </c>
    </row>
    <row r="756" spans="2:7" x14ac:dyDescent="0.3">
      <c r="B756" s="76">
        <v>749</v>
      </c>
      <c r="C756" s="77">
        <f t="shared" si="47"/>
        <v>0</v>
      </c>
      <c r="D756" s="77">
        <f t="shared" si="48"/>
        <v>0</v>
      </c>
      <c r="E756" s="77">
        <f t="shared" si="49"/>
        <v>0</v>
      </c>
      <c r="F756" s="77">
        <f>SUM(E$7:E756)</f>
        <v>0</v>
      </c>
      <c r="G756" s="77">
        <f t="shared" si="50"/>
        <v>0</v>
      </c>
    </row>
    <row r="757" spans="2:7" x14ac:dyDescent="0.3">
      <c r="B757" s="76">
        <v>750</v>
      </c>
      <c r="C757" s="77">
        <f t="shared" si="47"/>
        <v>0</v>
      </c>
      <c r="D757" s="77">
        <f t="shared" si="48"/>
        <v>0</v>
      </c>
      <c r="E757" s="77">
        <f t="shared" si="49"/>
        <v>0</v>
      </c>
      <c r="F757" s="77">
        <f>SUM(E$7:E757)</f>
        <v>0</v>
      </c>
      <c r="G757" s="77">
        <f t="shared" si="50"/>
        <v>0</v>
      </c>
    </row>
    <row r="758" spans="2:7" x14ac:dyDescent="0.3">
      <c r="B758" s="76">
        <v>751</v>
      </c>
      <c r="C758" s="77">
        <f t="shared" si="47"/>
        <v>0</v>
      </c>
      <c r="D758" s="77">
        <f t="shared" si="48"/>
        <v>0</v>
      </c>
      <c r="E758" s="77">
        <f t="shared" si="49"/>
        <v>0</v>
      </c>
      <c r="F758" s="77">
        <f>SUM(E$7:E758)</f>
        <v>0</v>
      </c>
      <c r="G758" s="77">
        <f t="shared" si="50"/>
        <v>0</v>
      </c>
    </row>
    <row r="759" spans="2:7" x14ac:dyDescent="0.3">
      <c r="B759" s="76">
        <v>752</v>
      </c>
      <c r="C759" s="77">
        <f t="shared" si="47"/>
        <v>0</v>
      </c>
      <c r="D759" s="77">
        <f t="shared" si="48"/>
        <v>0</v>
      </c>
      <c r="E759" s="77">
        <f t="shared" si="49"/>
        <v>0</v>
      </c>
      <c r="F759" s="77">
        <f>SUM(E$7:E759)</f>
        <v>0</v>
      </c>
      <c r="G759" s="77">
        <f t="shared" si="50"/>
        <v>0</v>
      </c>
    </row>
    <row r="760" spans="2:7" x14ac:dyDescent="0.3">
      <c r="B760" s="76">
        <v>753</v>
      </c>
      <c r="C760" s="77">
        <f t="shared" si="47"/>
        <v>0</v>
      </c>
      <c r="D760" s="77">
        <f t="shared" si="48"/>
        <v>0</v>
      </c>
      <c r="E760" s="77">
        <f t="shared" si="49"/>
        <v>0</v>
      </c>
      <c r="F760" s="77">
        <f>SUM(E$7:E760)</f>
        <v>0</v>
      </c>
      <c r="G760" s="77">
        <f t="shared" si="50"/>
        <v>0</v>
      </c>
    </row>
    <row r="761" spans="2:7" x14ac:dyDescent="0.3">
      <c r="B761" s="76">
        <v>754</v>
      </c>
      <c r="C761" s="77">
        <f t="shared" si="47"/>
        <v>0</v>
      </c>
      <c r="D761" s="77">
        <f t="shared" si="48"/>
        <v>0</v>
      </c>
      <c r="E761" s="77">
        <f t="shared" si="49"/>
        <v>0</v>
      </c>
      <c r="F761" s="77">
        <f>SUM(E$7:E761)</f>
        <v>0</v>
      </c>
      <c r="G761" s="77">
        <f t="shared" si="50"/>
        <v>0</v>
      </c>
    </row>
    <row r="762" spans="2:7" x14ac:dyDescent="0.3">
      <c r="B762" s="76">
        <v>755</v>
      </c>
      <c r="C762" s="77">
        <f t="shared" si="47"/>
        <v>0</v>
      </c>
      <c r="D762" s="77">
        <f t="shared" si="48"/>
        <v>0</v>
      </c>
      <c r="E762" s="77">
        <f t="shared" si="49"/>
        <v>0</v>
      </c>
      <c r="F762" s="77">
        <f>SUM(E$7:E762)</f>
        <v>0</v>
      </c>
      <c r="G762" s="77">
        <f t="shared" si="50"/>
        <v>0</v>
      </c>
    </row>
    <row r="763" spans="2:7" x14ac:dyDescent="0.3">
      <c r="B763" s="76">
        <v>756</v>
      </c>
      <c r="C763" s="77">
        <f t="shared" si="47"/>
        <v>0</v>
      </c>
      <c r="D763" s="77">
        <f t="shared" si="48"/>
        <v>0</v>
      </c>
      <c r="E763" s="77">
        <f t="shared" si="49"/>
        <v>0</v>
      </c>
      <c r="F763" s="77">
        <f>SUM(E$7:E763)</f>
        <v>0</v>
      </c>
      <c r="G763" s="77">
        <f t="shared" si="50"/>
        <v>0</v>
      </c>
    </row>
    <row r="764" spans="2:7" x14ac:dyDescent="0.3">
      <c r="B764" s="76">
        <v>757</v>
      </c>
      <c r="C764" s="77">
        <f t="shared" si="47"/>
        <v>0</v>
      </c>
      <c r="D764" s="77">
        <f t="shared" si="48"/>
        <v>0</v>
      </c>
      <c r="E764" s="77">
        <f t="shared" si="49"/>
        <v>0</v>
      </c>
      <c r="F764" s="77">
        <f>SUM(E$7:E764)</f>
        <v>0</v>
      </c>
      <c r="G764" s="77">
        <f t="shared" si="50"/>
        <v>0</v>
      </c>
    </row>
    <row r="765" spans="2:7" x14ac:dyDescent="0.3">
      <c r="B765" s="76">
        <v>758</v>
      </c>
      <c r="C765" s="77">
        <f t="shared" si="47"/>
        <v>0</v>
      </c>
      <c r="D765" s="77">
        <f t="shared" si="48"/>
        <v>0</v>
      </c>
      <c r="E765" s="77">
        <f t="shared" si="49"/>
        <v>0</v>
      </c>
      <c r="F765" s="77">
        <f>SUM(E$7:E765)</f>
        <v>0</v>
      </c>
      <c r="G765" s="77">
        <f t="shared" si="50"/>
        <v>0</v>
      </c>
    </row>
    <row r="766" spans="2:7" x14ac:dyDescent="0.3">
      <c r="B766" s="76">
        <v>759</v>
      </c>
      <c r="C766" s="77">
        <f t="shared" si="47"/>
        <v>0</v>
      </c>
      <c r="D766" s="77">
        <f t="shared" si="48"/>
        <v>0</v>
      </c>
      <c r="E766" s="77">
        <f t="shared" si="49"/>
        <v>0</v>
      </c>
      <c r="F766" s="77">
        <f>SUM(E$7:E766)</f>
        <v>0</v>
      </c>
      <c r="G766" s="77">
        <f t="shared" si="50"/>
        <v>0</v>
      </c>
    </row>
    <row r="767" spans="2:7" x14ac:dyDescent="0.3">
      <c r="B767" s="76">
        <v>760</v>
      </c>
      <c r="C767" s="77">
        <f t="shared" si="47"/>
        <v>0</v>
      </c>
      <c r="D767" s="77">
        <f t="shared" si="48"/>
        <v>0</v>
      </c>
      <c r="E767" s="77">
        <f t="shared" si="49"/>
        <v>0</v>
      </c>
      <c r="F767" s="77">
        <f>SUM(E$7:E767)</f>
        <v>0</v>
      </c>
      <c r="G767" s="77">
        <f t="shared" si="50"/>
        <v>0</v>
      </c>
    </row>
    <row r="768" spans="2:7" x14ac:dyDescent="0.3">
      <c r="B768" s="76">
        <v>761</v>
      </c>
      <c r="C768" s="77">
        <f t="shared" si="47"/>
        <v>0</v>
      </c>
      <c r="D768" s="77">
        <f t="shared" si="48"/>
        <v>0</v>
      </c>
      <c r="E768" s="77">
        <f t="shared" si="49"/>
        <v>0</v>
      </c>
      <c r="F768" s="77">
        <f>SUM(E$7:E768)</f>
        <v>0</v>
      </c>
      <c r="G768" s="77">
        <f t="shared" si="50"/>
        <v>0</v>
      </c>
    </row>
    <row r="769" spans="2:7" x14ac:dyDescent="0.3">
      <c r="B769" s="76">
        <v>762</v>
      </c>
      <c r="C769" s="77">
        <f t="shared" si="47"/>
        <v>0</v>
      </c>
      <c r="D769" s="77">
        <f t="shared" si="48"/>
        <v>0</v>
      </c>
      <c r="E769" s="77">
        <f t="shared" si="49"/>
        <v>0</v>
      </c>
      <c r="F769" s="77">
        <f>SUM(E$7:E769)</f>
        <v>0</v>
      </c>
      <c r="G769" s="77">
        <f t="shared" si="50"/>
        <v>0</v>
      </c>
    </row>
    <row r="770" spans="2:7" x14ac:dyDescent="0.3">
      <c r="B770" s="76">
        <v>763</v>
      </c>
      <c r="C770" s="77">
        <f t="shared" si="47"/>
        <v>0</v>
      </c>
      <c r="D770" s="77">
        <f t="shared" si="48"/>
        <v>0</v>
      </c>
      <c r="E770" s="77">
        <f t="shared" si="49"/>
        <v>0</v>
      </c>
      <c r="F770" s="77">
        <f>SUM(E$7:E770)</f>
        <v>0</v>
      </c>
      <c r="G770" s="77">
        <f t="shared" si="50"/>
        <v>0</v>
      </c>
    </row>
    <row r="771" spans="2:7" x14ac:dyDescent="0.3">
      <c r="B771" s="76">
        <v>764</v>
      </c>
      <c r="C771" s="77">
        <f t="shared" si="47"/>
        <v>0</v>
      </c>
      <c r="D771" s="77">
        <f t="shared" si="48"/>
        <v>0</v>
      </c>
      <c r="E771" s="77">
        <f t="shared" si="49"/>
        <v>0</v>
      </c>
      <c r="F771" s="77">
        <f>SUM(E$7:E771)</f>
        <v>0</v>
      </c>
      <c r="G771" s="77">
        <f t="shared" si="50"/>
        <v>0</v>
      </c>
    </row>
    <row r="772" spans="2:7" x14ac:dyDescent="0.3">
      <c r="B772" s="76">
        <v>765</v>
      </c>
      <c r="C772" s="77">
        <f t="shared" si="47"/>
        <v>0</v>
      </c>
      <c r="D772" s="77">
        <f t="shared" si="48"/>
        <v>0</v>
      </c>
      <c r="E772" s="77">
        <f t="shared" si="49"/>
        <v>0</v>
      </c>
      <c r="F772" s="77">
        <f>SUM(E$7:E772)</f>
        <v>0</v>
      </c>
      <c r="G772" s="77">
        <f t="shared" si="50"/>
        <v>0</v>
      </c>
    </row>
    <row r="773" spans="2:7" x14ac:dyDescent="0.3">
      <c r="B773" s="76">
        <v>766</v>
      </c>
      <c r="C773" s="77">
        <f t="shared" si="47"/>
        <v>0</v>
      </c>
      <c r="D773" s="77">
        <f t="shared" si="48"/>
        <v>0</v>
      </c>
      <c r="E773" s="77">
        <f t="shared" si="49"/>
        <v>0</v>
      </c>
      <c r="F773" s="77">
        <f>SUM(E$7:E773)</f>
        <v>0</v>
      </c>
      <c r="G773" s="77">
        <f t="shared" si="50"/>
        <v>0</v>
      </c>
    </row>
    <row r="774" spans="2:7" x14ac:dyDescent="0.3">
      <c r="B774" s="76">
        <v>767</v>
      </c>
      <c r="C774" s="77">
        <f t="shared" si="47"/>
        <v>0</v>
      </c>
      <c r="D774" s="77">
        <f t="shared" si="48"/>
        <v>0</v>
      </c>
      <c r="E774" s="77">
        <f t="shared" si="49"/>
        <v>0</v>
      </c>
      <c r="F774" s="77">
        <f>SUM(E$7:E774)</f>
        <v>0</v>
      </c>
      <c r="G774" s="77">
        <f t="shared" si="50"/>
        <v>0</v>
      </c>
    </row>
    <row r="775" spans="2:7" x14ac:dyDescent="0.3">
      <c r="B775" s="76">
        <v>768</v>
      </c>
      <c r="C775" s="77">
        <f t="shared" si="47"/>
        <v>0</v>
      </c>
      <c r="D775" s="77">
        <f t="shared" si="48"/>
        <v>0</v>
      </c>
      <c r="E775" s="77">
        <f t="shared" si="49"/>
        <v>0</v>
      </c>
      <c r="F775" s="77">
        <f>SUM(E$7:E775)</f>
        <v>0</v>
      </c>
      <c r="G775" s="77">
        <f t="shared" si="50"/>
        <v>0</v>
      </c>
    </row>
    <row r="776" spans="2:7" x14ac:dyDescent="0.3">
      <c r="B776" s="76">
        <v>769</v>
      </c>
      <c r="C776" s="77">
        <f t="shared" ref="C776:C839" si="51">IF(B$3*12&gt;=B776,-PMT(B$4/12,(B$3*12)+1,B$2/(1+B$4/12)),0)</f>
        <v>0</v>
      </c>
      <c r="D776" s="77">
        <f t="shared" si="48"/>
        <v>0</v>
      </c>
      <c r="E776" s="77">
        <f t="shared" si="49"/>
        <v>0</v>
      </c>
      <c r="F776" s="77">
        <f>SUM(E$7:E776)</f>
        <v>0</v>
      </c>
      <c r="G776" s="77">
        <f t="shared" si="50"/>
        <v>0</v>
      </c>
    </row>
    <row r="777" spans="2:7" x14ac:dyDescent="0.3">
      <c r="B777" s="76">
        <v>770</v>
      </c>
      <c r="C777" s="77">
        <f t="shared" si="51"/>
        <v>0</v>
      </c>
      <c r="D777" s="77">
        <f t="shared" ref="D777:D840" si="52">IF(B$3*12&gt;=B777,G776*B$4/12,0)</f>
        <v>0</v>
      </c>
      <c r="E777" s="77">
        <f t="shared" ref="E777:E840" si="53">C777-D777</f>
        <v>0</v>
      </c>
      <c r="F777" s="77">
        <f>SUM(E$7:E777)</f>
        <v>0</v>
      </c>
      <c r="G777" s="77">
        <f t="shared" ref="G777:G840" si="54">G776-E777</f>
        <v>0</v>
      </c>
    </row>
    <row r="778" spans="2:7" x14ac:dyDescent="0.3">
      <c r="B778" s="76">
        <v>771</v>
      </c>
      <c r="C778" s="77">
        <f t="shared" si="51"/>
        <v>0</v>
      </c>
      <c r="D778" s="77">
        <f t="shared" si="52"/>
        <v>0</v>
      </c>
      <c r="E778" s="77">
        <f t="shared" si="53"/>
        <v>0</v>
      </c>
      <c r="F778" s="77">
        <f>SUM(E$7:E778)</f>
        <v>0</v>
      </c>
      <c r="G778" s="77">
        <f t="shared" si="54"/>
        <v>0</v>
      </c>
    </row>
    <row r="779" spans="2:7" x14ac:dyDescent="0.3">
      <c r="B779" s="76">
        <v>772</v>
      </c>
      <c r="C779" s="77">
        <f t="shared" si="51"/>
        <v>0</v>
      </c>
      <c r="D779" s="77">
        <f t="shared" si="52"/>
        <v>0</v>
      </c>
      <c r="E779" s="77">
        <f t="shared" si="53"/>
        <v>0</v>
      </c>
      <c r="F779" s="77">
        <f>SUM(E$7:E779)</f>
        <v>0</v>
      </c>
      <c r="G779" s="77">
        <f t="shared" si="54"/>
        <v>0</v>
      </c>
    </row>
    <row r="780" spans="2:7" x14ac:dyDescent="0.3">
      <c r="B780" s="76">
        <v>773</v>
      </c>
      <c r="C780" s="77">
        <f t="shared" si="51"/>
        <v>0</v>
      </c>
      <c r="D780" s="77">
        <f t="shared" si="52"/>
        <v>0</v>
      </c>
      <c r="E780" s="77">
        <f t="shared" si="53"/>
        <v>0</v>
      </c>
      <c r="F780" s="77">
        <f>SUM(E$7:E780)</f>
        <v>0</v>
      </c>
      <c r="G780" s="77">
        <f t="shared" si="54"/>
        <v>0</v>
      </c>
    </row>
    <row r="781" spans="2:7" x14ac:dyDescent="0.3">
      <c r="B781" s="76">
        <v>774</v>
      </c>
      <c r="C781" s="77">
        <f t="shared" si="51"/>
        <v>0</v>
      </c>
      <c r="D781" s="77">
        <f t="shared" si="52"/>
        <v>0</v>
      </c>
      <c r="E781" s="77">
        <f t="shared" si="53"/>
        <v>0</v>
      </c>
      <c r="F781" s="77">
        <f>SUM(E$7:E781)</f>
        <v>0</v>
      </c>
      <c r="G781" s="77">
        <f t="shared" si="54"/>
        <v>0</v>
      </c>
    </row>
    <row r="782" spans="2:7" x14ac:dyDescent="0.3">
      <c r="B782" s="76">
        <v>775</v>
      </c>
      <c r="C782" s="77">
        <f t="shared" si="51"/>
        <v>0</v>
      </c>
      <c r="D782" s="77">
        <f t="shared" si="52"/>
        <v>0</v>
      </c>
      <c r="E782" s="77">
        <f t="shared" si="53"/>
        <v>0</v>
      </c>
      <c r="F782" s="77">
        <f>SUM(E$7:E782)</f>
        <v>0</v>
      </c>
      <c r="G782" s="77">
        <f t="shared" si="54"/>
        <v>0</v>
      </c>
    </row>
    <row r="783" spans="2:7" x14ac:dyDescent="0.3">
      <c r="B783" s="76">
        <v>776</v>
      </c>
      <c r="C783" s="77">
        <f t="shared" si="51"/>
        <v>0</v>
      </c>
      <c r="D783" s="77">
        <f t="shared" si="52"/>
        <v>0</v>
      </c>
      <c r="E783" s="77">
        <f t="shared" si="53"/>
        <v>0</v>
      </c>
      <c r="F783" s="77">
        <f>SUM(E$7:E783)</f>
        <v>0</v>
      </c>
      <c r="G783" s="77">
        <f t="shared" si="54"/>
        <v>0</v>
      </c>
    </row>
    <row r="784" spans="2:7" x14ac:dyDescent="0.3">
      <c r="B784" s="76">
        <v>777</v>
      </c>
      <c r="C784" s="77">
        <f t="shared" si="51"/>
        <v>0</v>
      </c>
      <c r="D784" s="77">
        <f t="shared" si="52"/>
        <v>0</v>
      </c>
      <c r="E784" s="77">
        <f t="shared" si="53"/>
        <v>0</v>
      </c>
      <c r="F784" s="77">
        <f>SUM(E$7:E784)</f>
        <v>0</v>
      </c>
      <c r="G784" s="77">
        <f t="shared" si="54"/>
        <v>0</v>
      </c>
    </row>
    <row r="785" spans="2:7" x14ac:dyDescent="0.3">
      <c r="B785" s="76">
        <v>778</v>
      </c>
      <c r="C785" s="77">
        <f t="shared" si="51"/>
        <v>0</v>
      </c>
      <c r="D785" s="77">
        <f t="shared" si="52"/>
        <v>0</v>
      </c>
      <c r="E785" s="77">
        <f t="shared" si="53"/>
        <v>0</v>
      </c>
      <c r="F785" s="77">
        <f>SUM(E$7:E785)</f>
        <v>0</v>
      </c>
      <c r="G785" s="77">
        <f t="shared" si="54"/>
        <v>0</v>
      </c>
    </row>
    <row r="786" spans="2:7" x14ac:dyDescent="0.3">
      <c r="B786" s="76">
        <v>779</v>
      </c>
      <c r="C786" s="77">
        <f t="shared" si="51"/>
        <v>0</v>
      </c>
      <c r="D786" s="77">
        <f t="shared" si="52"/>
        <v>0</v>
      </c>
      <c r="E786" s="77">
        <f t="shared" si="53"/>
        <v>0</v>
      </c>
      <c r="F786" s="77">
        <f>SUM(E$7:E786)</f>
        <v>0</v>
      </c>
      <c r="G786" s="77">
        <f t="shared" si="54"/>
        <v>0</v>
      </c>
    </row>
    <row r="787" spans="2:7" x14ac:dyDescent="0.3">
      <c r="B787" s="76">
        <v>780</v>
      </c>
      <c r="C787" s="77">
        <f t="shared" si="51"/>
        <v>0</v>
      </c>
      <c r="D787" s="77">
        <f t="shared" si="52"/>
        <v>0</v>
      </c>
      <c r="E787" s="77">
        <f t="shared" si="53"/>
        <v>0</v>
      </c>
      <c r="F787" s="77">
        <f>SUM(E$7:E787)</f>
        <v>0</v>
      </c>
      <c r="G787" s="77">
        <f t="shared" si="54"/>
        <v>0</v>
      </c>
    </row>
    <row r="788" spans="2:7" x14ac:dyDescent="0.3">
      <c r="B788" s="76">
        <v>781</v>
      </c>
      <c r="C788" s="77">
        <f t="shared" si="51"/>
        <v>0</v>
      </c>
      <c r="D788" s="77">
        <f t="shared" si="52"/>
        <v>0</v>
      </c>
      <c r="E788" s="77">
        <f t="shared" si="53"/>
        <v>0</v>
      </c>
      <c r="F788" s="77">
        <f>SUM(E$7:E788)</f>
        <v>0</v>
      </c>
      <c r="G788" s="77">
        <f t="shared" si="54"/>
        <v>0</v>
      </c>
    </row>
    <row r="789" spans="2:7" x14ac:dyDescent="0.3">
      <c r="B789" s="76">
        <v>782</v>
      </c>
      <c r="C789" s="77">
        <f t="shared" si="51"/>
        <v>0</v>
      </c>
      <c r="D789" s="77">
        <f t="shared" si="52"/>
        <v>0</v>
      </c>
      <c r="E789" s="77">
        <f t="shared" si="53"/>
        <v>0</v>
      </c>
      <c r="F789" s="77">
        <f>SUM(E$7:E789)</f>
        <v>0</v>
      </c>
      <c r="G789" s="77">
        <f t="shared" si="54"/>
        <v>0</v>
      </c>
    </row>
    <row r="790" spans="2:7" x14ac:dyDescent="0.3">
      <c r="B790" s="76">
        <v>783</v>
      </c>
      <c r="C790" s="77">
        <f t="shared" si="51"/>
        <v>0</v>
      </c>
      <c r="D790" s="77">
        <f t="shared" si="52"/>
        <v>0</v>
      </c>
      <c r="E790" s="77">
        <f t="shared" si="53"/>
        <v>0</v>
      </c>
      <c r="F790" s="77">
        <f>SUM(E$7:E790)</f>
        <v>0</v>
      </c>
      <c r="G790" s="77">
        <f t="shared" si="54"/>
        <v>0</v>
      </c>
    </row>
    <row r="791" spans="2:7" x14ac:dyDescent="0.3">
      <c r="B791" s="76">
        <v>784</v>
      </c>
      <c r="C791" s="77">
        <f t="shared" si="51"/>
        <v>0</v>
      </c>
      <c r="D791" s="77">
        <f t="shared" si="52"/>
        <v>0</v>
      </c>
      <c r="E791" s="77">
        <f t="shared" si="53"/>
        <v>0</v>
      </c>
      <c r="F791" s="77">
        <f>SUM(E$7:E791)</f>
        <v>0</v>
      </c>
      <c r="G791" s="77">
        <f t="shared" si="54"/>
        <v>0</v>
      </c>
    </row>
    <row r="792" spans="2:7" x14ac:dyDescent="0.3">
      <c r="B792" s="76">
        <v>785</v>
      </c>
      <c r="C792" s="77">
        <f t="shared" si="51"/>
        <v>0</v>
      </c>
      <c r="D792" s="77">
        <f t="shared" si="52"/>
        <v>0</v>
      </c>
      <c r="E792" s="77">
        <f t="shared" si="53"/>
        <v>0</v>
      </c>
      <c r="F792" s="77">
        <f>SUM(E$7:E792)</f>
        <v>0</v>
      </c>
      <c r="G792" s="77">
        <f t="shared" si="54"/>
        <v>0</v>
      </c>
    </row>
    <row r="793" spans="2:7" x14ac:dyDescent="0.3">
      <c r="B793" s="76">
        <v>786</v>
      </c>
      <c r="C793" s="77">
        <f t="shared" si="51"/>
        <v>0</v>
      </c>
      <c r="D793" s="77">
        <f t="shared" si="52"/>
        <v>0</v>
      </c>
      <c r="E793" s="77">
        <f t="shared" si="53"/>
        <v>0</v>
      </c>
      <c r="F793" s="77">
        <f>SUM(E$7:E793)</f>
        <v>0</v>
      </c>
      <c r="G793" s="77">
        <f t="shared" si="54"/>
        <v>0</v>
      </c>
    </row>
    <row r="794" spans="2:7" x14ac:dyDescent="0.3">
      <c r="B794" s="76">
        <v>787</v>
      </c>
      <c r="C794" s="77">
        <f t="shared" si="51"/>
        <v>0</v>
      </c>
      <c r="D794" s="77">
        <f t="shared" si="52"/>
        <v>0</v>
      </c>
      <c r="E794" s="77">
        <f t="shared" si="53"/>
        <v>0</v>
      </c>
      <c r="F794" s="77">
        <f>SUM(E$7:E794)</f>
        <v>0</v>
      </c>
      <c r="G794" s="77">
        <f t="shared" si="54"/>
        <v>0</v>
      </c>
    </row>
    <row r="795" spans="2:7" x14ac:dyDescent="0.3">
      <c r="B795" s="76">
        <v>788</v>
      </c>
      <c r="C795" s="77">
        <f t="shared" si="51"/>
        <v>0</v>
      </c>
      <c r="D795" s="77">
        <f t="shared" si="52"/>
        <v>0</v>
      </c>
      <c r="E795" s="77">
        <f t="shared" si="53"/>
        <v>0</v>
      </c>
      <c r="F795" s="77">
        <f>SUM(E$7:E795)</f>
        <v>0</v>
      </c>
      <c r="G795" s="77">
        <f t="shared" si="54"/>
        <v>0</v>
      </c>
    </row>
    <row r="796" spans="2:7" x14ac:dyDescent="0.3">
      <c r="B796" s="76">
        <v>789</v>
      </c>
      <c r="C796" s="77">
        <f t="shared" si="51"/>
        <v>0</v>
      </c>
      <c r="D796" s="77">
        <f t="shared" si="52"/>
        <v>0</v>
      </c>
      <c r="E796" s="77">
        <f t="shared" si="53"/>
        <v>0</v>
      </c>
      <c r="F796" s="77">
        <f>SUM(E$7:E796)</f>
        <v>0</v>
      </c>
      <c r="G796" s="77">
        <f t="shared" si="54"/>
        <v>0</v>
      </c>
    </row>
    <row r="797" spans="2:7" x14ac:dyDescent="0.3">
      <c r="B797" s="76">
        <v>790</v>
      </c>
      <c r="C797" s="77">
        <f t="shared" si="51"/>
        <v>0</v>
      </c>
      <c r="D797" s="77">
        <f t="shared" si="52"/>
        <v>0</v>
      </c>
      <c r="E797" s="77">
        <f t="shared" si="53"/>
        <v>0</v>
      </c>
      <c r="F797" s="77">
        <f>SUM(E$7:E797)</f>
        <v>0</v>
      </c>
      <c r="G797" s="77">
        <f t="shared" si="54"/>
        <v>0</v>
      </c>
    </row>
    <row r="798" spans="2:7" x14ac:dyDescent="0.3">
      <c r="B798" s="76">
        <v>791</v>
      </c>
      <c r="C798" s="77">
        <f t="shared" si="51"/>
        <v>0</v>
      </c>
      <c r="D798" s="77">
        <f t="shared" si="52"/>
        <v>0</v>
      </c>
      <c r="E798" s="77">
        <f t="shared" si="53"/>
        <v>0</v>
      </c>
      <c r="F798" s="77">
        <f>SUM(E$7:E798)</f>
        <v>0</v>
      </c>
      <c r="G798" s="77">
        <f t="shared" si="54"/>
        <v>0</v>
      </c>
    </row>
    <row r="799" spans="2:7" x14ac:dyDescent="0.3">
      <c r="B799" s="76">
        <v>792</v>
      </c>
      <c r="C799" s="77">
        <f t="shared" si="51"/>
        <v>0</v>
      </c>
      <c r="D799" s="77">
        <f t="shared" si="52"/>
        <v>0</v>
      </c>
      <c r="E799" s="77">
        <f t="shared" si="53"/>
        <v>0</v>
      </c>
      <c r="F799" s="77">
        <f>SUM(E$7:E799)</f>
        <v>0</v>
      </c>
      <c r="G799" s="77">
        <f t="shared" si="54"/>
        <v>0</v>
      </c>
    </row>
    <row r="800" spans="2:7" x14ac:dyDescent="0.3">
      <c r="B800" s="76">
        <v>793</v>
      </c>
      <c r="C800" s="77">
        <f t="shared" si="51"/>
        <v>0</v>
      </c>
      <c r="D800" s="77">
        <f t="shared" si="52"/>
        <v>0</v>
      </c>
      <c r="E800" s="77">
        <f t="shared" si="53"/>
        <v>0</v>
      </c>
      <c r="F800" s="77">
        <f>SUM(E$7:E800)</f>
        <v>0</v>
      </c>
      <c r="G800" s="77">
        <f t="shared" si="54"/>
        <v>0</v>
      </c>
    </row>
    <row r="801" spans="2:7" x14ac:dyDescent="0.3">
      <c r="B801" s="76">
        <v>794</v>
      </c>
      <c r="C801" s="77">
        <f t="shared" si="51"/>
        <v>0</v>
      </c>
      <c r="D801" s="77">
        <f t="shared" si="52"/>
        <v>0</v>
      </c>
      <c r="E801" s="77">
        <f t="shared" si="53"/>
        <v>0</v>
      </c>
      <c r="F801" s="77">
        <f>SUM(E$7:E801)</f>
        <v>0</v>
      </c>
      <c r="G801" s="77">
        <f t="shared" si="54"/>
        <v>0</v>
      </c>
    </row>
    <row r="802" spans="2:7" x14ac:dyDescent="0.3">
      <c r="B802" s="76">
        <v>795</v>
      </c>
      <c r="C802" s="77">
        <f t="shared" si="51"/>
        <v>0</v>
      </c>
      <c r="D802" s="77">
        <f t="shared" si="52"/>
        <v>0</v>
      </c>
      <c r="E802" s="77">
        <f t="shared" si="53"/>
        <v>0</v>
      </c>
      <c r="F802" s="77">
        <f>SUM(E$7:E802)</f>
        <v>0</v>
      </c>
      <c r="G802" s="77">
        <f t="shared" si="54"/>
        <v>0</v>
      </c>
    </row>
    <row r="803" spans="2:7" x14ac:dyDescent="0.3">
      <c r="B803" s="76">
        <v>796</v>
      </c>
      <c r="C803" s="77">
        <f t="shared" si="51"/>
        <v>0</v>
      </c>
      <c r="D803" s="77">
        <f t="shared" si="52"/>
        <v>0</v>
      </c>
      <c r="E803" s="77">
        <f t="shared" si="53"/>
        <v>0</v>
      </c>
      <c r="F803" s="77">
        <f>SUM(E$7:E803)</f>
        <v>0</v>
      </c>
      <c r="G803" s="77">
        <f t="shared" si="54"/>
        <v>0</v>
      </c>
    </row>
    <row r="804" spans="2:7" x14ac:dyDescent="0.3">
      <c r="B804" s="76">
        <v>797</v>
      </c>
      <c r="C804" s="77">
        <f t="shared" si="51"/>
        <v>0</v>
      </c>
      <c r="D804" s="77">
        <f t="shared" si="52"/>
        <v>0</v>
      </c>
      <c r="E804" s="77">
        <f t="shared" si="53"/>
        <v>0</v>
      </c>
      <c r="F804" s="77">
        <f>SUM(E$7:E804)</f>
        <v>0</v>
      </c>
      <c r="G804" s="77">
        <f t="shared" si="54"/>
        <v>0</v>
      </c>
    </row>
    <row r="805" spans="2:7" x14ac:dyDescent="0.3">
      <c r="B805" s="76">
        <v>798</v>
      </c>
      <c r="C805" s="77">
        <f t="shared" si="51"/>
        <v>0</v>
      </c>
      <c r="D805" s="77">
        <f t="shared" si="52"/>
        <v>0</v>
      </c>
      <c r="E805" s="77">
        <f t="shared" si="53"/>
        <v>0</v>
      </c>
      <c r="F805" s="77">
        <f>SUM(E$7:E805)</f>
        <v>0</v>
      </c>
      <c r="G805" s="77">
        <f t="shared" si="54"/>
        <v>0</v>
      </c>
    </row>
    <row r="806" spans="2:7" x14ac:dyDescent="0.3">
      <c r="B806" s="76">
        <v>799</v>
      </c>
      <c r="C806" s="77">
        <f t="shared" si="51"/>
        <v>0</v>
      </c>
      <c r="D806" s="77">
        <f t="shared" si="52"/>
        <v>0</v>
      </c>
      <c r="E806" s="77">
        <f t="shared" si="53"/>
        <v>0</v>
      </c>
      <c r="F806" s="77">
        <f>SUM(E$7:E806)</f>
        <v>0</v>
      </c>
      <c r="G806" s="77">
        <f t="shared" si="54"/>
        <v>0</v>
      </c>
    </row>
    <row r="807" spans="2:7" x14ac:dyDescent="0.3">
      <c r="B807" s="76">
        <v>800</v>
      </c>
      <c r="C807" s="77">
        <f t="shared" si="51"/>
        <v>0</v>
      </c>
      <c r="D807" s="77">
        <f t="shared" si="52"/>
        <v>0</v>
      </c>
      <c r="E807" s="77">
        <f t="shared" si="53"/>
        <v>0</v>
      </c>
      <c r="F807" s="77">
        <f>SUM(E$7:E807)</f>
        <v>0</v>
      </c>
      <c r="G807" s="77">
        <f t="shared" si="54"/>
        <v>0</v>
      </c>
    </row>
    <row r="808" spans="2:7" x14ac:dyDescent="0.3">
      <c r="B808" s="76">
        <v>801</v>
      </c>
      <c r="C808" s="77">
        <f t="shared" si="51"/>
        <v>0</v>
      </c>
      <c r="D808" s="77">
        <f t="shared" si="52"/>
        <v>0</v>
      </c>
      <c r="E808" s="77">
        <f t="shared" si="53"/>
        <v>0</v>
      </c>
      <c r="F808" s="77">
        <f>SUM(E$7:E808)</f>
        <v>0</v>
      </c>
      <c r="G808" s="77">
        <f t="shared" si="54"/>
        <v>0</v>
      </c>
    </row>
    <row r="809" spans="2:7" x14ac:dyDescent="0.3">
      <c r="B809" s="76">
        <v>802</v>
      </c>
      <c r="C809" s="77">
        <f t="shared" si="51"/>
        <v>0</v>
      </c>
      <c r="D809" s="77">
        <f t="shared" si="52"/>
        <v>0</v>
      </c>
      <c r="E809" s="77">
        <f t="shared" si="53"/>
        <v>0</v>
      </c>
      <c r="F809" s="77">
        <f>SUM(E$7:E809)</f>
        <v>0</v>
      </c>
      <c r="G809" s="77">
        <f t="shared" si="54"/>
        <v>0</v>
      </c>
    </row>
    <row r="810" spans="2:7" x14ac:dyDescent="0.3">
      <c r="B810" s="76">
        <v>803</v>
      </c>
      <c r="C810" s="77">
        <f t="shared" si="51"/>
        <v>0</v>
      </c>
      <c r="D810" s="77">
        <f t="shared" si="52"/>
        <v>0</v>
      </c>
      <c r="E810" s="77">
        <f t="shared" si="53"/>
        <v>0</v>
      </c>
      <c r="F810" s="77">
        <f>SUM(E$7:E810)</f>
        <v>0</v>
      </c>
      <c r="G810" s="77">
        <f t="shared" si="54"/>
        <v>0</v>
      </c>
    </row>
    <row r="811" spans="2:7" x14ac:dyDescent="0.3">
      <c r="B811" s="76">
        <v>804</v>
      </c>
      <c r="C811" s="77">
        <f t="shared" si="51"/>
        <v>0</v>
      </c>
      <c r="D811" s="77">
        <f t="shared" si="52"/>
        <v>0</v>
      </c>
      <c r="E811" s="77">
        <f t="shared" si="53"/>
        <v>0</v>
      </c>
      <c r="F811" s="77">
        <f>SUM(E$7:E811)</f>
        <v>0</v>
      </c>
      <c r="G811" s="77">
        <f t="shared" si="54"/>
        <v>0</v>
      </c>
    </row>
    <row r="812" spans="2:7" x14ac:dyDescent="0.3">
      <c r="B812" s="76">
        <v>805</v>
      </c>
      <c r="C812" s="77">
        <f t="shared" si="51"/>
        <v>0</v>
      </c>
      <c r="D812" s="77">
        <f t="shared" si="52"/>
        <v>0</v>
      </c>
      <c r="E812" s="77">
        <f t="shared" si="53"/>
        <v>0</v>
      </c>
      <c r="F812" s="77">
        <f>SUM(E$7:E812)</f>
        <v>0</v>
      </c>
      <c r="G812" s="77">
        <f t="shared" si="54"/>
        <v>0</v>
      </c>
    </row>
    <row r="813" spans="2:7" x14ac:dyDescent="0.3">
      <c r="B813" s="76">
        <v>806</v>
      </c>
      <c r="C813" s="77">
        <f t="shared" si="51"/>
        <v>0</v>
      </c>
      <c r="D813" s="77">
        <f t="shared" si="52"/>
        <v>0</v>
      </c>
      <c r="E813" s="77">
        <f t="shared" si="53"/>
        <v>0</v>
      </c>
      <c r="F813" s="77">
        <f>SUM(E$7:E813)</f>
        <v>0</v>
      </c>
      <c r="G813" s="77">
        <f t="shared" si="54"/>
        <v>0</v>
      </c>
    </row>
    <row r="814" spans="2:7" x14ac:dyDescent="0.3">
      <c r="B814" s="76">
        <v>807</v>
      </c>
      <c r="C814" s="77">
        <f t="shared" si="51"/>
        <v>0</v>
      </c>
      <c r="D814" s="77">
        <f t="shared" si="52"/>
        <v>0</v>
      </c>
      <c r="E814" s="77">
        <f t="shared" si="53"/>
        <v>0</v>
      </c>
      <c r="F814" s="77">
        <f>SUM(E$7:E814)</f>
        <v>0</v>
      </c>
      <c r="G814" s="77">
        <f t="shared" si="54"/>
        <v>0</v>
      </c>
    </row>
    <row r="815" spans="2:7" x14ac:dyDescent="0.3">
      <c r="B815" s="76">
        <v>808</v>
      </c>
      <c r="C815" s="77">
        <f t="shared" si="51"/>
        <v>0</v>
      </c>
      <c r="D815" s="77">
        <f t="shared" si="52"/>
        <v>0</v>
      </c>
      <c r="E815" s="77">
        <f t="shared" si="53"/>
        <v>0</v>
      </c>
      <c r="F815" s="77">
        <f>SUM(E$7:E815)</f>
        <v>0</v>
      </c>
      <c r="G815" s="77">
        <f t="shared" si="54"/>
        <v>0</v>
      </c>
    </row>
    <row r="816" spans="2:7" x14ac:dyDescent="0.3">
      <c r="B816" s="76">
        <v>809</v>
      </c>
      <c r="C816" s="77">
        <f t="shared" si="51"/>
        <v>0</v>
      </c>
      <c r="D816" s="77">
        <f t="shared" si="52"/>
        <v>0</v>
      </c>
      <c r="E816" s="77">
        <f t="shared" si="53"/>
        <v>0</v>
      </c>
      <c r="F816" s="77">
        <f>SUM(E$7:E816)</f>
        <v>0</v>
      </c>
      <c r="G816" s="77">
        <f t="shared" si="54"/>
        <v>0</v>
      </c>
    </row>
    <row r="817" spans="2:7" x14ac:dyDescent="0.3">
      <c r="B817" s="76">
        <v>810</v>
      </c>
      <c r="C817" s="77">
        <f t="shared" si="51"/>
        <v>0</v>
      </c>
      <c r="D817" s="77">
        <f t="shared" si="52"/>
        <v>0</v>
      </c>
      <c r="E817" s="77">
        <f t="shared" si="53"/>
        <v>0</v>
      </c>
      <c r="F817" s="77">
        <f>SUM(E$7:E817)</f>
        <v>0</v>
      </c>
      <c r="G817" s="77">
        <f t="shared" si="54"/>
        <v>0</v>
      </c>
    </row>
    <row r="818" spans="2:7" x14ac:dyDescent="0.3">
      <c r="B818" s="76">
        <v>811</v>
      </c>
      <c r="C818" s="77">
        <f t="shared" si="51"/>
        <v>0</v>
      </c>
      <c r="D818" s="77">
        <f t="shared" si="52"/>
        <v>0</v>
      </c>
      <c r="E818" s="77">
        <f t="shared" si="53"/>
        <v>0</v>
      </c>
      <c r="F818" s="77">
        <f>SUM(E$7:E818)</f>
        <v>0</v>
      </c>
      <c r="G818" s="77">
        <f t="shared" si="54"/>
        <v>0</v>
      </c>
    </row>
    <row r="819" spans="2:7" x14ac:dyDescent="0.3">
      <c r="B819" s="76">
        <v>812</v>
      </c>
      <c r="C819" s="77">
        <f t="shared" si="51"/>
        <v>0</v>
      </c>
      <c r="D819" s="77">
        <f t="shared" si="52"/>
        <v>0</v>
      </c>
      <c r="E819" s="77">
        <f t="shared" si="53"/>
        <v>0</v>
      </c>
      <c r="F819" s="77">
        <f>SUM(E$7:E819)</f>
        <v>0</v>
      </c>
      <c r="G819" s="77">
        <f t="shared" si="54"/>
        <v>0</v>
      </c>
    </row>
    <row r="820" spans="2:7" x14ac:dyDescent="0.3">
      <c r="B820" s="76">
        <v>813</v>
      </c>
      <c r="C820" s="77">
        <f t="shared" si="51"/>
        <v>0</v>
      </c>
      <c r="D820" s="77">
        <f t="shared" si="52"/>
        <v>0</v>
      </c>
      <c r="E820" s="77">
        <f t="shared" si="53"/>
        <v>0</v>
      </c>
      <c r="F820" s="77">
        <f>SUM(E$7:E820)</f>
        <v>0</v>
      </c>
      <c r="G820" s="77">
        <f t="shared" si="54"/>
        <v>0</v>
      </c>
    </row>
    <row r="821" spans="2:7" x14ac:dyDescent="0.3">
      <c r="B821" s="76">
        <v>814</v>
      </c>
      <c r="C821" s="77">
        <f t="shared" si="51"/>
        <v>0</v>
      </c>
      <c r="D821" s="77">
        <f t="shared" si="52"/>
        <v>0</v>
      </c>
      <c r="E821" s="77">
        <f t="shared" si="53"/>
        <v>0</v>
      </c>
      <c r="F821" s="77">
        <f>SUM(E$7:E821)</f>
        <v>0</v>
      </c>
      <c r="G821" s="77">
        <f t="shared" si="54"/>
        <v>0</v>
      </c>
    </row>
    <row r="822" spans="2:7" x14ac:dyDescent="0.3">
      <c r="B822" s="76">
        <v>815</v>
      </c>
      <c r="C822" s="77">
        <f t="shared" si="51"/>
        <v>0</v>
      </c>
      <c r="D822" s="77">
        <f t="shared" si="52"/>
        <v>0</v>
      </c>
      <c r="E822" s="77">
        <f t="shared" si="53"/>
        <v>0</v>
      </c>
      <c r="F822" s="77">
        <f>SUM(E$7:E822)</f>
        <v>0</v>
      </c>
      <c r="G822" s="77">
        <f t="shared" si="54"/>
        <v>0</v>
      </c>
    </row>
    <row r="823" spans="2:7" x14ac:dyDescent="0.3">
      <c r="B823" s="76">
        <v>816</v>
      </c>
      <c r="C823" s="77">
        <f t="shared" si="51"/>
        <v>0</v>
      </c>
      <c r="D823" s="77">
        <f t="shared" si="52"/>
        <v>0</v>
      </c>
      <c r="E823" s="77">
        <f t="shared" si="53"/>
        <v>0</v>
      </c>
      <c r="F823" s="77">
        <f>SUM(E$7:E823)</f>
        <v>0</v>
      </c>
      <c r="G823" s="77">
        <f t="shared" si="54"/>
        <v>0</v>
      </c>
    </row>
    <row r="824" spans="2:7" x14ac:dyDescent="0.3">
      <c r="B824" s="76">
        <v>817</v>
      </c>
      <c r="C824" s="77">
        <f t="shared" si="51"/>
        <v>0</v>
      </c>
      <c r="D824" s="77">
        <f t="shared" si="52"/>
        <v>0</v>
      </c>
      <c r="E824" s="77">
        <f t="shared" si="53"/>
        <v>0</v>
      </c>
      <c r="F824" s="77">
        <f>SUM(E$7:E824)</f>
        <v>0</v>
      </c>
      <c r="G824" s="77">
        <f t="shared" si="54"/>
        <v>0</v>
      </c>
    </row>
    <row r="825" spans="2:7" x14ac:dyDescent="0.3">
      <c r="B825" s="76">
        <v>818</v>
      </c>
      <c r="C825" s="77">
        <f t="shared" si="51"/>
        <v>0</v>
      </c>
      <c r="D825" s="77">
        <f t="shared" si="52"/>
        <v>0</v>
      </c>
      <c r="E825" s="77">
        <f t="shared" si="53"/>
        <v>0</v>
      </c>
      <c r="F825" s="77">
        <f>SUM(E$7:E825)</f>
        <v>0</v>
      </c>
      <c r="G825" s="77">
        <f t="shared" si="54"/>
        <v>0</v>
      </c>
    </row>
    <row r="826" spans="2:7" x14ac:dyDescent="0.3">
      <c r="B826" s="76">
        <v>819</v>
      </c>
      <c r="C826" s="77">
        <f t="shared" si="51"/>
        <v>0</v>
      </c>
      <c r="D826" s="77">
        <f t="shared" si="52"/>
        <v>0</v>
      </c>
      <c r="E826" s="77">
        <f t="shared" si="53"/>
        <v>0</v>
      </c>
      <c r="F826" s="77">
        <f>SUM(E$7:E826)</f>
        <v>0</v>
      </c>
      <c r="G826" s="77">
        <f t="shared" si="54"/>
        <v>0</v>
      </c>
    </row>
    <row r="827" spans="2:7" x14ac:dyDescent="0.3">
      <c r="B827" s="76">
        <v>820</v>
      </c>
      <c r="C827" s="77">
        <f t="shared" si="51"/>
        <v>0</v>
      </c>
      <c r="D827" s="77">
        <f t="shared" si="52"/>
        <v>0</v>
      </c>
      <c r="E827" s="77">
        <f t="shared" si="53"/>
        <v>0</v>
      </c>
      <c r="F827" s="77">
        <f>SUM(E$7:E827)</f>
        <v>0</v>
      </c>
      <c r="G827" s="77">
        <f t="shared" si="54"/>
        <v>0</v>
      </c>
    </row>
    <row r="828" spans="2:7" x14ac:dyDescent="0.3">
      <c r="B828" s="76">
        <v>821</v>
      </c>
      <c r="C828" s="77">
        <f t="shared" si="51"/>
        <v>0</v>
      </c>
      <c r="D828" s="77">
        <f t="shared" si="52"/>
        <v>0</v>
      </c>
      <c r="E828" s="77">
        <f t="shared" si="53"/>
        <v>0</v>
      </c>
      <c r="F828" s="77">
        <f>SUM(E$7:E828)</f>
        <v>0</v>
      </c>
      <c r="G828" s="77">
        <f t="shared" si="54"/>
        <v>0</v>
      </c>
    </row>
    <row r="829" spans="2:7" x14ac:dyDescent="0.3">
      <c r="B829" s="76">
        <v>822</v>
      </c>
      <c r="C829" s="77">
        <f t="shared" si="51"/>
        <v>0</v>
      </c>
      <c r="D829" s="77">
        <f t="shared" si="52"/>
        <v>0</v>
      </c>
      <c r="E829" s="77">
        <f t="shared" si="53"/>
        <v>0</v>
      </c>
      <c r="F829" s="77">
        <f>SUM(E$7:E829)</f>
        <v>0</v>
      </c>
      <c r="G829" s="77">
        <f t="shared" si="54"/>
        <v>0</v>
      </c>
    </row>
    <row r="830" spans="2:7" x14ac:dyDescent="0.3">
      <c r="B830" s="76">
        <v>823</v>
      </c>
      <c r="C830" s="77">
        <f t="shared" si="51"/>
        <v>0</v>
      </c>
      <c r="D830" s="77">
        <f t="shared" si="52"/>
        <v>0</v>
      </c>
      <c r="E830" s="77">
        <f t="shared" si="53"/>
        <v>0</v>
      </c>
      <c r="F830" s="77">
        <f>SUM(E$7:E830)</f>
        <v>0</v>
      </c>
      <c r="G830" s="77">
        <f t="shared" si="54"/>
        <v>0</v>
      </c>
    </row>
    <row r="831" spans="2:7" x14ac:dyDescent="0.3">
      <c r="B831" s="76">
        <v>824</v>
      </c>
      <c r="C831" s="77">
        <f t="shared" si="51"/>
        <v>0</v>
      </c>
      <c r="D831" s="77">
        <f t="shared" si="52"/>
        <v>0</v>
      </c>
      <c r="E831" s="77">
        <f t="shared" si="53"/>
        <v>0</v>
      </c>
      <c r="F831" s="77">
        <f>SUM(E$7:E831)</f>
        <v>0</v>
      </c>
      <c r="G831" s="77">
        <f t="shared" si="54"/>
        <v>0</v>
      </c>
    </row>
    <row r="832" spans="2:7" x14ac:dyDescent="0.3">
      <c r="B832" s="76">
        <v>825</v>
      </c>
      <c r="C832" s="77">
        <f t="shared" si="51"/>
        <v>0</v>
      </c>
      <c r="D832" s="77">
        <f t="shared" si="52"/>
        <v>0</v>
      </c>
      <c r="E832" s="77">
        <f t="shared" si="53"/>
        <v>0</v>
      </c>
      <c r="F832" s="77">
        <f>SUM(E$7:E832)</f>
        <v>0</v>
      </c>
      <c r="G832" s="77">
        <f t="shared" si="54"/>
        <v>0</v>
      </c>
    </row>
    <row r="833" spans="2:7" x14ac:dyDescent="0.3">
      <c r="B833" s="76">
        <v>826</v>
      </c>
      <c r="C833" s="77">
        <f t="shared" si="51"/>
        <v>0</v>
      </c>
      <c r="D833" s="77">
        <f t="shared" si="52"/>
        <v>0</v>
      </c>
      <c r="E833" s="77">
        <f t="shared" si="53"/>
        <v>0</v>
      </c>
      <c r="F833" s="77">
        <f>SUM(E$7:E833)</f>
        <v>0</v>
      </c>
      <c r="G833" s="77">
        <f t="shared" si="54"/>
        <v>0</v>
      </c>
    </row>
    <row r="834" spans="2:7" x14ac:dyDescent="0.3">
      <c r="B834" s="76">
        <v>827</v>
      </c>
      <c r="C834" s="77">
        <f t="shared" si="51"/>
        <v>0</v>
      </c>
      <c r="D834" s="77">
        <f t="shared" si="52"/>
        <v>0</v>
      </c>
      <c r="E834" s="77">
        <f t="shared" si="53"/>
        <v>0</v>
      </c>
      <c r="F834" s="77">
        <f>SUM(E$7:E834)</f>
        <v>0</v>
      </c>
      <c r="G834" s="77">
        <f t="shared" si="54"/>
        <v>0</v>
      </c>
    </row>
    <row r="835" spans="2:7" x14ac:dyDescent="0.3">
      <c r="B835" s="76">
        <v>828</v>
      </c>
      <c r="C835" s="77">
        <f t="shared" si="51"/>
        <v>0</v>
      </c>
      <c r="D835" s="77">
        <f t="shared" si="52"/>
        <v>0</v>
      </c>
      <c r="E835" s="77">
        <f t="shared" si="53"/>
        <v>0</v>
      </c>
      <c r="F835" s="77">
        <f>SUM(E$7:E835)</f>
        <v>0</v>
      </c>
      <c r="G835" s="77">
        <f t="shared" si="54"/>
        <v>0</v>
      </c>
    </row>
    <row r="836" spans="2:7" x14ac:dyDescent="0.3">
      <c r="B836" s="76">
        <v>829</v>
      </c>
      <c r="C836" s="77">
        <f t="shared" si="51"/>
        <v>0</v>
      </c>
      <c r="D836" s="77">
        <f t="shared" si="52"/>
        <v>0</v>
      </c>
      <c r="E836" s="77">
        <f t="shared" si="53"/>
        <v>0</v>
      </c>
      <c r="F836" s="77">
        <f>SUM(E$7:E836)</f>
        <v>0</v>
      </c>
      <c r="G836" s="77">
        <f t="shared" si="54"/>
        <v>0</v>
      </c>
    </row>
    <row r="837" spans="2:7" x14ac:dyDescent="0.3">
      <c r="B837" s="76">
        <v>830</v>
      </c>
      <c r="C837" s="77">
        <f t="shared" si="51"/>
        <v>0</v>
      </c>
      <c r="D837" s="77">
        <f t="shared" si="52"/>
        <v>0</v>
      </c>
      <c r="E837" s="77">
        <f t="shared" si="53"/>
        <v>0</v>
      </c>
      <c r="F837" s="77">
        <f>SUM(E$7:E837)</f>
        <v>0</v>
      </c>
      <c r="G837" s="77">
        <f t="shared" si="54"/>
        <v>0</v>
      </c>
    </row>
    <row r="838" spans="2:7" x14ac:dyDescent="0.3">
      <c r="B838" s="76">
        <v>831</v>
      </c>
      <c r="C838" s="77">
        <f t="shared" si="51"/>
        <v>0</v>
      </c>
      <c r="D838" s="77">
        <f t="shared" si="52"/>
        <v>0</v>
      </c>
      <c r="E838" s="77">
        <f t="shared" si="53"/>
        <v>0</v>
      </c>
      <c r="F838" s="77">
        <f>SUM(E$7:E838)</f>
        <v>0</v>
      </c>
      <c r="G838" s="77">
        <f t="shared" si="54"/>
        <v>0</v>
      </c>
    </row>
    <row r="839" spans="2:7" x14ac:dyDescent="0.3">
      <c r="B839" s="76">
        <v>832</v>
      </c>
      <c r="C839" s="77">
        <f t="shared" si="51"/>
        <v>0</v>
      </c>
      <c r="D839" s="77">
        <f t="shared" si="52"/>
        <v>0</v>
      </c>
      <c r="E839" s="77">
        <f t="shared" si="53"/>
        <v>0</v>
      </c>
      <c r="F839" s="77">
        <f>SUM(E$7:E839)</f>
        <v>0</v>
      </c>
      <c r="G839" s="77">
        <f t="shared" si="54"/>
        <v>0</v>
      </c>
    </row>
    <row r="840" spans="2:7" x14ac:dyDescent="0.3">
      <c r="B840" s="76">
        <v>833</v>
      </c>
      <c r="C840" s="77">
        <f t="shared" ref="C840:C903" si="55">IF(B$3*12&gt;=B840,-PMT(B$4/12,(B$3*12)+1,B$2/(1+B$4/12)),0)</f>
        <v>0</v>
      </c>
      <c r="D840" s="77">
        <f t="shared" si="52"/>
        <v>0</v>
      </c>
      <c r="E840" s="77">
        <f t="shared" si="53"/>
        <v>0</v>
      </c>
      <c r="F840" s="77">
        <f>SUM(E$7:E840)</f>
        <v>0</v>
      </c>
      <c r="G840" s="77">
        <f t="shared" si="54"/>
        <v>0</v>
      </c>
    </row>
    <row r="841" spans="2:7" x14ac:dyDescent="0.3">
      <c r="B841" s="76">
        <v>834</v>
      </c>
      <c r="C841" s="77">
        <f t="shared" si="55"/>
        <v>0</v>
      </c>
      <c r="D841" s="77">
        <f t="shared" ref="D841:D904" si="56">IF(B$3*12&gt;=B841,G840*B$4/12,0)</f>
        <v>0</v>
      </c>
      <c r="E841" s="77">
        <f t="shared" ref="E841:E904" si="57">C841-D841</f>
        <v>0</v>
      </c>
      <c r="F841" s="77">
        <f>SUM(E$7:E841)</f>
        <v>0</v>
      </c>
      <c r="G841" s="77">
        <f t="shared" ref="G841:G904" si="58">G840-E841</f>
        <v>0</v>
      </c>
    </row>
    <row r="842" spans="2:7" x14ac:dyDescent="0.3">
      <c r="B842" s="76">
        <v>835</v>
      </c>
      <c r="C842" s="77">
        <f t="shared" si="55"/>
        <v>0</v>
      </c>
      <c r="D842" s="77">
        <f t="shared" si="56"/>
        <v>0</v>
      </c>
      <c r="E842" s="77">
        <f t="shared" si="57"/>
        <v>0</v>
      </c>
      <c r="F842" s="77">
        <f>SUM(E$7:E842)</f>
        <v>0</v>
      </c>
      <c r="G842" s="77">
        <f t="shared" si="58"/>
        <v>0</v>
      </c>
    </row>
    <row r="843" spans="2:7" x14ac:dyDescent="0.3">
      <c r="B843" s="76">
        <v>836</v>
      </c>
      <c r="C843" s="77">
        <f t="shared" si="55"/>
        <v>0</v>
      </c>
      <c r="D843" s="77">
        <f t="shared" si="56"/>
        <v>0</v>
      </c>
      <c r="E843" s="77">
        <f t="shared" si="57"/>
        <v>0</v>
      </c>
      <c r="F843" s="77">
        <f>SUM(E$7:E843)</f>
        <v>0</v>
      </c>
      <c r="G843" s="77">
        <f t="shared" si="58"/>
        <v>0</v>
      </c>
    </row>
    <row r="844" spans="2:7" x14ac:dyDescent="0.3">
      <c r="B844" s="76">
        <v>837</v>
      </c>
      <c r="C844" s="77">
        <f t="shared" si="55"/>
        <v>0</v>
      </c>
      <c r="D844" s="77">
        <f t="shared" si="56"/>
        <v>0</v>
      </c>
      <c r="E844" s="77">
        <f t="shared" si="57"/>
        <v>0</v>
      </c>
      <c r="F844" s="77">
        <f>SUM(E$7:E844)</f>
        <v>0</v>
      </c>
      <c r="G844" s="77">
        <f t="shared" si="58"/>
        <v>0</v>
      </c>
    </row>
    <row r="845" spans="2:7" x14ac:dyDescent="0.3">
      <c r="B845" s="76">
        <v>838</v>
      </c>
      <c r="C845" s="77">
        <f t="shared" si="55"/>
        <v>0</v>
      </c>
      <c r="D845" s="77">
        <f t="shared" si="56"/>
        <v>0</v>
      </c>
      <c r="E845" s="77">
        <f t="shared" si="57"/>
        <v>0</v>
      </c>
      <c r="F845" s="77">
        <f>SUM(E$7:E845)</f>
        <v>0</v>
      </c>
      <c r="G845" s="77">
        <f t="shared" si="58"/>
        <v>0</v>
      </c>
    </row>
    <row r="846" spans="2:7" x14ac:dyDescent="0.3">
      <c r="B846" s="76">
        <v>839</v>
      </c>
      <c r="C846" s="77">
        <f t="shared" si="55"/>
        <v>0</v>
      </c>
      <c r="D846" s="77">
        <f t="shared" si="56"/>
        <v>0</v>
      </c>
      <c r="E846" s="77">
        <f t="shared" si="57"/>
        <v>0</v>
      </c>
      <c r="F846" s="77">
        <f>SUM(E$7:E846)</f>
        <v>0</v>
      </c>
      <c r="G846" s="77">
        <f t="shared" si="58"/>
        <v>0</v>
      </c>
    </row>
    <row r="847" spans="2:7" x14ac:dyDescent="0.3">
      <c r="B847" s="76">
        <v>840</v>
      </c>
      <c r="C847" s="77">
        <f t="shared" si="55"/>
        <v>0</v>
      </c>
      <c r="D847" s="77">
        <f t="shared" si="56"/>
        <v>0</v>
      </c>
      <c r="E847" s="77">
        <f t="shared" si="57"/>
        <v>0</v>
      </c>
      <c r="F847" s="77">
        <f>SUM(E$7:E847)</f>
        <v>0</v>
      </c>
      <c r="G847" s="77">
        <f t="shared" si="58"/>
        <v>0</v>
      </c>
    </row>
    <row r="848" spans="2:7" x14ac:dyDescent="0.3">
      <c r="B848" s="76">
        <v>841</v>
      </c>
      <c r="C848" s="77">
        <f t="shared" si="55"/>
        <v>0</v>
      </c>
      <c r="D848" s="77">
        <f t="shared" si="56"/>
        <v>0</v>
      </c>
      <c r="E848" s="77">
        <f t="shared" si="57"/>
        <v>0</v>
      </c>
      <c r="F848" s="77">
        <f>SUM(E$7:E848)</f>
        <v>0</v>
      </c>
      <c r="G848" s="77">
        <f t="shared" si="58"/>
        <v>0</v>
      </c>
    </row>
    <row r="849" spans="2:7" x14ac:dyDescent="0.3">
      <c r="B849" s="76">
        <v>842</v>
      </c>
      <c r="C849" s="77">
        <f t="shared" si="55"/>
        <v>0</v>
      </c>
      <c r="D849" s="77">
        <f t="shared" si="56"/>
        <v>0</v>
      </c>
      <c r="E849" s="77">
        <f t="shared" si="57"/>
        <v>0</v>
      </c>
      <c r="F849" s="77">
        <f>SUM(E$7:E849)</f>
        <v>0</v>
      </c>
      <c r="G849" s="77">
        <f t="shared" si="58"/>
        <v>0</v>
      </c>
    </row>
    <row r="850" spans="2:7" x14ac:dyDescent="0.3">
      <c r="B850" s="76">
        <v>843</v>
      </c>
      <c r="C850" s="77">
        <f t="shared" si="55"/>
        <v>0</v>
      </c>
      <c r="D850" s="77">
        <f t="shared" si="56"/>
        <v>0</v>
      </c>
      <c r="E850" s="77">
        <f t="shared" si="57"/>
        <v>0</v>
      </c>
      <c r="F850" s="77">
        <f>SUM(E$7:E850)</f>
        <v>0</v>
      </c>
      <c r="G850" s="77">
        <f t="shared" si="58"/>
        <v>0</v>
      </c>
    </row>
    <row r="851" spans="2:7" x14ac:dyDescent="0.3">
      <c r="B851" s="76">
        <v>844</v>
      </c>
      <c r="C851" s="77">
        <f t="shared" si="55"/>
        <v>0</v>
      </c>
      <c r="D851" s="77">
        <f t="shared" si="56"/>
        <v>0</v>
      </c>
      <c r="E851" s="77">
        <f t="shared" si="57"/>
        <v>0</v>
      </c>
      <c r="F851" s="77">
        <f>SUM(E$7:E851)</f>
        <v>0</v>
      </c>
      <c r="G851" s="77">
        <f t="shared" si="58"/>
        <v>0</v>
      </c>
    </row>
    <row r="852" spans="2:7" x14ac:dyDescent="0.3">
      <c r="B852" s="76">
        <v>845</v>
      </c>
      <c r="C852" s="77">
        <f t="shared" si="55"/>
        <v>0</v>
      </c>
      <c r="D852" s="77">
        <f t="shared" si="56"/>
        <v>0</v>
      </c>
      <c r="E852" s="77">
        <f t="shared" si="57"/>
        <v>0</v>
      </c>
      <c r="F852" s="77">
        <f>SUM(E$7:E852)</f>
        <v>0</v>
      </c>
      <c r="G852" s="77">
        <f t="shared" si="58"/>
        <v>0</v>
      </c>
    </row>
    <row r="853" spans="2:7" x14ac:dyDescent="0.3">
      <c r="B853" s="76">
        <v>846</v>
      </c>
      <c r="C853" s="77">
        <f t="shared" si="55"/>
        <v>0</v>
      </c>
      <c r="D853" s="77">
        <f t="shared" si="56"/>
        <v>0</v>
      </c>
      <c r="E853" s="77">
        <f t="shared" si="57"/>
        <v>0</v>
      </c>
      <c r="F853" s="77">
        <f>SUM(E$7:E853)</f>
        <v>0</v>
      </c>
      <c r="G853" s="77">
        <f t="shared" si="58"/>
        <v>0</v>
      </c>
    </row>
    <row r="854" spans="2:7" x14ac:dyDescent="0.3">
      <c r="B854" s="76">
        <v>847</v>
      </c>
      <c r="C854" s="77">
        <f t="shared" si="55"/>
        <v>0</v>
      </c>
      <c r="D854" s="77">
        <f t="shared" si="56"/>
        <v>0</v>
      </c>
      <c r="E854" s="77">
        <f t="shared" si="57"/>
        <v>0</v>
      </c>
      <c r="F854" s="77">
        <f>SUM(E$7:E854)</f>
        <v>0</v>
      </c>
      <c r="G854" s="77">
        <f t="shared" si="58"/>
        <v>0</v>
      </c>
    </row>
    <row r="855" spans="2:7" x14ac:dyDescent="0.3">
      <c r="B855" s="76">
        <v>848</v>
      </c>
      <c r="C855" s="77">
        <f t="shared" si="55"/>
        <v>0</v>
      </c>
      <c r="D855" s="77">
        <f t="shared" si="56"/>
        <v>0</v>
      </c>
      <c r="E855" s="77">
        <f t="shared" si="57"/>
        <v>0</v>
      </c>
      <c r="F855" s="77">
        <f>SUM(E$7:E855)</f>
        <v>0</v>
      </c>
      <c r="G855" s="77">
        <f t="shared" si="58"/>
        <v>0</v>
      </c>
    </row>
    <row r="856" spans="2:7" x14ac:dyDescent="0.3">
      <c r="B856" s="76">
        <v>849</v>
      </c>
      <c r="C856" s="77">
        <f t="shared" si="55"/>
        <v>0</v>
      </c>
      <c r="D856" s="77">
        <f t="shared" si="56"/>
        <v>0</v>
      </c>
      <c r="E856" s="77">
        <f t="shared" si="57"/>
        <v>0</v>
      </c>
      <c r="F856" s="77">
        <f>SUM(E$7:E856)</f>
        <v>0</v>
      </c>
      <c r="G856" s="77">
        <f t="shared" si="58"/>
        <v>0</v>
      </c>
    </row>
    <row r="857" spans="2:7" x14ac:dyDescent="0.3">
      <c r="B857" s="76">
        <v>850</v>
      </c>
      <c r="C857" s="77">
        <f t="shared" si="55"/>
        <v>0</v>
      </c>
      <c r="D857" s="77">
        <f t="shared" si="56"/>
        <v>0</v>
      </c>
      <c r="E857" s="77">
        <f t="shared" si="57"/>
        <v>0</v>
      </c>
      <c r="F857" s="77">
        <f>SUM(E$7:E857)</f>
        <v>0</v>
      </c>
      <c r="G857" s="77">
        <f t="shared" si="58"/>
        <v>0</v>
      </c>
    </row>
    <row r="858" spans="2:7" x14ac:dyDescent="0.3">
      <c r="B858" s="76">
        <v>851</v>
      </c>
      <c r="C858" s="77">
        <f t="shared" si="55"/>
        <v>0</v>
      </c>
      <c r="D858" s="77">
        <f t="shared" si="56"/>
        <v>0</v>
      </c>
      <c r="E858" s="77">
        <f t="shared" si="57"/>
        <v>0</v>
      </c>
      <c r="F858" s="77">
        <f>SUM(E$7:E858)</f>
        <v>0</v>
      </c>
      <c r="G858" s="77">
        <f t="shared" si="58"/>
        <v>0</v>
      </c>
    </row>
    <row r="859" spans="2:7" x14ac:dyDescent="0.3">
      <c r="B859" s="76">
        <v>852</v>
      </c>
      <c r="C859" s="77">
        <f t="shared" si="55"/>
        <v>0</v>
      </c>
      <c r="D859" s="77">
        <f t="shared" si="56"/>
        <v>0</v>
      </c>
      <c r="E859" s="77">
        <f t="shared" si="57"/>
        <v>0</v>
      </c>
      <c r="F859" s="77">
        <f>SUM(E$7:E859)</f>
        <v>0</v>
      </c>
      <c r="G859" s="77">
        <f t="shared" si="58"/>
        <v>0</v>
      </c>
    </row>
    <row r="860" spans="2:7" x14ac:dyDescent="0.3">
      <c r="B860" s="76">
        <v>853</v>
      </c>
      <c r="C860" s="77">
        <f t="shared" si="55"/>
        <v>0</v>
      </c>
      <c r="D860" s="77">
        <f t="shared" si="56"/>
        <v>0</v>
      </c>
      <c r="E860" s="77">
        <f t="shared" si="57"/>
        <v>0</v>
      </c>
      <c r="F860" s="77">
        <f>SUM(E$7:E860)</f>
        <v>0</v>
      </c>
      <c r="G860" s="77">
        <f t="shared" si="58"/>
        <v>0</v>
      </c>
    </row>
    <row r="861" spans="2:7" x14ac:dyDescent="0.3">
      <c r="B861" s="76">
        <v>854</v>
      </c>
      <c r="C861" s="77">
        <f t="shared" si="55"/>
        <v>0</v>
      </c>
      <c r="D861" s="77">
        <f t="shared" si="56"/>
        <v>0</v>
      </c>
      <c r="E861" s="77">
        <f t="shared" si="57"/>
        <v>0</v>
      </c>
      <c r="F861" s="77">
        <f>SUM(E$7:E861)</f>
        <v>0</v>
      </c>
      <c r="G861" s="77">
        <f t="shared" si="58"/>
        <v>0</v>
      </c>
    </row>
    <row r="862" spans="2:7" x14ac:dyDescent="0.3">
      <c r="B862" s="76">
        <v>855</v>
      </c>
      <c r="C862" s="77">
        <f t="shared" si="55"/>
        <v>0</v>
      </c>
      <c r="D862" s="77">
        <f t="shared" si="56"/>
        <v>0</v>
      </c>
      <c r="E862" s="77">
        <f t="shared" si="57"/>
        <v>0</v>
      </c>
      <c r="F862" s="77">
        <f>SUM(E$7:E862)</f>
        <v>0</v>
      </c>
      <c r="G862" s="77">
        <f t="shared" si="58"/>
        <v>0</v>
      </c>
    </row>
    <row r="863" spans="2:7" x14ac:dyDescent="0.3">
      <c r="B863" s="76">
        <v>856</v>
      </c>
      <c r="C863" s="77">
        <f t="shared" si="55"/>
        <v>0</v>
      </c>
      <c r="D863" s="77">
        <f t="shared" si="56"/>
        <v>0</v>
      </c>
      <c r="E863" s="77">
        <f t="shared" si="57"/>
        <v>0</v>
      </c>
      <c r="F863" s="77">
        <f>SUM(E$7:E863)</f>
        <v>0</v>
      </c>
      <c r="G863" s="77">
        <f t="shared" si="58"/>
        <v>0</v>
      </c>
    </row>
    <row r="864" spans="2:7" x14ac:dyDescent="0.3">
      <c r="B864" s="76">
        <v>857</v>
      </c>
      <c r="C864" s="77">
        <f t="shared" si="55"/>
        <v>0</v>
      </c>
      <c r="D864" s="77">
        <f t="shared" si="56"/>
        <v>0</v>
      </c>
      <c r="E864" s="77">
        <f t="shared" si="57"/>
        <v>0</v>
      </c>
      <c r="F864" s="77">
        <f>SUM(E$7:E864)</f>
        <v>0</v>
      </c>
      <c r="G864" s="77">
        <f t="shared" si="58"/>
        <v>0</v>
      </c>
    </row>
    <row r="865" spans="2:7" x14ac:dyDescent="0.3">
      <c r="B865" s="76">
        <v>858</v>
      </c>
      <c r="C865" s="77">
        <f t="shared" si="55"/>
        <v>0</v>
      </c>
      <c r="D865" s="77">
        <f t="shared" si="56"/>
        <v>0</v>
      </c>
      <c r="E865" s="77">
        <f t="shared" si="57"/>
        <v>0</v>
      </c>
      <c r="F865" s="77">
        <f>SUM(E$7:E865)</f>
        <v>0</v>
      </c>
      <c r="G865" s="77">
        <f t="shared" si="58"/>
        <v>0</v>
      </c>
    </row>
    <row r="866" spans="2:7" x14ac:dyDescent="0.3">
      <c r="B866" s="76">
        <v>859</v>
      </c>
      <c r="C866" s="77">
        <f t="shared" si="55"/>
        <v>0</v>
      </c>
      <c r="D866" s="77">
        <f t="shared" si="56"/>
        <v>0</v>
      </c>
      <c r="E866" s="77">
        <f t="shared" si="57"/>
        <v>0</v>
      </c>
      <c r="F866" s="77">
        <f>SUM(E$7:E866)</f>
        <v>0</v>
      </c>
      <c r="G866" s="77">
        <f t="shared" si="58"/>
        <v>0</v>
      </c>
    </row>
    <row r="867" spans="2:7" x14ac:dyDescent="0.3">
      <c r="B867" s="76">
        <v>860</v>
      </c>
      <c r="C867" s="77">
        <f t="shared" si="55"/>
        <v>0</v>
      </c>
      <c r="D867" s="77">
        <f t="shared" si="56"/>
        <v>0</v>
      </c>
      <c r="E867" s="77">
        <f t="shared" si="57"/>
        <v>0</v>
      </c>
      <c r="F867" s="77">
        <f>SUM(E$7:E867)</f>
        <v>0</v>
      </c>
      <c r="G867" s="77">
        <f t="shared" si="58"/>
        <v>0</v>
      </c>
    </row>
    <row r="868" spans="2:7" x14ac:dyDescent="0.3">
      <c r="B868" s="76">
        <v>861</v>
      </c>
      <c r="C868" s="77">
        <f t="shared" si="55"/>
        <v>0</v>
      </c>
      <c r="D868" s="77">
        <f t="shared" si="56"/>
        <v>0</v>
      </c>
      <c r="E868" s="77">
        <f t="shared" si="57"/>
        <v>0</v>
      </c>
      <c r="F868" s="77">
        <f>SUM(E$7:E868)</f>
        <v>0</v>
      </c>
      <c r="G868" s="77">
        <f t="shared" si="58"/>
        <v>0</v>
      </c>
    </row>
    <row r="869" spans="2:7" x14ac:dyDescent="0.3">
      <c r="B869" s="76">
        <v>862</v>
      </c>
      <c r="C869" s="77">
        <f t="shared" si="55"/>
        <v>0</v>
      </c>
      <c r="D869" s="77">
        <f t="shared" si="56"/>
        <v>0</v>
      </c>
      <c r="E869" s="77">
        <f t="shared" si="57"/>
        <v>0</v>
      </c>
      <c r="F869" s="77">
        <f>SUM(E$7:E869)</f>
        <v>0</v>
      </c>
      <c r="G869" s="77">
        <f t="shared" si="58"/>
        <v>0</v>
      </c>
    </row>
    <row r="870" spans="2:7" x14ac:dyDescent="0.3">
      <c r="B870" s="76">
        <v>863</v>
      </c>
      <c r="C870" s="77">
        <f t="shared" si="55"/>
        <v>0</v>
      </c>
      <c r="D870" s="77">
        <f t="shared" si="56"/>
        <v>0</v>
      </c>
      <c r="E870" s="77">
        <f t="shared" si="57"/>
        <v>0</v>
      </c>
      <c r="F870" s="77">
        <f>SUM(E$7:E870)</f>
        <v>0</v>
      </c>
      <c r="G870" s="77">
        <f t="shared" si="58"/>
        <v>0</v>
      </c>
    </row>
    <row r="871" spans="2:7" x14ac:dyDescent="0.3">
      <c r="B871" s="76">
        <v>864</v>
      </c>
      <c r="C871" s="77">
        <f t="shared" si="55"/>
        <v>0</v>
      </c>
      <c r="D871" s="77">
        <f t="shared" si="56"/>
        <v>0</v>
      </c>
      <c r="E871" s="77">
        <f t="shared" si="57"/>
        <v>0</v>
      </c>
      <c r="F871" s="77">
        <f>SUM(E$7:E871)</f>
        <v>0</v>
      </c>
      <c r="G871" s="77">
        <f t="shared" si="58"/>
        <v>0</v>
      </c>
    </row>
    <row r="872" spans="2:7" x14ac:dyDescent="0.3">
      <c r="B872" s="76">
        <v>865</v>
      </c>
      <c r="C872" s="77">
        <f t="shared" si="55"/>
        <v>0</v>
      </c>
      <c r="D872" s="77">
        <f t="shared" si="56"/>
        <v>0</v>
      </c>
      <c r="E872" s="77">
        <f t="shared" si="57"/>
        <v>0</v>
      </c>
      <c r="F872" s="77">
        <f>SUM(E$7:E872)</f>
        <v>0</v>
      </c>
      <c r="G872" s="77">
        <f t="shared" si="58"/>
        <v>0</v>
      </c>
    </row>
    <row r="873" spans="2:7" x14ac:dyDescent="0.3">
      <c r="B873" s="76">
        <v>866</v>
      </c>
      <c r="C873" s="77">
        <f t="shared" si="55"/>
        <v>0</v>
      </c>
      <c r="D873" s="77">
        <f t="shared" si="56"/>
        <v>0</v>
      </c>
      <c r="E873" s="77">
        <f t="shared" si="57"/>
        <v>0</v>
      </c>
      <c r="F873" s="77">
        <f>SUM(E$7:E873)</f>
        <v>0</v>
      </c>
      <c r="G873" s="77">
        <f t="shared" si="58"/>
        <v>0</v>
      </c>
    </row>
    <row r="874" spans="2:7" x14ac:dyDescent="0.3">
      <c r="B874" s="76">
        <v>867</v>
      </c>
      <c r="C874" s="77">
        <f t="shared" si="55"/>
        <v>0</v>
      </c>
      <c r="D874" s="77">
        <f t="shared" si="56"/>
        <v>0</v>
      </c>
      <c r="E874" s="77">
        <f t="shared" si="57"/>
        <v>0</v>
      </c>
      <c r="F874" s="77">
        <f>SUM(E$7:E874)</f>
        <v>0</v>
      </c>
      <c r="G874" s="77">
        <f t="shared" si="58"/>
        <v>0</v>
      </c>
    </row>
    <row r="875" spans="2:7" x14ac:dyDescent="0.3">
      <c r="B875" s="76">
        <v>868</v>
      </c>
      <c r="C875" s="77">
        <f t="shared" si="55"/>
        <v>0</v>
      </c>
      <c r="D875" s="77">
        <f t="shared" si="56"/>
        <v>0</v>
      </c>
      <c r="E875" s="77">
        <f t="shared" si="57"/>
        <v>0</v>
      </c>
      <c r="F875" s="77">
        <f>SUM(E$7:E875)</f>
        <v>0</v>
      </c>
      <c r="G875" s="77">
        <f t="shared" si="58"/>
        <v>0</v>
      </c>
    </row>
    <row r="876" spans="2:7" x14ac:dyDescent="0.3">
      <c r="B876" s="76">
        <v>869</v>
      </c>
      <c r="C876" s="77">
        <f t="shared" si="55"/>
        <v>0</v>
      </c>
      <c r="D876" s="77">
        <f t="shared" si="56"/>
        <v>0</v>
      </c>
      <c r="E876" s="77">
        <f t="shared" si="57"/>
        <v>0</v>
      </c>
      <c r="F876" s="77">
        <f>SUM(E$7:E876)</f>
        <v>0</v>
      </c>
      <c r="G876" s="77">
        <f t="shared" si="58"/>
        <v>0</v>
      </c>
    </row>
    <row r="877" spans="2:7" x14ac:dyDescent="0.3">
      <c r="B877" s="76">
        <v>870</v>
      </c>
      <c r="C877" s="77">
        <f t="shared" si="55"/>
        <v>0</v>
      </c>
      <c r="D877" s="77">
        <f t="shared" si="56"/>
        <v>0</v>
      </c>
      <c r="E877" s="77">
        <f t="shared" si="57"/>
        <v>0</v>
      </c>
      <c r="F877" s="77">
        <f>SUM(E$7:E877)</f>
        <v>0</v>
      </c>
      <c r="G877" s="77">
        <f t="shared" si="58"/>
        <v>0</v>
      </c>
    </row>
    <row r="878" spans="2:7" x14ac:dyDescent="0.3">
      <c r="B878" s="76">
        <v>871</v>
      </c>
      <c r="C878" s="77">
        <f t="shared" si="55"/>
        <v>0</v>
      </c>
      <c r="D878" s="77">
        <f t="shared" si="56"/>
        <v>0</v>
      </c>
      <c r="E878" s="77">
        <f t="shared" si="57"/>
        <v>0</v>
      </c>
      <c r="F878" s="77">
        <f>SUM(E$7:E878)</f>
        <v>0</v>
      </c>
      <c r="G878" s="77">
        <f t="shared" si="58"/>
        <v>0</v>
      </c>
    </row>
    <row r="879" spans="2:7" x14ac:dyDescent="0.3">
      <c r="B879" s="76">
        <v>872</v>
      </c>
      <c r="C879" s="77">
        <f t="shared" si="55"/>
        <v>0</v>
      </c>
      <c r="D879" s="77">
        <f t="shared" si="56"/>
        <v>0</v>
      </c>
      <c r="E879" s="77">
        <f t="shared" si="57"/>
        <v>0</v>
      </c>
      <c r="F879" s="77">
        <f>SUM(E$7:E879)</f>
        <v>0</v>
      </c>
      <c r="G879" s="77">
        <f t="shared" si="58"/>
        <v>0</v>
      </c>
    </row>
    <row r="880" spans="2:7" x14ac:dyDescent="0.3">
      <c r="B880" s="76">
        <v>873</v>
      </c>
      <c r="C880" s="77">
        <f t="shared" si="55"/>
        <v>0</v>
      </c>
      <c r="D880" s="77">
        <f t="shared" si="56"/>
        <v>0</v>
      </c>
      <c r="E880" s="77">
        <f t="shared" si="57"/>
        <v>0</v>
      </c>
      <c r="F880" s="77">
        <f>SUM(E$7:E880)</f>
        <v>0</v>
      </c>
      <c r="G880" s="77">
        <f t="shared" si="58"/>
        <v>0</v>
      </c>
    </row>
    <row r="881" spans="2:7" x14ac:dyDescent="0.3">
      <c r="B881" s="76">
        <v>874</v>
      </c>
      <c r="C881" s="77">
        <f t="shared" si="55"/>
        <v>0</v>
      </c>
      <c r="D881" s="77">
        <f t="shared" si="56"/>
        <v>0</v>
      </c>
      <c r="E881" s="77">
        <f t="shared" si="57"/>
        <v>0</v>
      </c>
      <c r="F881" s="77">
        <f>SUM(E$7:E881)</f>
        <v>0</v>
      </c>
      <c r="G881" s="77">
        <f t="shared" si="58"/>
        <v>0</v>
      </c>
    </row>
    <row r="882" spans="2:7" x14ac:dyDescent="0.3">
      <c r="B882" s="76">
        <v>875</v>
      </c>
      <c r="C882" s="77">
        <f t="shared" si="55"/>
        <v>0</v>
      </c>
      <c r="D882" s="77">
        <f t="shared" si="56"/>
        <v>0</v>
      </c>
      <c r="E882" s="77">
        <f t="shared" si="57"/>
        <v>0</v>
      </c>
      <c r="F882" s="77">
        <f>SUM(E$7:E882)</f>
        <v>0</v>
      </c>
      <c r="G882" s="77">
        <f t="shared" si="58"/>
        <v>0</v>
      </c>
    </row>
    <row r="883" spans="2:7" x14ac:dyDescent="0.3">
      <c r="B883" s="76">
        <v>876</v>
      </c>
      <c r="C883" s="77">
        <f t="shared" si="55"/>
        <v>0</v>
      </c>
      <c r="D883" s="77">
        <f t="shared" si="56"/>
        <v>0</v>
      </c>
      <c r="E883" s="77">
        <f t="shared" si="57"/>
        <v>0</v>
      </c>
      <c r="F883" s="77">
        <f>SUM(E$7:E883)</f>
        <v>0</v>
      </c>
      <c r="G883" s="77">
        <f t="shared" si="58"/>
        <v>0</v>
      </c>
    </row>
    <row r="884" spans="2:7" x14ac:dyDescent="0.3">
      <c r="B884" s="76">
        <v>877</v>
      </c>
      <c r="C884" s="77">
        <f t="shared" si="55"/>
        <v>0</v>
      </c>
      <c r="D884" s="77">
        <f t="shared" si="56"/>
        <v>0</v>
      </c>
      <c r="E884" s="77">
        <f t="shared" si="57"/>
        <v>0</v>
      </c>
      <c r="F884" s="77">
        <f>SUM(E$7:E884)</f>
        <v>0</v>
      </c>
      <c r="G884" s="77">
        <f t="shared" si="58"/>
        <v>0</v>
      </c>
    </row>
    <row r="885" spans="2:7" x14ac:dyDescent="0.3">
      <c r="B885" s="76">
        <v>878</v>
      </c>
      <c r="C885" s="77">
        <f t="shared" si="55"/>
        <v>0</v>
      </c>
      <c r="D885" s="77">
        <f t="shared" si="56"/>
        <v>0</v>
      </c>
      <c r="E885" s="77">
        <f t="shared" si="57"/>
        <v>0</v>
      </c>
      <c r="F885" s="77">
        <f>SUM(E$7:E885)</f>
        <v>0</v>
      </c>
      <c r="G885" s="77">
        <f t="shared" si="58"/>
        <v>0</v>
      </c>
    </row>
    <row r="886" spans="2:7" x14ac:dyDescent="0.3">
      <c r="B886" s="76">
        <v>879</v>
      </c>
      <c r="C886" s="77">
        <f t="shared" si="55"/>
        <v>0</v>
      </c>
      <c r="D886" s="77">
        <f t="shared" si="56"/>
        <v>0</v>
      </c>
      <c r="E886" s="77">
        <f t="shared" si="57"/>
        <v>0</v>
      </c>
      <c r="F886" s="77">
        <f>SUM(E$7:E886)</f>
        <v>0</v>
      </c>
      <c r="G886" s="77">
        <f t="shared" si="58"/>
        <v>0</v>
      </c>
    </row>
    <row r="887" spans="2:7" x14ac:dyDescent="0.3">
      <c r="B887" s="76">
        <v>880</v>
      </c>
      <c r="C887" s="77">
        <f t="shared" si="55"/>
        <v>0</v>
      </c>
      <c r="D887" s="77">
        <f t="shared" si="56"/>
        <v>0</v>
      </c>
      <c r="E887" s="77">
        <f t="shared" si="57"/>
        <v>0</v>
      </c>
      <c r="F887" s="77">
        <f>SUM(E$7:E887)</f>
        <v>0</v>
      </c>
      <c r="G887" s="77">
        <f t="shared" si="58"/>
        <v>0</v>
      </c>
    </row>
    <row r="888" spans="2:7" x14ac:dyDescent="0.3">
      <c r="B888" s="76">
        <v>881</v>
      </c>
      <c r="C888" s="77">
        <f t="shared" si="55"/>
        <v>0</v>
      </c>
      <c r="D888" s="77">
        <f t="shared" si="56"/>
        <v>0</v>
      </c>
      <c r="E888" s="77">
        <f t="shared" si="57"/>
        <v>0</v>
      </c>
      <c r="F888" s="77">
        <f>SUM(E$7:E888)</f>
        <v>0</v>
      </c>
      <c r="G888" s="77">
        <f t="shared" si="58"/>
        <v>0</v>
      </c>
    </row>
    <row r="889" spans="2:7" x14ac:dyDescent="0.3">
      <c r="B889" s="76">
        <v>882</v>
      </c>
      <c r="C889" s="77">
        <f t="shared" si="55"/>
        <v>0</v>
      </c>
      <c r="D889" s="77">
        <f t="shared" si="56"/>
        <v>0</v>
      </c>
      <c r="E889" s="77">
        <f t="shared" si="57"/>
        <v>0</v>
      </c>
      <c r="F889" s="77">
        <f>SUM(E$7:E889)</f>
        <v>0</v>
      </c>
      <c r="G889" s="77">
        <f t="shared" si="58"/>
        <v>0</v>
      </c>
    </row>
    <row r="890" spans="2:7" x14ac:dyDescent="0.3">
      <c r="B890" s="76">
        <v>883</v>
      </c>
      <c r="C890" s="77">
        <f t="shared" si="55"/>
        <v>0</v>
      </c>
      <c r="D890" s="77">
        <f t="shared" si="56"/>
        <v>0</v>
      </c>
      <c r="E890" s="77">
        <f t="shared" si="57"/>
        <v>0</v>
      </c>
      <c r="F890" s="77">
        <f>SUM(E$7:E890)</f>
        <v>0</v>
      </c>
      <c r="G890" s="77">
        <f t="shared" si="58"/>
        <v>0</v>
      </c>
    </row>
    <row r="891" spans="2:7" x14ac:dyDescent="0.3">
      <c r="B891" s="76">
        <v>884</v>
      </c>
      <c r="C891" s="77">
        <f t="shared" si="55"/>
        <v>0</v>
      </c>
      <c r="D891" s="77">
        <f t="shared" si="56"/>
        <v>0</v>
      </c>
      <c r="E891" s="77">
        <f t="shared" si="57"/>
        <v>0</v>
      </c>
      <c r="F891" s="77">
        <f>SUM(E$7:E891)</f>
        <v>0</v>
      </c>
      <c r="G891" s="77">
        <f t="shared" si="58"/>
        <v>0</v>
      </c>
    </row>
    <row r="892" spans="2:7" x14ac:dyDescent="0.3">
      <c r="B892" s="76">
        <v>885</v>
      </c>
      <c r="C892" s="77">
        <f t="shared" si="55"/>
        <v>0</v>
      </c>
      <c r="D892" s="77">
        <f t="shared" si="56"/>
        <v>0</v>
      </c>
      <c r="E892" s="77">
        <f t="shared" si="57"/>
        <v>0</v>
      </c>
      <c r="F892" s="77">
        <f>SUM(E$7:E892)</f>
        <v>0</v>
      </c>
      <c r="G892" s="77">
        <f t="shared" si="58"/>
        <v>0</v>
      </c>
    </row>
    <row r="893" spans="2:7" x14ac:dyDescent="0.3">
      <c r="B893" s="76">
        <v>886</v>
      </c>
      <c r="C893" s="77">
        <f t="shared" si="55"/>
        <v>0</v>
      </c>
      <c r="D893" s="77">
        <f t="shared" si="56"/>
        <v>0</v>
      </c>
      <c r="E893" s="77">
        <f t="shared" si="57"/>
        <v>0</v>
      </c>
      <c r="F893" s="77">
        <f>SUM(E$7:E893)</f>
        <v>0</v>
      </c>
      <c r="G893" s="77">
        <f t="shared" si="58"/>
        <v>0</v>
      </c>
    </row>
    <row r="894" spans="2:7" x14ac:dyDescent="0.3">
      <c r="B894" s="76">
        <v>887</v>
      </c>
      <c r="C894" s="77">
        <f t="shared" si="55"/>
        <v>0</v>
      </c>
      <c r="D894" s="77">
        <f t="shared" si="56"/>
        <v>0</v>
      </c>
      <c r="E894" s="77">
        <f t="shared" si="57"/>
        <v>0</v>
      </c>
      <c r="F894" s="77">
        <f>SUM(E$7:E894)</f>
        <v>0</v>
      </c>
      <c r="G894" s="77">
        <f t="shared" si="58"/>
        <v>0</v>
      </c>
    </row>
    <row r="895" spans="2:7" x14ac:dyDescent="0.3">
      <c r="B895" s="76">
        <v>888</v>
      </c>
      <c r="C895" s="77">
        <f t="shared" si="55"/>
        <v>0</v>
      </c>
      <c r="D895" s="77">
        <f t="shared" si="56"/>
        <v>0</v>
      </c>
      <c r="E895" s="77">
        <f t="shared" si="57"/>
        <v>0</v>
      </c>
      <c r="F895" s="77">
        <f>SUM(E$7:E895)</f>
        <v>0</v>
      </c>
      <c r="G895" s="77">
        <f t="shared" si="58"/>
        <v>0</v>
      </c>
    </row>
    <row r="896" spans="2:7" x14ac:dyDescent="0.3">
      <c r="B896" s="76">
        <v>889</v>
      </c>
      <c r="C896" s="77">
        <f t="shared" si="55"/>
        <v>0</v>
      </c>
      <c r="D896" s="77">
        <f t="shared" si="56"/>
        <v>0</v>
      </c>
      <c r="E896" s="77">
        <f t="shared" si="57"/>
        <v>0</v>
      </c>
      <c r="F896" s="77">
        <f>SUM(E$7:E896)</f>
        <v>0</v>
      </c>
      <c r="G896" s="77">
        <f t="shared" si="58"/>
        <v>0</v>
      </c>
    </row>
    <row r="897" spans="2:7" x14ac:dyDescent="0.3">
      <c r="B897" s="76">
        <v>890</v>
      </c>
      <c r="C897" s="77">
        <f t="shared" si="55"/>
        <v>0</v>
      </c>
      <c r="D897" s="77">
        <f t="shared" si="56"/>
        <v>0</v>
      </c>
      <c r="E897" s="77">
        <f t="shared" si="57"/>
        <v>0</v>
      </c>
      <c r="F897" s="77">
        <f>SUM(E$7:E897)</f>
        <v>0</v>
      </c>
      <c r="G897" s="77">
        <f t="shared" si="58"/>
        <v>0</v>
      </c>
    </row>
    <row r="898" spans="2:7" x14ac:dyDescent="0.3">
      <c r="B898" s="76">
        <v>891</v>
      </c>
      <c r="C898" s="77">
        <f t="shared" si="55"/>
        <v>0</v>
      </c>
      <c r="D898" s="77">
        <f t="shared" si="56"/>
        <v>0</v>
      </c>
      <c r="E898" s="77">
        <f t="shared" si="57"/>
        <v>0</v>
      </c>
      <c r="F898" s="77">
        <f>SUM(E$7:E898)</f>
        <v>0</v>
      </c>
      <c r="G898" s="77">
        <f t="shared" si="58"/>
        <v>0</v>
      </c>
    </row>
    <row r="899" spans="2:7" x14ac:dyDescent="0.3">
      <c r="B899" s="76">
        <v>892</v>
      </c>
      <c r="C899" s="77">
        <f t="shared" si="55"/>
        <v>0</v>
      </c>
      <c r="D899" s="77">
        <f t="shared" si="56"/>
        <v>0</v>
      </c>
      <c r="E899" s="77">
        <f t="shared" si="57"/>
        <v>0</v>
      </c>
      <c r="F899" s="77">
        <f>SUM(E$7:E899)</f>
        <v>0</v>
      </c>
      <c r="G899" s="77">
        <f t="shared" si="58"/>
        <v>0</v>
      </c>
    </row>
    <row r="900" spans="2:7" x14ac:dyDescent="0.3">
      <c r="B900" s="76">
        <v>893</v>
      </c>
      <c r="C900" s="77">
        <f t="shared" si="55"/>
        <v>0</v>
      </c>
      <c r="D900" s="77">
        <f t="shared" si="56"/>
        <v>0</v>
      </c>
      <c r="E900" s="77">
        <f t="shared" si="57"/>
        <v>0</v>
      </c>
      <c r="F900" s="77">
        <f>SUM(E$7:E900)</f>
        <v>0</v>
      </c>
      <c r="G900" s="77">
        <f t="shared" si="58"/>
        <v>0</v>
      </c>
    </row>
    <row r="901" spans="2:7" x14ac:dyDescent="0.3">
      <c r="B901" s="76">
        <v>894</v>
      </c>
      <c r="C901" s="77">
        <f t="shared" si="55"/>
        <v>0</v>
      </c>
      <c r="D901" s="77">
        <f t="shared" si="56"/>
        <v>0</v>
      </c>
      <c r="E901" s="77">
        <f t="shared" si="57"/>
        <v>0</v>
      </c>
      <c r="F901" s="77">
        <f>SUM(E$7:E901)</f>
        <v>0</v>
      </c>
      <c r="G901" s="77">
        <f t="shared" si="58"/>
        <v>0</v>
      </c>
    </row>
    <row r="902" spans="2:7" x14ac:dyDescent="0.3">
      <c r="B902" s="76">
        <v>895</v>
      </c>
      <c r="C902" s="77">
        <f t="shared" si="55"/>
        <v>0</v>
      </c>
      <c r="D902" s="77">
        <f t="shared" si="56"/>
        <v>0</v>
      </c>
      <c r="E902" s="77">
        <f t="shared" si="57"/>
        <v>0</v>
      </c>
      <c r="F902" s="77">
        <f>SUM(E$7:E902)</f>
        <v>0</v>
      </c>
      <c r="G902" s="77">
        <f t="shared" si="58"/>
        <v>0</v>
      </c>
    </row>
    <row r="903" spans="2:7" x14ac:dyDescent="0.3">
      <c r="B903" s="76">
        <v>896</v>
      </c>
      <c r="C903" s="77">
        <f t="shared" si="55"/>
        <v>0</v>
      </c>
      <c r="D903" s="77">
        <f t="shared" si="56"/>
        <v>0</v>
      </c>
      <c r="E903" s="77">
        <f t="shared" si="57"/>
        <v>0</v>
      </c>
      <c r="F903" s="77">
        <f>SUM(E$7:E903)</f>
        <v>0</v>
      </c>
      <c r="G903" s="77">
        <f t="shared" si="58"/>
        <v>0</v>
      </c>
    </row>
    <row r="904" spans="2:7" x14ac:dyDescent="0.3">
      <c r="B904" s="76">
        <v>897</v>
      </c>
      <c r="C904" s="77">
        <f t="shared" ref="C904:C967" si="59">IF(B$3*12&gt;=B904,-PMT(B$4/12,(B$3*12)+1,B$2/(1+B$4/12)),0)</f>
        <v>0</v>
      </c>
      <c r="D904" s="77">
        <f t="shared" si="56"/>
        <v>0</v>
      </c>
      <c r="E904" s="77">
        <f t="shared" si="57"/>
        <v>0</v>
      </c>
      <c r="F904" s="77">
        <f>SUM(E$7:E904)</f>
        <v>0</v>
      </c>
      <c r="G904" s="77">
        <f t="shared" si="58"/>
        <v>0</v>
      </c>
    </row>
    <row r="905" spans="2:7" x14ac:dyDescent="0.3">
      <c r="B905" s="76">
        <v>898</v>
      </c>
      <c r="C905" s="77">
        <f t="shared" si="59"/>
        <v>0</v>
      </c>
      <c r="D905" s="77">
        <f t="shared" ref="D905:D968" si="60">IF(B$3*12&gt;=B905,G904*B$4/12,0)</f>
        <v>0</v>
      </c>
      <c r="E905" s="77">
        <f t="shared" ref="E905:E968" si="61">C905-D905</f>
        <v>0</v>
      </c>
      <c r="F905" s="77">
        <f>SUM(E$7:E905)</f>
        <v>0</v>
      </c>
      <c r="G905" s="77">
        <f t="shared" ref="G905:G968" si="62">G904-E905</f>
        <v>0</v>
      </c>
    </row>
    <row r="906" spans="2:7" x14ac:dyDescent="0.3">
      <c r="B906" s="76">
        <v>899</v>
      </c>
      <c r="C906" s="77">
        <f t="shared" si="59"/>
        <v>0</v>
      </c>
      <c r="D906" s="77">
        <f t="shared" si="60"/>
        <v>0</v>
      </c>
      <c r="E906" s="77">
        <f t="shared" si="61"/>
        <v>0</v>
      </c>
      <c r="F906" s="77">
        <f>SUM(E$7:E906)</f>
        <v>0</v>
      </c>
      <c r="G906" s="77">
        <f t="shared" si="62"/>
        <v>0</v>
      </c>
    </row>
    <row r="907" spans="2:7" x14ac:dyDescent="0.3">
      <c r="B907" s="76">
        <v>900</v>
      </c>
      <c r="C907" s="77">
        <f t="shared" si="59"/>
        <v>0</v>
      </c>
      <c r="D907" s="77">
        <f t="shared" si="60"/>
        <v>0</v>
      </c>
      <c r="E907" s="77">
        <f t="shared" si="61"/>
        <v>0</v>
      </c>
      <c r="F907" s="77">
        <f>SUM(E$7:E907)</f>
        <v>0</v>
      </c>
      <c r="G907" s="77">
        <f t="shared" si="62"/>
        <v>0</v>
      </c>
    </row>
    <row r="908" spans="2:7" x14ac:dyDescent="0.3">
      <c r="B908" s="76">
        <v>901</v>
      </c>
      <c r="C908" s="77">
        <f t="shared" si="59"/>
        <v>0</v>
      </c>
      <c r="D908" s="77">
        <f t="shared" si="60"/>
        <v>0</v>
      </c>
      <c r="E908" s="77">
        <f t="shared" si="61"/>
        <v>0</v>
      </c>
      <c r="F908" s="77">
        <f>SUM(E$7:E908)</f>
        <v>0</v>
      </c>
      <c r="G908" s="77">
        <f t="shared" si="62"/>
        <v>0</v>
      </c>
    </row>
    <row r="909" spans="2:7" x14ac:dyDescent="0.3">
      <c r="B909" s="76">
        <v>902</v>
      </c>
      <c r="C909" s="77">
        <f t="shared" si="59"/>
        <v>0</v>
      </c>
      <c r="D909" s="77">
        <f t="shared" si="60"/>
        <v>0</v>
      </c>
      <c r="E909" s="77">
        <f t="shared" si="61"/>
        <v>0</v>
      </c>
      <c r="F909" s="77">
        <f>SUM(E$7:E909)</f>
        <v>0</v>
      </c>
      <c r="G909" s="77">
        <f t="shared" si="62"/>
        <v>0</v>
      </c>
    </row>
    <row r="910" spans="2:7" x14ac:dyDescent="0.3">
      <c r="B910" s="76">
        <v>903</v>
      </c>
      <c r="C910" s="77">
        <f t="shared" si="59"/>
        <v>0</v>
      </c>
      <c r="D910" s="77">
        <f t="shared" si="60"/>
        <v>0</v>
      </c>
      <c r="E910" s="77">
        <f t="shared" si="61"/>
        <v>0</v>
      </c>
      <c r="F910" s="77">
        <f>SUM(E$7:E910)</f>
        <v>0</v>
      </c>
      <c r="G910" s="77">
        <f t="shared" si="62"/>
        <v>0</v>
      </c>
    </row>
    <row r="911" spans="2:7" x14ac:dyDescent="0.3">
      <c r="B911" s="76">
        <v>904</v>
      </c>
      <c r="C911" s="77">
        <f t="shared" si="59"/>
        <v>0</v>
      </c>
      <c r="D911" s="77">
        <f t="shared" si="60"/>
        <v>0</v>
      </c>
      <c r="E911" s="77">
        <f t="shared" si="61"/>
        <v>0</v>
      </c>
      <c r="F911" s="77">
        <f>SUM(E$7:E911)</f>
        <v>0</v>
      </c>
      <c r="G911" s="77">
        <f t="shared" si="62"/>
        <v>0</v>
      </c>
    </row>
    <row r="912" spans="2:7" x14ac:dyDescent="0.3">
      <c r="B912" s="76">
        <v>905</v>
      </c>
      <c r="C912" s="77">
        <f t="shared" si="59"/>
        <v>0</v>
      </c>
      <c r="D912" s="77">
        <f t="shared" si="60"/>
        <v>0</v>
      </c>
      <c r="E912" s="77">
        <f t="shared" si="61"/>
        <v>0</v>
      </c>
      <c r="F912" s="77">
        <f>SUM(E$7:E912)</f>
        <v>0</v>
      </c>
      <c r="G912" s="77">
        <f t="shared" si="62"/>
        <v>0</v>
      </c>
    </row>
    <row r="913" spans="2:7" x14ac:dyDescent="0.3">
      <c r="B913" s="76">
        <v>906</v>
      </c>
      <c r="C913" s="77">
        <f t="shared" si="59"/>
        <v>0</v>
      </c>
      <c r="D913" s="77">
        <f t="shared" si="60"/>
        <v>0</v>
      </c>
      <c r="E913" s="77">
        <f t="shared" si="61"/>
        <v>0</v>
      </c>
      <c r="F913" s="77">
        <f>SUM(E$7:E913)</f>
        <v>0</v>
      </c>
      <c r="G913" s="77">
        <f t="shared" si="62"/>
        <v>0</v>
      </c>
    </row>
    <row r="914" spans="2:7" x14ac:dyDescent="0.3">
      <c r="B914" s="76">
        <v>907</v>
      </c>
      <c r="C914" s="77">
        <f t="shared" si="59"/>
        <v>0</v>
      </c>
      <c r="D914" s="77">
        <f t="shared" si="60"/>
        <v>0</v>
      </c>
      <c r="E914" s="77">
        <f t="shared" si="61"/>
        <v>0</v>
      </c>
      <c r="F914" s="77">
        <f>SUM(E$7:E914)</f>
        <v>0</v>
      </c>
      <c r="G914" s="77">
        <f t="shared" si="62"/>
        <v>0</v>
      </c>
    </row>
    <row r="915" spans="2:7" x14ac:dyDescent="0.3">
      <c r="B915" s="76">
        <v>908</v>
      </c>
      <c r="C915" s="77">
        <f t="shared" si="59"/>
        <v>0</v>
      </c>
      <c r="D915" s="77">
        <f t="shared" si="60"/>
        <v>0</v>
      </c>
      <c r="E915" s="77">
        <f t="shared" si="61"/>
        <v>0</v>
      </c>
      <c r="F915" s="77">
        <f>SUM(E$7:E915)</f>
        <v>0</v>
      </c>
      <c r="G915" s="77">
        <f t="shared" si="62"/>
        <v>0</v>
      </c>
    </row>
    <row r="916" spans="2:7" x14ac:dyDescent="0.3">
      <c r="B916" s="76">
        <v>909</v>
      </c>
      <c r="C916" s="77">
        <f t="shared" si="59"/>
        <v>0</v>
      </c>
      <c r="D916" s="77">
        <f t="shared" si="60"/>
        <v>0</v>
      </c>
      <c r="E916" s="77">
        <f t="shared" si="61"/>
        <v>0</v>
      </c>
      <c r="F916" s="77">
        <f>SUM(E$7:E916)</f>
        <v>0</v>
      </c>
      <c r="G916" s="77">
        <f t="shared" si="62"/>
        <v>0</v>
      </c>
    </row>
    <row r="917" spans="2:7" x14ac:dyDescent="0.3">
      <c r="B917" s="76">
        <v>910</v>
      </c>
      <c r="C917" s="77">
        <f t="shared" si="59"/>
        <v>0</v>
      </c>
      <c r="D917" s="77">
        <f t="shared" si="60"/>
        <v>0</v>
      </c>
      <c r="E917" s="77">
        <f t="shared" si="61"/>
        <v>0</v>
      </c>
      <c r="F917" s="77">
        <f>SUM(E$7:E917)</f>
        <v>0</v>
      </c>
      <c r="G917" s="77">
        <f t="shared" si="62"/>
        <v>0</v>
      </c>
    </row>
    <row r="918" spans="2:7" x14ac:dyDescent="0.3">
      <c r="B918" s="76">
        <v>911</v>
      </c>
      <c r="C918" s="77">
        <f t="shared" si="59"/>
        <v>0</v>
      </c>
      <c r="D918" s="77">
        <f t="shared" si="60"/>
        <v>0</v>
      </c>
      <c r="E918" s="77">
        <f t="shared" si="61"/>
        <v>0</v>
      </c>
      <c r="F918" s="77">
        <f>SUM(E$7:E918)</f>
        <v>0</v>
      </c>
      <c r="G918" s="77">
        <f t="shared" si="62"/>
        <v>0</v>
      </c>
    </row>
    <row r="919" spans="2:7" x14ac:dyDescent="0.3">
      <c r="B919" s="76">
        <v>912</v>
      </c>
      <c r="C919" s="77">
        <f t="shared" si="59"/>
        <v>0</v>
      </c>
      <c r="D919" s="77">
        <f t="shared" si="60"/>
        <v>0</v>
      </c>
      <c r="E919" s="77">
        <f t="shared" si="61"/>
        <v>0</v>
      </c>
      <c r="F919" s="77">
        <f>SUM(E$7:E919)</f>
        <v>0</v>
      </c>
      <c r="G919" s="77">
        <f t="shared" si="62"/>
        <v>0</v>
      </c>
    </row>
    <row r="920" spans="2:7" x14ac:dyDescent="0.3">
      <c r="B920" s="76">
        <v>913</v>
      </c>
      <c r="C920" s="77">
        <f t="shared" si="59"/>
        <v>0</v>
      </c>
      <c r="D920" s="77">
        <f t="shared" si="60"/>
        <v>0</v>
      </c>
      <c r="E920" s="77">
        <f t="shared" si="61"/>
        <v>0</v>
      </c>
      <c r="F920" s="77">
        <f>SUM(E$7:E920)</f>
        <v>0</v>
      </c>
      <c r="G920" s="77">
        <f t="shared" si="62"/>
        <v>0</v>
      </c>
    </row>
    <row r="921" spans="2:7" x14ac:dyDescent="0.3">
      <c r="B921" s="76">
        <v>914</v>
      </c>
      <c r="C921" s="77">
        <f t="shared" si="59"/>
        <v>0</v>
      </c>
      <c r="D921" s="77">
        <f t="shared" si="60"/>
        <v>0</v>
      </c>
      <c r="E921" s="77">
        <f t="shared" si="61"/>
        <v>0</v>
      </c>
      <c r="F921" s="77">
        <f>SUM(E$7:E921)</f>
        <v>0</v>
      </c>
      <c r="G921" s="77">
        <f t="shared" si="62"/>
        <v>0</v>
      </c>
    </row>
    <row r="922" spans="2:7" x14ac:dyDescent="0.3">
      <c r="B922" s="76">
        <v>915</v>
      </c>
      <c r="C922" s="77">
        <f t="shared" si="59"/>
        <v>0</v>
      </c>
      <c r="D922" s="77">
        <f t="shared" si="60"/>
        <v>0</v>
      </c>
      <c r="E922" s="77">
        <f t="shared" si="61"/>
        <v>0</v>
      </c>
      <c r="F922" s="77">
        <f>SUM(E$7:E922)</f>
        <v>0</v>
      </c>
      <c r="G922" s="77">
        <f t="shared" si="62"/>
        <v>0</v>
      </c>
    </row>
    <row r="923" spans="2:7" x14ac:dyDescent="0.3">
      <c r="B923" s="76">
        <v>916</v>
      </c>
      <c r="C923" s="77">
        <f t="shared" si="59"/>
        <v>0</v>
      </c>
      <c r="D923" s="77">
        <f t="shared" si="60"/>
        <v>0</v>
      </c>
      <c r="E923" s="77">
        <f t="shared" si="61"/>
        <v>0</v>
      </c>
      <c r="F923" s="77">
        <f>SUM(E$7:E923)</f>
        <v>0</v>
      </c>
      <c r="G923" s="77">
        <f t="shared" si="62"/>
        <v>0</v>
      </c>
    </row>
    <row r="924" spans="2:7" x14ac:dyDescent="0.3">
      <c r="B924" s="76">
        <v>917</v>
      </c>
      <c r="C924" s="77">
        <f t="shared" si="59"/>
        <v>0</v>
      </c>
      <c r="D924" s="77">
        <f t="shared" si="60"/>
        <v>0</v>
      </c>
      <c r="E924" s="77">
        <f t="shared" si="61"/>
        <v>0</v>
      </c>
      <c r="F924" s="77">
        <f>SUM(E$7:E924)</f>
        <v>0</v>
      </c>
      <c r="G924" s="77">
        <f t="shared" si="62"/>
        <v>0</v>
      </c>
    </row>
    <row r="925" spans="2:7" x14ac:dyDescent="0.3">
      <c r="B925" s="76">
        <v>918</v>
      </c>
      <c r="C925" s="77">
        <f t="shared" si="59"/>
        <v>0</v>
      </c>
      <c r="D925" s="77">
        <f t="shared" si="60"/>
        <v>0</v>
      </c>
      <c r="E925" s="77">
        <f t="shared" si="61"/>
        <v>0</v>
      </c>
      <c r="F925" s="77">
        <f>SUM(E$7:E925)</f>
        <v>0</v>
      </c>
      <c r="G925" s="77">
        <f t="shared" si="62"/>
        <v>0</v>
      </c>
    </row>
    <row r="926" spans="2:7" x14ac:dyDescent="0.3">
      <c r="B926" s="76">
        <v>919</v>
      </c>
      <c r="C926" s="77">
        <f t="shared" si="59"/>
        <v>0</v>
      </c>
      <c r="D926" s="77">
        <f t="shared" si="60"/>
        <v>0</v>
      </c>
      <c r="E926" s="77">
        <f t="shared" si="61"/>
        <v>0</v>
      </c>
      <c r="F926" s="77">
        <f>SUM(E$7:E926)</f>
        <v>0</v>
      </c>
      <c r="G926" s="77">
        <f t="shared" si="62"/>
        <v>0</v>
      </c>
    </row>
    <row r="927" spans="2:7" x14ac:dyDescent="0.3">
      <c r="B927" s="76">
        <v>920</v>
      </c>
      <c r="C927" s="77">
        <f t="shared" si="59"/>
        <v>0</v>
      </c>
      <c r="D927" s="77">
        <f t="shared" si="60"/>
        <v>0</v>
      </c>
      <c r="E927" s="77">
        <f t="shared" si="61"/>
        <v>0</v>
      </c>
      <c r="F927" s="77">
        <f>SUM(E$7:E927)</f>
        <v>0</v>
      </c>
      <c r="G927" s="77">
        <f t="shared" si="62"/>
        <v>0</v>
      </c>
    </row>
    <row r="928" spans="2:7" x14ac:dyDescent="0.3">
      <c r="B928" s="76">
        <v>921</v>
      </c>
      <c r="C928" s="77">
        <f t="shared" si="59"/>
        <v>0</v>
      </c>
      <c r="D928" s="77">
        <f t="shared" si="60"/>
        <v>0</v>
      </c>
      <c r="E928" s="77">
        <f t="shared" si="61"/>
        <v>0</v>
      </c>
      <c r="F928" s="77">
        <f>SUM(E$7:E928)</f>
        <v>0</v>
      </c>
      <c r="G928" s="77">
        <f t="shared" si="62"/>
        <v>0</v>
      </c>
    </row>
    <row r="929" spans="2:7" x14ac:dyDescent="0.3">
      <c r="B929" s="76">
        <v>922</v>
      </c>
      <c r="C929" s="77">
        <f t="shared" si="59"/>
        <v>0</v>
      </c>
      <c r="D929" s="77">
        <f t="shared" si="60"/>
        <v>0</v>
      </c>
      <c r="E929" s="77">
        <f t="shared" si="61"/>
        <v>0</v>
      </c>
      <c r="F929" s="77">
        <f>SUM(E$7:E929)</f>
        <v>0</v>
      </c>
      <c r="G929" s="77">
        <f t="shared" si="62"/>
        <v>0</v>
      </c>
    </row>
    <row r="930" spans="2:7" x14ac:dyDescent="0.3">
      <c r="B930" s="76">
        <v>923</v>
      </c>
      <c r="C930" s="77">
        <f t="shared" si="59"/>
        <v>0</v>
      </c>
      <c r="D930" s="77">
        <f t="shared" si="60"/>
        <v>0</v>
      </c>
      <c r="E930" s="77">
        <f t="shared" si="61"/>
        <v>0</v>
      </c>
      <c r="F930" s="77">
        <f>SUM(E$7:E930)</f>
        <v>0</v>
      </c>
      <c r="G930" s="77">
        <f t="shared" si="62"/>
        <v>0</v>
      </c>
    </row>
    <row r="931" spans="2:7" x14ac:dyDescent="0.3">
      <c r="B931" s="76">
        <v>924</v>
      </c>
      <c r="C931" s="77">
        <f t="shared" si="59"/>
        <v>0</v>
      </c>
      <c r="D931" s="77">
        <f t="shared" si="60"/>
        <v>0</v>
      </c>
      <c r="E931" s="77">
        <f t="shared" si="61"/>
        <v>0</v>
      </c>
      <c r="F931" s="77">
        <f>SUM(E$7:E931)</f>
        <v>0</v>
      </c>
      <c r="G931" s="77">
        <f t="shared" si="62"/>
        <v>0</v>
      </c>
    </row>
    <row r="932" spans="2:7" x14ac:dyDescent="0.3">
      <c r="B932" s="76">
        <v>925</v>
      </c>
      <c r="C932" s="77">
        <f t="shared" si="59"/>
        <v>0</v>
      </c>
      <c r="D932" s="77">
        <f t="shared" si="60"/>
        <v>0</v>
      </c>
      <c r="E932" s="77">
        <f t="shared" si="61"/>
        <v>0</v>
      </c>
      <c r="F932" s="77">
        <f>SUM(E$7:E932)</f>
        <v>0</v>
      </c>
      <c r="G932" s="77">
        <f t="shared" si="62"/>
        <v>0</v>
      </c>
    </row>
    <row r="933" spans="2:7" x14ac:dyDescent="0.3">
      <c r="B933" s="76">
        <v>926</v>
      </c>
      <c r="C933" s="77">
        <f t="shared" si="59"/>
        <v>0</v>
      </c>
      <c r="D933" s="77">
        <f t="shared" si="60"/>
        <v>0</v>
      </c>
      <c r="E933" s="77">
        <f t="shared" si="61"/>
        <v>0</v>
      </c>
      <c r="F933" s="77">
        <f>SUM(E$7:E933)</f>
        <v>0</v>
      </c>
      <c r="G933" s="77">
        <f t="shared" si="62"/>
        <v>0</v>
      </c>
    </row>
    <row r="934" spans="2:7" x14ac:dyDescent="0.3">
      <c r="B934" s="76">
        <v>927</v>
      </c>
      <c r="C934" s="77">
        <f t="shared" si="59"/>
        <v>0</v>
      </c>
      <c r="D934" s="77">
        <f t="shared" si="60"/>
        <v>0</v>
      </c>
      <c r="E934" s="77">
        <f t="shared" si="61"/>
        <v>0</v>
      </c>
      <c r="F934" s="77">
        <f>SUM(E$7:E934)</f>
        <v>0</v>
      </c>
      <c r="G934" s="77">
        <f t="shared" si="62"/>
        <v>0</v>
      </c>
    </row>
    <row r="935" spans="2:7" x14ac:dyDescent="0.3">
      <c r="B935" s="76">
        <v>928</v>
      </c>
      <c r="C935" s="77">
        <f t="shared" si="59"/>
        <v>0</v>
      </c>
      <c r="D935" s="77">
        <f t="shared" si="60"/>
        <v>0</v>
      </c>
      <c r="E935" s="77">
        <f t="shared" si="61"/>
        <v>0</v>
      </c>
      <c r="F935" s="77">
        <f>SUM(E$7:E935)</f>
        <v>0</v>
      </c>
      <c r="G935" s="77">
        <f t="shared" si="62"/>
        <v>0</v>
      </c>
    </row>
    <row r="936" spans="2:7" x14ac:dyDescent="0.3">
      <c r="B936" s="76">
        <v>929</v>
      </c>
      <c r="C936" s="77">
        <f t="shared" si="59"/>
        <v>0</v>
      </c>
      <c r="D936" s="77">
        <f t="shared" si="60"/>
        <v>0</v>
      </c>
      <c r="E936" s="77">
        <f t="shared" si="61"/>
        <v>0</v>
      </c>
      <c r="F936" s="77">
        <f>SUM(E$7:E936)</f>
        <v>0</v>
      </c>
      <c r="G936" s="77">
        <f t="shared" si="62"/>
        <v>0</v>
      </c>
    </row>
    <row r="937" spans="2:7" x14ac:dyDescent="0.3">
      <c r="B937" s="76">
        <v>930</v>
      </c>
      <c r="C937" s="77">
        <f t="shared" si="59"/>
        <v>0</v>
      </c>
      <c r="D937" s="77">
        <f t="shared" si="60"/>
        <v>0</v>
      </c>
      <c r="E937" s="77">
        <f t="shared" si="61"/>
        <v>0</v>
      </c>
      <c r="F937" s="77">
        <f>SUM(E$7:E937)</f>
        <v>0</v>
      </c>
      <c r="G937" s="77">
        <f t="shared" si="62"/>
        <v>0</v>
      </c>
    </row>
    <row r="938" spans="2:7" x14ac:dyDescent="0.3">
      <c r="B938" s="76">
        <v>931</v>
      </c>
      <c r="C938" s="77">
        <f t="shared" si="59"/>
        <v>0</v>
      </c>
      <c r="D938" s="77">
        <f t="shared" si="60"/>
        <v>0</v>
      </c>
      <c r="E938" s="77">
        <f t="shared" si="61"/>
        <v>0</v>
      </c>
      <c r="F938" s="77">
        <f>SUM(E$7:E938)</f>
        <v>0</v>
      </c>
      <c r="G938" s="77">
        <f t="shared" si="62"/>
        <v>0</v>
      </c>
    </row>
    <row r="939" spans="2:7" x14ac:dyDescent="0.3">
      <c r="B939" s="76">
        <v>932</v>
      </c>
      <c r="C939" s="77">
        <f t="shared" si="59"/>
        <v>0</v>
      </c>
      <c r="D939" s="77">
        <f t="shared" si="60"/>
        <v>0</v>
      </c>
      <c r="E939" s="77">
        <f t="shared" si="61"/>
        <v>0</v>
      </c>
      <c r="F939" s="77">
        <f>SUM(E$7:E939)</f>
        <v>0</v>
      </c>
      <c r="G939" s="77">
        <f t="shared" si="62"/>
        <v>0</v>
      </c>
    </row>
    <row r="940" spans="2:7" x14ac:dyDescent="0.3">
      <c r="B940" s="76">
        <v>933</v>
      </c>
      <c r="C940" s="77">
        <f t="shared" si="59"/>
        <v>0</v>
      </c>
      <c r="D940" s="77">
        <f t="shared" si="60"/>
        <v>0</v>
      </c>
      <c r="E940" s="77">
        <f t="shared" si="61"/>
        <v>0</v>
      </c>
      <c r="F940" s="77">
        <f>SUM(E$7:E940)</f>
        <v>0</v>
      </c>
      <c r="G940" s="77">
        <f t="shared" si="62"/>
        <v>0</v>
      </c>
    </row>
    <row r="941" spans="2:7" x14ac:dyDescent="0.3">
      <c r="B941" s="76">
        <v>934</v>
      </c>
      <c r="C941" s="77">
        <f t="shared" si="59"/>
        <v>0</v>
      </c>
      <c r="D941" s="77">
        <f t="shared" si="60"/>
        <v>0</v>
      </c>
      <c r="E941" s="77">
        <f t="shared" si="61"/>
        <v>0</v>
      </c>
      <c r="F941" s="77">
        <f>SUM(E$7:E941)</f>
        <v>0</v>
      </c>
      <c r="G941" s="77">
        <f t="shared" si="62"/>
        <v>0</v>
      </c>
    </row>
    <row r="942" spans="2:7" x14ac:dyDescent="0.3">
      <c r="B942" s="76">
        <v>935</v>
      </c>
      <c r="C942" s="77">
        <f t="shared" si="59"/>
        <v>0</v>
      </c>
      <c r="D942" s="77">
        <f t="shared" si="60"/>
        <v>0</v>
      </c>
      <c r="E942" s="77">
        <f t="shared" si="61"/>
        <v>0</v>
      </c>
      <c r="F942" s="77">
        <f>SUM(E$7:E942)</f>
        <v>0</v>
      </c>
      <c r="G942" s="77">
        <f t="shared" si="62"/>
        <v>0</v>
      </c>
    </row>
    <row r="943" spans="2:7" x14ac:dyDescent="0.3">
      <c r="B943" s="76">
        <v>936</v>
      </c>
      <c r="C943" s="77">
        <f t="shared" si="59"/>
        <v>0</v>
      </c>
      <c r="D943" s="77">
        <f t="shared" si="60"/>
        <v>0</v>
      </c>
      <c r="E943" s="77">
        <f t="shared" si="61"/>
        <v>0</v>
      </c>
      <c r="F943" s="77">
        <f>SUM(E$7:E943)</f>
        <v>0</v>
      </c>
      <c r="G943" s="77">
        <f t="shared" si="62"/>
        <v>0</v>
      </c>
    </row>
    <row r="944" spans="2:7" x14ac:dyDescent="0.3">
      <c r="B944" s="76">
        <v>937</v>
      </c>
      <c r="C944" s="77">
        <f t="shared" si="59"/>
        <v>0</v>
      </c>
      <c r="D944" s="77">
        <f t="shared" si="60"/>
        <v>0</v>
      </c>
      <c r="E944" s="77">
        <f t="shared" si="61"/>
        <v>0</v>
      </c>
      <c r="F944" s="77">
        <f>SUM(E$7:E944)</f>
        <v>0</v>
      </c>
      <c r="G944" s="77">
        <f t="shared" si="62"/>
        <v>0</v>
      </c>
    </row>
    <row r="945" spans="2:7" x14ac:dyDescent="0.3">
      <c r="B945" s="76">
        <v>938</v>
      </c>
      <c r="C945" s="77">
        <f t="shared" si="59"/>
        <v>0</v>
      </c>
      <c r="D945" s="77">
        <f t="shared" si="60"/>
        <v>0</v>
      </c>
      <c r="E945" s="77">
        <f t="shared" si="61"/>
        <v>0</v>
      </c>
      <c r="F945" s="77">
        <f>SUM(E$7:E945)</f>
        <v>0</v>
      </c>
      <c r="G945" s="77">
        <f t="shared" si="62"/>
        <v>0</v>
      </c>
    </row>
    <row r="946" spans="2:7" x14ac:dyDescent="0.3">
      <c r="B946" s="76">
        <v>939</v>
      </c>
      <c r="C946" s="77">
        <f t="shared" si="59"/>
        <v>0</v>
      </c>
      <c r="D946" s="77">
        <f t="shared" si="60"/>
        <v>0</v>
      </c>
      <c r="E946" s="77">
        <f t="shared" si="61"/>
        <v>0</v>
      </c>
      <c r="F946" s="77">
        <f>SUM(E$7:E946)</f>
        <v>0</v>
      </c>
      <c r="G946" s="77">
        <f t="shared" si="62"/>
        <v>0</v>
      </c>
    </row>
    <row r="947" spans="2:7" x14ac:dyDescent="0.3">
      <c r="B947" s="76">
        <v>940</v>
      </c>
      <c r="C947" s="77">
        <f t="shared" si="59"/>
        <v>0</v>
      </c>
      <c r="D947" s="77">
        <f t="shared" si="60"/>
        <v>0</v>
      </c>
      <c r="E947" s="77">
        <f t="shared" si="61"/>
        <v>0</v>
      </c>
      <c r="F947" s="77">
        <f>SUM(E$7:E947)</f>
        <v>0</v>
      </c>
      <c r="G947" s="77">
        <f t="shared" si="62"/>
        <v>0</v>
      </c>
    </row>
    <row r="948" spans="2:7" x14ac:dyDescent="0.3">
      <c r="B948" s="76">
        <v>941</v>
      </c>
      <c r="C948" s="77">
        <f t="shared" si="59"/>
        <v>0</v>
      </c>
      <c r="D948" s="77">
        <f t="shared" si="60"/>
        <v>0</v>
      </c>
      <c r="E948" s="77">
        <f t="shared" si="61"/>
        <v>0</v>
      </c>
      <c r="F948" s="77">
        <f>SUM(E$7:E948)</f>
        <v>0</v>
      </c>
      <c r="G948" s="77">
        <f t="shared" si="62"/>
        <v>0</v>
      </c>
    </row>
    <row r="949" spans="2:7" x14ac:dyDescent="0.3">
      <c r="B949" s="76">
        <v>942</v>
      </c>
      <c r="C949" s="77">
        <f t="shared" si="59"/>
        <v>0</v>
      </c>
      <c r="D949" s="77">
        <f t="shared" si="60"/>
        <v>0</v>
      </c>
      <c r="E949" s="77">
        <f t="shared" si="61"/>
        <v>0</v>
      </c>
      <c r="F949" s="77">
        <f>SUM(E$7:E949)</f>
        <v>0</v>
      </c>
      <c r="G949" s="77">
        <f t="shared" si="62"/>
        <v>0</v>
      </c>
    </row>
    <row r="950" spans="2:7" x14ac:dyDescent="0.3">
      <c r="B950" s="76">
        <v>943</v>
      </c>
      <c r="C950" s="77">
        <f t="shared" si="59"/>
        <v>0</v>
      </c>
      <c r="D950" s="77">
        <f t="shared" si="60"/>
        <v>0</v>
      </c>
      <c r="E950" s="77">
        <f t="shared" si="61"/>
        <v>0</v>
      </c>
      <c r="F950" s="77">
        <f>SUM(E$7:E950)</f>
        <v>0</v>
      </c>
      <c r="G950" s="77">
        <f t="shared" si="62"/>
        <v>0</v>
      </c>
    </row>
    <row r="951" spans="2:7" x14ac:dyDescent="0.3">
      <c r="B951" s="76">
        <v>944</v>
      </c>
      <c r="C951" s="77">
        <f t="shared" si="59"/>
        <v>0</v>
      </c>
      <c r="D951" s="77">
        <f t="shared" si="60"/>
        <v>0</v>
      </c>
      <c r="E951" s="77">
        <f t="shared" si="61"/>
        <v>0</v>
      </c>
      <c r="F951" s="77">
        <f>SUM(E$7:E951)</f>
        <v>0</v>
      </c>
      <c r="G951" s="77">
        <f t="shared" si="62"/>
        <v>0</v>
      </c>
    </row>
    <row r="952" spans="2:7" x14ac:dyDescent="0.3">
      <c r="B952" s="76">
        <v>945</v>
      </c>
      <c r="C952" s="77">
        <f t="shared" si="59"/>
        <v>0</v>
      </c>
      <c r="D952" s="77">
        <f t="shared" si="60"/>
        <v>0</v>
      </c>
      <c r="E952" s="77">
        <f t="shared" si="61"/>
        <v>0</v>
      </c>
      <c r="F952" s="77">
        <f>SUM(E$7:E952)</f>
        <v>0</v>
      </c>
      <c r="G952" s="77">
        <f t="shared" si="62"/>
        <v>0</v>
      </c>
    </row>
    <row r="953" spans="2:7" x14ac:dyDescent="0.3">
      <c r="B953" s="76">
        <v>946</v>
      </c>
      <c r="C953" s="77">
        <f t="shared" si="59"/>
        <v>0</v>
      </c>
      <c r="D953" s="77">
        <f t="shared" si="60"/>
        <v>0</v>
      </c>
      <c r="E953" s="77">
        <f t="shared" si="61"/>
        <v>0</v>
      </c>
      <c r="F953" s="77">
        <f>SUM(E$7:E953)</f>
        <v>0</v>
      </c>
      <c r="G953" s="77">
        <f t="shared" si="62"/>
        <v>0</v>
      </c>
    </row>
    <row r="954" spans="2:7" x14ac:dyDescent="0.3">
      <c r="B954" s="76">
        <v>947</v>
      </c>
      <c r="C954" s="77">
        <f t="shared" si="59"/>
        <v>0</v>
      </c>
      <c r="D954" s="77">
        <f t="shared" si="60"/>
        <v>0</v>
      </c>
      <c r="E954" s="77">
        <f t="shared" si="61"/>
        <v>0</v>
      </c>
      <c r="F954" s="77">
        <f>SUM(E$7:E954)</f>
        <v>0</v>
      </c>
      <c r="G954" s="77">
        <f t="shared" si="62"/>
        <v>0</v>
      </c>
    </row>
    <row r="955" spans="2:7" x14ac:dyDescent="0.3">
      <c r="B955" s="76">
        <v>948</v>
      </c>
      <c r="C955" s="77">
        <f t="shared" si="59"/>
        <v>0</v>
      </c>
      <c r="D955" s="77">
        <f t="shared" si="60"/>
        <v>0</v>
      </c>
      <c r="E955" s="77">
        <f t="shared" si="61"/>
        <v>0</v>
      </c>
      <c r="F955" s="77">
        <f>SUM(E$7:E955)</f>
        <v>0</v>
      </c>
      <c r="G955" s="77">
        <f t="shared" si="62"/>
        <v>0</v>
      </c>
    </row>
    <row r="956" spans="2:7" x14ac:dyDescent="0.3">
      <c r="B956" s="76">
        <v>949</v>
      </c>
      <c r="C956" s="77">
        <f t="shared" si="59"/>
        <v>0</v>
      </c>
      <c r="D956" s="77">
        <f t="shared" si="60"/>
        <v>0</v>
      </c>
      <c r="E956" s="77">
        <f t="shared" si="61"/>
        <v>0</v>
      </c>
      <c r="F956" s="77">
        <f>SUM(E$7:E956)</f>
        <v>0</v>
      </c>
      <c r="G956" s="77">
        <f t="shared" si="62"/>
        <v>0</v>
      </c>
    </row>
    <row r="957" spans="2:7" x14ac:dyDescent="0.3">
      <c r="B957" s="76">
        <v>950</v>
      </c>
      <c r="C957" s="77">
        <f t="shared" si="59"/>
        <v>0</v>
      </c>
      <c r="D957" s="77">
        <f t="shared" si="60"/>
        <v>0</v>
      </c>
      <c r="E957" s="77">
        <f t="shared" si="61"/>
        <v>0</v>
      </c>
      <c r="F957" s="77">
        <f>SUM(E$7:E957)</f>
        <v>0</v>
      </c>
      <c r="G957" s="77">
        <f t="shared" si="62"/>
        <v>0</v>
      </c>
    </row>
    <row r="958" spans="2:7" x14ac:dyDescent="0.3">
      <c r="B958" s="76">
        <v>951</v>
      </c>
      <c r="C958" s="77">
        <f t="shared" si="59"/>
        <v>0</v>
      </c>
      <c r="D958" s="77">
        <f t="shared" si="60"/>
        <v>0</v>
      </c>
      <c r="E958" s="77">
        <f t="shared" si="61"/>
        <v>0</v>
      </c>
      <c r="F958" s="77">
        <f>SUM(E$7:E958)</f>
        <v>0</v>
      </c>
      <c r="G958" s="77">
        <f t="shared" si="62"/>
        <v>0</v>
      </c>
    </row>
    <row r="959" spans="2:7" x14ac:dyDescent="0.3">
      <c r="B959" s="76">
        <v>952</v>
      </c>
      <c r="C959" s="77">
        <f t="shared" si="59"/>
        <v>0</v>
      </c>
      <c r="D959" s="77">
        <f t="shared" si="60"/>
        <v>0</v>
      </c>
      <c r="E959" s="77">
        <f t="shared" si="61"/>
        <v>0</v>
      </c>
      <c r="F959" s="77">
        <f>SUM(E$7:E959)</f>
        <v>0</v>
      </c>
      <c r="G959" s="77">
        <f t="shared" si="62"/>
        <v>0</v>
      </c>
    </row>
    <row r="960" spans="2:7" x14ac:dyDescent="0.3">
      <c r="B960" s="76">
        <v>953</v>
      </c>
      <c r="C960" s="77">
        <f t="shared" si="59"/>
        <v>0</v>
      </c>
      <c r="D960" s="77">
        <f t="shared" si="60"/>
        <v>0</v>
      </c>
      <c r="E960" s="77">
        <f t="shared" si="61"/>
        <v>0</v>
      </c>
      <c r="F960" s="77">
        <f>SUM(E$7:E960)</f>
        <v>0</v>
      </c>
      <c r="G960" s="77">
        <f t="shared" si="62"/>
        <v>0</v>
      </c>
    </row>
    <row r="961" spans="2:7" x14ac:dyDescent="0.3">
      <c r="B961" s="76">
        <v>954</v>
      </c>
      <c r="C961" s="77">
        <f t="shared" si="59"/>
        <v>0</v>
      </c>
      <c r="D961" s="77">
        <f t="shared" si="60"/>
        <v>0</v>
      </c>
      <c r="E961" s="77">
        <f t="shared" si="61"/>
        <v>0</v>
      </c>
      <c r="F961" s="77">
        <f>SUM(E$7:E961)</f>
        <v>0</v>
      </c>
      <c r="G961" s="77">
        <f t="shared" si="62"/>
        <v>0</v>
      </c>
    </row>
    <row r="962" spans="2:7" x14ac:dyDescent="0.3">
      <c r="B962" s="76">
        <v>955</v>
      </c>
      <c r="C962" s="77">
        <f t="shared" si="59"/>
        <v>0</v>
      </c>
      <c r="D962" s="77">
        <f t="shared" si="60"/>
        <v>0</v>
      </c>
      <c r="E962" s="77">
        <f t="shared" si="61"/>
        <v>0</v>
      </c>
      <c r="F962" s="77">
        <f>SUM(E$7:E962)</f>
        <v>0</v>
      </c>
      <c r="G962" s="77">
        <f t="shared" si="62"/>
        <v>0</v>
      </c>
    </row>
    <row r="963" spans="2:7" x14ac:dyDescent="0.3">
      <c r="B963" s="76">
        <v>956</v>
      </c>
      <c r="C963" s="77">
        <f t="shared" si="59"/>
        <v>0</v>
      </c>
      <c r="D963" s="77">
        <f t="shared" si="60"/>
        <v>0</v>
      </c>
      <c r="E963" s="77">
        <f t="shared" si="61"/>
        <v>0</v>
      </c>
      <c r="F963" s="77">
        <f>SUM(E$7:E963)</f>
        <v>0</v>
      </c>
      <c r="G963" s="77">
        <f t="shared" si="62"/>
        <v>0</v>
      </c>
    </row>
    <row r="964" spans="2:7" x14ac:dyDescent="0.3">
      <c r="B964" s="76">
        <v>957</v>
      </c>
      <c r="C964" s="77">
        <f t="shared" si="59"/>
        <v>0</v>
      </c>
      <c r="D964" s="77">
        <f t="shared" si="60"/>
        <v>0</v>
      </c>
      <c r="E964" s="77">
        <f t="shared" si="61"/>
        <v>0</v>
      </c>
      <c r="F964" s="77">
        <f>SUM(E$7:E964)</f>
        <v>0</v>
      </c>
      <c r="G964" s="77">
        <f t="shared" si="62"/>
        <v>0</v>
      </c>
    </row>
    <row r="965" spans="2:7" x14ac:dyDescent="0.3">
      <c r="B965" s="76">
        <v>958</v>
      </c>
      <c r="C965" s="77">
        <f t="shared" si="59"/>
        <v>0</v>
      </c>
      <c r="D965" s="77">
        <f t="shared" si="60"/>
        <v>0</v>
      </c>
      <c r="E965" s="77">
        <f t="shared" si="61"/>
        <v>0</v>
      </c>
      <c r="F965" s="77">
        <f>SUM(E$7:E965)</f>
        <v>0</v>
      </c>
      <c r="G965" s="77">
        <f t="shared" si="62"/>
        <v>0</v>
      </c>
    </row>
    <row r="966" spans="2:7" x14ac:dyDescent="0.3">
      <c r="B966" s="76">
        <v>959</v>
      </c>
      <c r="C966" s="77">
        <f t="shared" si="59"/>
        <v>0</v>
      </c>
      <c r="D966" s="77">
        <f t="shared" si="60"/>
        <v>0</v>
      </c>
      <c r="E966" s="77">
        <f t="shared" si="61"/>
        <v>0</v>
      </c>
      <c r="F966" s="77">
        <f>SUM(E$7:E966)</f>
        <v>0</v>
      </c>
      <c r="G966" s="77">
        <f t="shared" si="62"/>
        <v>0</v>
      </c>
    </row>
    <row r="967" spans="2:7" x14ac:dyDescent="0.3">
      <c r="B967" s="76">
        <v>960</v>
      </c>
      <c r="C967" s="77">
        <f t="shared" si="59"/>
        <v>0</v>
      </c>
      <c r="D967" s="77">
        <f t="shared" si="60"/>
        <v>0</v>
      </c>
      <c r="E967" s="77">
        <f t="shared" si="61"/>
        <v>0</v>
      </c>
      <c r="F967" s="77">
        <f>SUM(E$7:E967)</f>
        <v>0</v>
      </c>
      <c r="G967" s="77">
        <f t="shared" si="62"/>
        <v>0</v>
      </c>
    </row>
    <row r="968" spans="2:7" x14ac:dyDescent="0.3">
      <c r="B968" s="76">
        <v>961</v>
      </c>
      <c r="C968" s="77">
        <f t="shared" ref="C968:C1001" si="63">IF(B$3*12&gt;=B968,-PMT(B$4/12,(B$3*12)+1,B$2/(1+B$4/12)),0)</f>
        <v>0</v>
      </c>
      <c r="D968" s="77">
        <f t="shared" si="60"/>
        <v>0</v>
      </c>
      <c r="E968" s="77">
        <f t="shared" si="61"/>
        <v>0</v>
      </c>
      <c r="F968" s="77">
        <f>SUM(E$7:E968)</f>
        <v>0</v>
      </c>
      <c r="G968" s="77">
        <f t="shared" si="62"/>
        <v>0</v>
      </c>
    </row>
    <row r="969" spans="2:7" x14ac:dyDescent="0.3">
      <c r="B969" s="76">
        <v>962</v>
      </c>
      <c r="C969" s="77">
        <f t="shared" si="63"/>
        <v>0</v>
      </c>
      <c r="D969" s="77">
        <f t="shared" ref="D969:D1001" si="64">IF(B$3*12&gt;=B969,G968*B$4/12,0)</f>
        <v>0</v>
      </c>
      <c r="E969" s="77">
        <f t="shared" ref="E969:E1001" si="65">C969-D969</f>
        <v>0</v>
      </c>
      <c r="F969" s="77">
        <f>SUM(E$7:E969)</f>
        <v>0</v>
      </c>
      <c r="G969" s="77">
        <f t="shared" ref="G969:G1001" si="66">G968-E969</f>
        <v>0</v>
      </c>
    </row>
    <row r="970" spans="2:7" x14ac:dyDescent="0.3">
      <c r="B970" s="76">
        <v>963</v>
      </c>
      <c r="C970" s="77">
        <f t="shared" si="63"/>
        <v>0</v>
      </c>
      <c r="D970" s="77">
        <f t="shared" si="64"/>
        <v>0</v>
      </c>
      <c r="E970" s="77">
        <f t="shared" si="65"/>
        <v>0</v>
      </c>
      <c r="F970" s="77">
        <f>SUM(E$7:E970)</f>
        <v>0</v>
      </c>
      <c r="G970" s="77">
        <f t="shared" si="66"/>
        <v>0</v>
      </c>
    </row>
    <row r="971" spans="2:7" x14ac:dyDescent="0.3">
      <c r="B971" s="76">
        <v>964</v>
      </c>
      <c r="C971" s="77">
        <f t="shared" si="63"/>
        <v>0</v>
      </c>
      <c r="D971" s="77">
        <f t="shared" si="64"/>
        <v>0</v>
      </c>
      <c r="E971" s="77">
        <f t="shared" si="65"/>
        <v>0</v>
      </c>
      <c r="F971" s="77">
        <f>SUM(E$7:E971)</f>
        <v>0</v>
      </c>
      <c r="G971" s="77">
        <f t="shared" si="66"/>
        <v>0</v>
      </c>
    </row>
    <row r="972" spans="2:7" x14ac:dyDescent="0.3">
      <c r="B972" s="76">
        <v>965</v>
      </c>
      <c r="C972" s="77">
        <f t="shared" si="63"/>
        <v>0</v>
      </c>
      <c r="D972" s="77">
        <f t="shared" si="64"/>
        <v>0</v>
      </c>
      <c r="E972" s="77">
        <f t="shared" si="65"/>
        <v>0</v>
      </c>
      <c r="F972" s="77">
        <f>SUM(E$7:E972)</f>
        <v>0</v>
      </c>
      <c r="G972" s="77">
        <f t="shared" si="66"/>
        <v>0</v>
      </c>
    </row>
    <row r="973" spans="2:7" x14ac:dyDescent="0.3">
      <c r="B973" s="76">
        <v>966</v>
      </c>
      <c r="C973" s="77">
        <f t="shared" si="63"/>
        <v>0</v>
      </c>
      <c r="D973" s="77">
        <f t="shared" si="64"/>
        <v>0</v>
      </c>
      <c r="E973" s="77">
        <f t="shared" si="65"/>
        <v>0</v>
      </c>
      <c r="F973" s="77">
        <f>SUM(E$7:E973)</f>
        <v>0</v>
      </c>
      <c r="G973" s="77">
        <f t="shared" si="66"/>
        <v>0</v>
      </c>
    </row>
    <row r="974" spans="2:7" x14ac:dyDescent="0.3">
      <c r="B974" s="76">
        <v>967</v>
      </c>
      <c r="C974" s="77">
        <f t="shared" si="63"/>
        <v>0</v>
      </c>
      <c r="D974" s="77">
        <f t="shared" si="64"/>
        <v>0</v>
      </c>
      <c r="E974" s="77">
        <f t="shared" si="65"/>
        <v>0</v>
      </c>
      <c r="F974" s="77">
        <f>SUM(E$7:E974)</f>
        <v>0</v>
      </c>
      <c r="G974" s="77">
        <f t="shared" si="66"/>
        <v>0</v>
      </c>
    </row>
    <row r="975" spans="2:7" x14ac:dyDescent="0.3">
      <c r="B975" s="76">
        <v>968</v>
      </c>
      <c r="C975" s="77">
        <f t="shared" si="63"/>
        <v>0</v>
      </c>
      <c r="D975" s="77">
        <f t="shared" si="64"/>
        <v>0</v>
      </c>
      <c r="E975" s="77">
        <f t="shared" si="65"/>
        <v>0</v>
      </c>
      <c r="F975" s="77">
        <f>SUM(E$7:E975)</f>
        <v>0</v>
      </c>
      <c r="G975" s="77">
        <f t="shared" si="66"/>
        <v>0</v>
      </c>
    </row>
    <row r="976" spans="2:7" x14ac:dyDescent="0.3">
      <c r="B976" s="76">
        <v>969</v>
      </c>
      <c r="C976" s="77">
        <f t="shared" si="63"/>
        <v>0</v>
      </c>
      <c r="D976" s="77">
        <f t="shared" si="64"/>
        <v>0</v>
      </c>
      <c r="E976" s="77">
        <f t="shared" si="65"/>
        <v>0</v>
      </c>
      <c r="F976" s="77">
        <f>SUM(E$7:E976)</f>
        <v>0</v>
      </c>
      <c r="G976" s="77">
        <f t="shared" si="66"/>
        <v>0</v>
      </c>
    </row>
    <row r="977" spans="2:7" x14ac:dyDescent="0.3">
      <c r="B977" s="76">
        <v>970</v>
      </c>
      <c r="C977" s="77">
        <f t="shared" si="63"/>
        <v>0</v>
      </c>
      <c r="D977" s="77">
        <f t="shared" si="64"/>
        <v>0</v>
      </c>
      <c r="E977" s="77">
        <f t="shared" si="65"/>
        <v>0</v>
      </c>
      <c r="F977" s="77">
        <f>SUM(E$7:E977)</f>
        <v>0</v>
      </c>
      <c r="G977" s="77">
        <f t="shared" si="66"/>
        <v>0</v>
      </c>
    </row>
    <row r="978" spans="2:7" x14ac:dyDescent="0.3">
      <c r="B978" s="76">
        <v>971</v>
      </c>
      <c r="C978" s="77">
        <f t="shared" si="63"/>
        <v>0</v>
      </c>
      <c r="D978" s="77">
        <f t="shared" si="64"/>
        <v>0</v>
      </c>
      <c r="E978" s="77">
        <f t="shared" si="65"/>
        <v>0</v>
      </c>
      <c r="F978" s="77">
        <f>SUM(E$7:E978)</f>
        <v>0</v>
      </c>
      <c r="G978" s="77">
        <f t="shared" si="66"/>
        <v>0</v>
      </c>
    </row>
    <row r="979" spans="2:7" x14ac:dyDescent="0.3">
      <c r="B979" s="76">
        <v>972</v>
      </c>
      <c r="C979" s="77">
        <f t="shared" si="63"/>
        <v>0</v>
      </c>
      <c r="D979" s="77">
        <f t="shared" si="64"/>
        <v>0</v>
      </c>
      <c r="E979" s="77">
        <f t="shared" si="65"/>
        <v>0</v>
      </c>
      <c r="F979" s="77">
        <f>SUM(E$7:E979)</f>
        <v>0</v>
      </c>
      <c r="G979" s="77">
        <f t="shared" si="66"/>
        <v>0</v>
      </c>
    </row>
    <row r="980" spans="2:7" x14ac:dyDescent="0.3">
      <c r="B980" s="76">
        <v>973</v>
      </c>
      <c r="C980" s="77">
        <f t="shared" si="63"/>
        <v>0</v>
      </c>
      <c r="D980" s="77">
        <f t="shared" si="64"/>
        <v>0</v>
      </c>
      <c r="E980" s="77">
        <f t="shared" si="65"/>
        <v>0</v>
      </c>
      <c r="F980" s="77">
        <f>SUM(E$7:E980)</f>
        <v>0</v>
      </c>
      <c r="G980" s="77">
        <f t="shared" si="66"/>
        <v>0</v>
      </c>
    </row>
    <row r="981" spans="2:7" x14ac:dyDescent="0.3">
      <c r="B981" s="76">
        <v>974</v>
      </c>
      <c r="C981" s="77">
        <f t="shared" si="63"/>
        <v>0</v>
      </c>
      <c r="D981" s="77">
        <f t="shared" si="64"/>
        <v>0</v>
      </c>
      <c r="E981" s="77">
        <f t="shared" si="65"/>
        <v>0</v>
      </c>
      <c r="F981" s="77">
        <f>SUM(E$7:E981)</f>
        <v>0</v>
      </c>
      <c r="G981" s="77">
        <f t="shared" si="66"/>
        <v>0</v>
      </c>
    </row>
    <row r="982" spans="2:7" x14ac:dyDescent="0.3">
      <c r="B982" s="76">
        <v>975</v>
      </c>
      <c r="C982" s="77">
        <f t="shared" si="63"/>
        <v>0</v>
      </c>
      <c r="D982" s="77">
        <f t="shared" si="64"/>
        <v>0</v>
      </c>
      <c r="E982" s="77">
        <f t="shared" si="65"/>
        <v>0</v>
      </c>
      <c r="F982" s="77">
        <f>SUM(E$7:E982)</f>
        <v>0</v>
      </c>
      <c r="G982" s="77">
        <f t="shared" si="66"/>
        <v>0</v>
      </c>
    </row>
    <row r="983" spans="2:7" x14ac:dyDescent="0.3">
      <c r="B983" s="76">
        <v>976</v>
      </c>
      <c r="C983" s="77">
        <f t="shared" si="63"/>
        <v>0</v>
      </c>
      <c r="D983" s="77">
        <f t="shared" si="64"/>
        <v>0</v>
      </c>
      <c r="E983" s="77">
        <f t="shared" si="65"/>
        <v>0</v>
      </c>
      <c r="F983" s="77">
        <f>SUM(E$7:E983)</f>
        <v>0</v>
      </c>
      <c r="G983" s="77">
        <f t="shared" si="66"/>
        <v>0</v>
      </c>
    </row>
    <row r="984" spans="2:7" x14ac:dyDescent="0.3">
      <c r="B984" s="76">
        <v>977</v>
      </c>
      <c r="C984" s="77">
        <f t="shared" si="63"/>
        <v>0</v>
      </c>
      <c r="D984" s="77">
        <f t="shared" si="64"/>
        <v>0</v>
      </c>
      <c r="E984" s="77">
        <f t="shared" si="65"/>
        <v>0</v>
      </c>
      <c r="F984" s="77">
        <f>SUM(E$7:E984)</f>
        <v>0</v>
      </c>
      <c r="G984" s="77">
        <f t="shared" si="66"/>
        <v>0</v>
      </c>
    </row>
    <row r="985" spans="2:7" x14ac:dyDescent="0.3">
      <c r="B985" s="76">
        <v>978</v>
      </c>
      <c r="C985" s="77">
        <f t="shared" si="63"/>
        <v>0</v>
      </c>
      <c r="D985" s="77">
        <f t="shared" si="64"/>
        <v>0</v>
      </c>
      <c r="E985" s="77">
        <f t="shared" si="65"/>
        <v>0</v>
      </c>
      <c r="F985" s="77">
        <f>SUM(E$7:E985)</f>
        <v>0</v>
      </c>
      <c r="G985" s="77">
        <f t="shared" si="66"/>
        <v>0</v>
      </c>
    </row>
    <row r="986" spans="2:7" x14ac:dyDescent="0.3">
      <c r="B986" s="76">
        <v>979</v>
      </c>
      <c r="C986" s="77">
        <f t="shared" si="63"/>
        <v>0</v>
      </c>
      <c r="D986" s="77">
        <f t="shared" si="64"/>
        <v>0</v>
      </c>
      <c r="E986" s="77">
        <f t="shared" si="65"/>
        <v>0</v>
      </c>
      <c r="F986" s="77">
        <f>SUM(E$7:E986)</f>
        <v>0</v>
      </c>
      <c r="G986" s="77">
        <f t="shared" si="66"/>
        <v>0</v>
      </c>
    </row>
    <row r="987" spans="2:7" x14ac:dyDescent="0.3">
      <c r="B987" s="76">
        <v>980</v>
      </c>
      <c r="C987" s="77">
        <f t="shared" si="63"/>
        <v>0</v>
      </c>
      <c r="D987" s="77">
        <f t="shared" si="64"/>
        <v>0</v>
      </c>
      <c r="E987" s="77">
        <f t="shared" si="65"/>
        <v>0</v>
      </c>
      <c r="F987" s="77">
        <f>SUM(E$7:E987)</f>
        <v>0</v>
      </c>
      <c r="G987" s="77">
        <f t="shared" si="66"/>
        <v>0</v>
      </c>
    </row>
    <row r="988" spans="2:7" x14ac:dyDescent="0.3">
      <c r="B988" s="76">
        <v>981</v>
      </c>
      <c r="C988" s="77">
        <f t="shared" si="63"/>
        <v>0</v>
      </c>
      <c r="D988" s="77">
        <f t="shared" si="64"/>
        <v>0</v>
      </c>
      <c r="E988" s="77">
        <f t="shared" si="65"/>
        <v>0</v>
      </c>
      <c r="F988" s="77">
        <f>SUM(E$7:E988)</f>
        <v>0</v>
      </c>
      <c r="G988" s="77">
        <f t="shared" si="66"/>
        <v>0</v>
      </c>
    </row>
    <row r="989" spans="2:7" x14ac:dyDescent="0.3">
      <c r="B989" s="76">
        <v>982</v>
      </c>
      <c r="C989" s="77">
        <f t="shared" si="63"/>
        <v>0</v>
      </c>
      <c r="D989" s="77">
        <f t="shared" si="64"/>
        <v>0</v>
      </c>
      <c r="E989" s="77">
        <f t="shared" si="65"/>
        <v>0</v>
      </c>
      <c r="F989" s="77">
        <f>SUM(E$7:E989)</f>
        <v>0</v>
      </c>
      <c r="G989" s="77">
        <f t="shared" si="66"/>
        <v>0</v>
      </c>
    </row>
    <row r="990" spans="2:7" x14ac:dyDescent="0.3">
      <c r="B990" s="76">
        <v>983</v>
      </c>
      <c r="C990" s="77">
        <f t="shared" si="63"/>
        <v>0</v>
      </c>
      <c r="D990" s="77">
        <f t="shared" si="64"/>
        <v>0</v>
      </c>
      <c r="E990" s="77">
        <f t="shared" si="65"/>
        <v>0</v>
      </c>
      <c r="F990" s="77">
        <f>SUM(E$7:E990)</f>
        <v>0</v>
      </c>
      <c r="G990" s="77">
        <f t="shared" si="66"/>
        <v>0</v>
      </c>
    </row>
    <row r="991" spans="2:7" x14ac:dyDescent="0.3">
      <c r="B991" s="76">
        <v>984</v>
      </c>
      <c r="C991" s="77">
        <f t="shared" si="63"/>
        <v>0</v>
      </c>
      <c r="D991" s="77">
        <f t="shared" si="64"/>
        <v>0</v>
      </c>
      <c r="E991" s="77">
        <f t="shared" si="65"/>
        <v>0</v>
      </c>
      <c r="F991" s="77">
        <f>SUM(E$7:E991)</f>
        <v>0</v>
      </c>
      <c r="G991" s="77">
        <f t="shared" si="66"/>
        <v>0</v>
      </c>
    </row>
    <row r="992" spans="2:7" x14ac:dyDescent="0.3">
      <c r="B992" s="76">
        <v>985</v>
      </c>
      <c r="C992" s="77">
        <f t="shared" si="63"/>
        <v>0</v>
      </c>
      <c r="D992" s="77">
        <f t="shared" si="64"/>
        <v>0</v>
      </c>
      <c r="E992" s="77">
        <f t="shared" si="65"/>
        <v>0</v>
      </c>
      <c r="F992" s="77">
        <f>SUM(E$7:E992)</f>
        <v>0</v>
      </c>
      <c r="G992" s="77">
        <f t="shared" si="66"/>
        <v>0</v>
      </c>
    </row>
    <row r="993" spans="2:7" x14ac:dyDescent="0.3">
      <c r="B993" s="76">
        <v>986</v>
      </c>
      <c r="C993" s="77">
        <f t="shared" si="63"/>
        <v>0</v>
      </c>
      <c r="D993" s="77">
        <f t="shared" si="64"/>
        <v>0</v>
      </c>
      <c r="E993" s="77">
        <f t="shared" si="65"/>
        <v>0</v>
      </c>
      <c r="F993" s="77">
        <f>SUM(E$7:E993)</f>
        <v>0</v>
      </c>
      <c r="G993" s="77">
        <f t="shared" si="66"/>
        <v>0</v>
      </c>
    </row>
    <row r="994" spans="2:7" x14ac:dyDescent="0.3">
      <c r="B994" s="76">
        <v>987</v>
      </c>
      <c r="C994" s="77">
        <f t="shared" si="63"/>
        <v>0</v>
      </c>
      <c r="D994" s="77">
        <f t="shared" si="64"/>
        <v>0</v>
      </c>
      <c r="E994" s="77">
        <f t="shared" si="65"/>
        <v>0</v>
      </c>
      <c r="F994" s="77">
        <f>SUM(E$7:E994)</f>
        <v>0</v>
      </c>
      <c r="G994" s="77">
        <f t="shared" si="66"/>
        <v>0</v>
      </c>
    </row>
    <row r="995" spans="2:7" x14ac:dyDescent="0.3">
      <c r="B995" s="76">
        <v>988</v>
      </c>
      <c r="C995" s="77">
        <f t="shared" si="63"/>
        <v>0</v>
      </c>
      <c r="D995" s="77">
        <f t="shared" si="64"/>
        <v>0</v>
      </c>
      <c r="E995" s="77">
        <f t="shared" si="65"/>
        <v>0</v>
      </c>
      <c r="F995" s="77">
        <f>SUM(E$7:E995)</f>
        <v>0</v>
      </c>
      <c r="G995" s="77">
        <f t="shared" si="66"/>
        <v>0</v>
      </c>
    </row>
    <row r="996" spans="2:7" x14ac:dyDescent="0.3">
      <c r="B996" s="76">
        <v>989</v>
      </c>
      <c r="C996" s="77">
        <f t="shared" si="63"/>
        <v>0</v>
      </c>
      <c r="D996" s="77">
        <f t="shared" si="64"/>
        <v>0</v>
      </c>
      <c r="E996" s="77">
        <f t="shared" si="65"/>
        <v>0</v>
      </c>
      <c r="F996" s="77">
        <f>SUM(E$7:E996)</f>
        <v>0</v>
      </c>
      <c r="G996" s="77">
        <f t="shared" si="66"/>
        <v>0</v>
      </c>
    </row>
    <row r="997" spans="2:7" x14ac:dyDescent="0.3">
      <c r="B997" s="76">
        <v>990</v>
      </c>
      <c r="C997" s="77">
        <f t="shared" si="63"/>
        <v>0</v>
      </c>
      <c r="D997" s="77">
        <f t="shared" si="64"/>
        <v>0</v>
      </c>
      <c r="E997" s="77">
        <f t="shared" si="65"/>
        <v>0</v>
      </c>
      <c r="F997" s="77">
        <f>SUM(E$7:E997)</f>
        <v>0</v>
      </c>
      <c r="G997" s="77">
        <f t="shared" si="66"/>
        <v>0</v>
      </c>
    </row>
    <row r="998" spans="2:7" x14ac:dyDescent="0.3">
      <c r="B998" s="76">
        <v>991</v>
      </c>
      <c r="C998" s="77">
        <f t="shared" si="63"/>
        <v>0</v>
      </c>
      <c r="D998" s="77">
        <f t="shared" si="64"/>
        <v>0</v>
      </c>
      <c r="E998" s="77">
        <f t="shared" si="65"/>
        <v>0</v>
      </c>
      <c r="F998" s="77">
        <f>SUM(E$7:E998)</f>
        <v>0</v>
      </c>
      <c r="G998" s="77">
        <f t="shared" si="66"/>
        <v>0</v>
      </c>
    </row>
    <row r="999" spans="2:7" x14ac:dyDescent="0.3">
      <c r="B999" s="76">
        <v>992</v>
      </c>
      <c r="C999" s="77">
        <f t="shared" si="63"/>
        <v>0</v>
      </c>
      <c r="D999" s="77">
        <f t="shared" si="64"/>
        <v>0</v>
      </c>
      <c r="E999" s="77">
        <f t="shared" si="65"/>
        <v>0</v>
      </c>
      <c r="F999" s="77">
        <f>SUM(E$7:E999)</f>
        <v>0</v>
      </c>
      <c r="G999" s="77">
        <f t="shared" si="66"/>
        <v>0</v>
      </c>
    </row>
    <row r="1000" spans="2:7" x14ac:dyDescent="0.3">
      <c r="B1000" s="76">
        <v>993</v>
      </c>
      <c r="C1000" s="77">
        <f t="shared" si="63"/>
        <v>0</v>
      </c>
      <c r="D1000" s="77">
        <f t="shared" si="64"/>
        <v>0</v>
      </c>
      <c r="E1000" s="77">
        <f t="shared" si="65"/>
        <v>0</v>
      </c>
      <c r="F1000" s="77">
        <f>SUM(E$7:E1000)</f>
        <v>0</v>
      </c>
      <c r="G1000" s="77">
        <f t="shared" si="66"/>
        <v>0</v>
      </c>
    </row>
    <row r="1001" spans="2:7" x14ac:dyDescent="0.3">
      <c r="B1001" s="76">
        <v>994</v>
      </c>
      <c r="C1001" s="77">
        <f t="shared" si="63"/>
        <v>0</v>
      </c>
      <c r="D1001" s="77">
        <f t="shared" si="64"/>
        <v>0</v>
      </c>
      <c r="E1001" s="77">
        <f t="shared" si="65"/>
        <v>0</v>
      </c>
      <c r="F1001" s="77">
        <f>SUM(E$7:E1001)</f>
        <v>0</v>
      </c>
      <c r="G1001" s="77">
        <f t="shared" si="66"/>
        <v>0</v>
      </c>
    </row>
  </sheetData>
  <sheetProtection password="946E" sheet="1" objects="1" scenarios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180"/>
  <sheetViews>
    <sheetView zoomScale="166" zoomScaleNormal="166" workbookViewId="0">
      <pane ySplit="10" topLeftCell="A148" activePane="bottomLeft" state="frozenSplit"/>
      <selection pane="bottomLeft" activeCell="D114" sqref="D114:E138"/>
    </sheetView>
  </sheetViews>
  <sheetFormatPr baseColWidth="10" defaultColWidth="11.44140625" defaultRowHeight="14.4" x14ac:dyDescent="0.3"/>
  <cols>
    <col min="1" max="1" width="5.6640625" style="1" customWidth="1"/>
    <col min="2" max="2" width="29" style="1" customWidth="1"/>
    <col min="3" max="7" width="11.44140625" style="1"/>
    <col min="8" max="8" width="12.88671875" style="1" customWidth="1"/>
    <col min="9" max="9" width="7.5546875" style="1" customWidth="1"/>
    <col min="10" max="27" width="15.6640625" style="1" customWidth="1"/>
    <col min="28" max="1023" width="11.44140625" style="1"/>
  </cols>
  <sheetData>
    <row r="1" spans="1:24" ht="12" customHeight="1" x14ac:dyDescent="0.3">
      <c r="A1" s="193" t="s">
        <v>0</v>
      </c>
      <c r="B1" s="193" t="s">
        <v>1</v>
      </c>
      <c r="C1" s="193" t="s">
        <v>2</v>
      </c>
      <c r="D1" s="193" t="s">
        <v>3</v>
      </c>
      <c r="E1" s="193" t="s">
        <v>4</v>
      </c>
      <c r="F1" s="193" t="s">
        <v>5</v>
      </c>
      <c r="G1" s="191" t="s">
        <v>6</v>
      </c>
      <c r="H1" s="192"/>
      <c r="I1" s="192"/>
      <c r="J1" s="190" t="s">
        <v>453</v>
      </c>
      <c r="K1" s="190"/>
      <c r="L1" s="190"/>
      <c r="M1" s="190"/>
      <c r="N1" s="190"/>
      <c r="O1" s="190" t="s">
        <v>474</v>
      </c>
      <c r="P1" s="190"/>
      <c r="Q1" s="190"/>
      <c r="R1" s="190"/>
      <c r="S1" s="190"/>
      <c r="T1" s="190" t="s">
        <v>476</v>
      </c>
      <c r="U1" s="190"/>
      <c r="V1" s="190"/>
      <c r="W1" s="190"/>
      <c r="X1" s="190"/>
    </row>
    <row r="2" spans="1:24" ht="24" x14ac:dyDescent="0.3">
      <c r="A2" s="193"/>
      <c r="B2" s="193"/>
      <c r="C2" s="193"/>
      <c r="D2" s="193"/>
      <c r="E2" s="193"/>
      <c r="F2" s="193"/>
      <c r="G2" s="2" t="s">
        <v>7</v>
      </c>
      <c r="H2" s="2" t="s">
        <v>8</v>
      </c>
      <c r="I2" s="2" t="s">
        <v>452</v>
      </c>
      <c r="J2" s="2" t="s">
        <v>438</v>
      </c>
      <c r="K2" s="2" t="s">
        <v>447</v>
      </c>
      <c r="L2" s="2" t="s">
        <v>448</v>
      </c>
      <c r="M2" s="2" t="s">
        <v>449</v>
      </c>
      <c r="N2" s="2" t="s">
        <v>450</v>
      </c>
      <c r="O2" s="2" t="s">
        <v>438</v>
      </c>
      <c r="P2" s="2" t="s">
        <v>447</v>
      </c>
      <c r="Q2" s="2" t="s">
        <v>448</v>
      </c>
      <c r="R2" s="2" t="s">
        <v>449</v>
      </c>
      <c r="S2" s="2" t="s">
        <v>450</v>
      </c>
      <c r="T2" s="2" t="s">
        <v>438</v>
      </c>
      <c r="U2" s="2" t="s">
        <v>447</v>
      </c>
      <c r="V2" s="2" t="s">
        <v>448</v>
      </c>
      <c r="W2" s="2" t="s">
        <v>449</v>
      </c>
      <c r="X2" s="2" t="s">
        <v>450</v>
      </c>
    </row>
    <row r="3" spans="1:24" x14ac:dyDescent="0.3">
      <c r="A3" s="99">
        <v>206</v>
      </c>
      <c r="B3" s="100" t="s">
        <v>9</v>
      </c>
      <c r="C3" s="5">
        <f>SUM(C13:C17)+IF(Leasing!B$1=206,Leasing!B$2,0)</f>
        <v>0</v>
      </c>
      <c r="D3" s="4">
        <v>0.21</v>
      </c>
      <c r="E3" s="5">
        <f>(C3-IF(Leasing!B$1=206,Leasing!B$2,0))*D3</f>
        <v>0</v>
      </c>
      <c r="F3" s="5">
        <f t="shared" ref="F3:F10" si="0">C3+E3</f>
        <v>0</v>
      </c>
      <c r="G3" s="179">
        <v>0.26</v>
      </c>
      <c r="H3" s="5">
        <f t="shared" ref="H3:H10" si="1">C3*G3</f>
        <v>0</v>
      </c>
      <c r="I3" s="5">
        <f>IF(G3&gt;0,1/G3,0)</f>
        <v>3.8461538461538458</v>
      </c>
      <c r="J3" s="5">
        <f>IF($C3-$H3*1&gt;0,$C3-$H3*1,($C3-($H3*($I3-INT($I3)))+($C3-($E3*(ROUNDUP($I3,0)-INT($I3))))))</f>
        <v>0</v>
      </c>
      <c r="K3" s="5">
        <f>IF((J3-$H3)&gt;0,J3-$H3,J3-($H3*($I3-INT($I3)))+($C3-($H3*(ROUNDUP($I3,0)-($I3)))))</f>
        <v>0</v>
      </c>
      <c r="L3" s="5">
        <f t="shared" ref="L3:N3" si="2">IF((K3-$H3)&gt;0,K3-$H3,K3-($H3*($I3-INT($I3)))+($C3-($H3*(ROUNDUP($I3,0)-($I3)))))</f>
        <v>0</v>
      </c>
      <c r="M3" s="5">
        <f t="shared" si="2"/>
        <v>0</v>
      </c>
      <c r="N3" s="5">
        <f t="shared" si="2"/>
        <v>0</v>
      </c>
      <c r="O3" s="5">
        <f>IF($C3-$H3*1&gt;0,-$H3*1,-($H3*($I3-INT($I3))-($E3*(ROUNDUP($I3,0)-INT($I3)))))</f>
        <v>0</v>
      </c>
      <c r="P3" s="5">
        <f>IF((J3-$H3)&gt;0,-$H3,-($H3*($I3-INT($I3)))-($H3*(ROUNDUP($I3,0)-($I3))))</f>
        <v>0</v>
      </c>
      <c r="Q3" s="5">
        <f>IF((J3-$H3)&gt;0,-$H3,-($H3*($I3-INT($I3)))-($H3*(ROUNDUP($I3,0)-($I3))))</f>
        <v>0</v>
      </c>
      <c r="R3" s="5">
        <f>IF((J3-$H3)&gt;0,-$H3,-($H3*($I3-INT($I3)))-($H3*(ROUNDUP($I3,0)-($I3))))</f>
        <v>0</v>
      </c>
      <c r="S3" s="5">
        <f>IF((J3-$H3)&gt;0,-$H3,-($H3*($I3-INT($I3)))-($H3*(ROUNDUP($I3,0)-($I3))))</f>
        <v>0</v>
      </c>
      <c r="T3" s="5">
        <f>C3</f>
        <v>0</v>
      </c>
      <c r="U3" s="5">
        <f t="shared" ref="U3:X10" si="3">IF($J3&gt;=K3,0,$C3)</f>
        <v>0</v>
      </c>
      <c r="V3" s="5">
        <f t="shared" si="3"/>
        <v>0</v>
      </c>
      <c r="W3" s="5">
        <f t="shared" si="3"/>
        <v>0</v>
      </c>
      <c r="X3" s="5">
        <f t="shared" si="3"/>
        <v>0</v>
      </c>
    </row>
    <row r="4" spans="1:24" x14ac:dyDescent="0.3">
      <c r="A4" s="99">
        <v>210</v>
      </c>
      <c r="B4" s="100" t="s">
        <v>10</v>
      </c>
      <c r="C4" s="5">
        <f>SUM(C19:C23)+IF(Leasing!B$1=210,Leasing!B$2,0)</f>
        <v>0</v>
      </c>
      <c r="D4" s="4">
        <v>0.21</v>
      </c>
      <c r="E4" s="5">
        <f>(C4-IF(Leasing!B$1=210,Leasing!B$2,0))*D4</f>
        <v>0</v>
      </c>
      <c r="F4" s="5">
        <f t="shared" si="0"/>
        <v>0</v>
      </c>
      <c r="G4" s="179">
        <v>0</v>
      </c>
      <c r="H4" s="5">
        <f t="shared" si="1"/>
        <v>0</v>
      </c>
      <c r="I4" s="5">
        <f t="shared" ref="I4:I10" si="4">IF(G4&gt;0,1/G4,0)</f>
        <v>0</v>
      </c>
      <c r="J4" s="5">
        <f t="shared" ref="J4:J10" si="5">IF($C4-$H4*1&gt;0,$C4-$H4*1,($C4-($H4*($I4-INT($I4)))+($C4-($E4*(ROUNDUP($I4,0)-INT($I4))))))</f>
        <v>0</v>
      </c>
      <c r="K4" s="5">
        <f t="shared" ref="K4:N4" si="6">IF((J4-$H4)&gt;0,J4-$H4,J4-($H4*($I4-INT($I4)))+($C4-($H4*(ROUNDUP($I4,0)-($I4)))))</f>
        <v>0</v>
      </c>
      <c r="L4" s="5">
        <f t="shared" si="6"/>
        <v>0</v>
      </c>
      <c r="M4" s="5">
        <f t="shared" si="6"/>
        <v>0</v>
      </c>
      <c r="N4" s="5">
        <f t="shared" si="6"/>
        <v>0</v>
      </c>
      <c r="O4" s="5">
        <f t="shared" ref="O4:O10" si="7">IF($C4-$H4*1&gt;0,-$H4*1,-($H4*($I4-INT($I4))-($E4*(ROUNDUP($I4,0)-INT($I4)))))</f>
        <v>0</v>
      </c>
      <c r="P4" s="5">
        <f t="shared" ref="P4:P10" si="8">IF((J4-$H4)&gt;0,-$H4,-($H4*($I4-INT($I4)))-($H4*(ROUNDUP($I4,0)-($I4))))</f>
        <v>0</v>
      </c>
      <c r="Q4" s="5">
        <f t="shared" ref="Q4:Q10" si="9">IF((J4-$H4)&gt;0,-$H4,-($H4*($I4-INT($I4)))-($H4*(ROUNDUP($I4,0)-($I4))))</f>
        <v>0</v>
      </c>
      <c r="R4" s="5">
        <f t="shared" ref="R4:R10" si="10">IF((J4-$H4)&gt;0,-$H4,-($H4*($I4-INT($I4)))-($H4*(ROUNDUP($I4,0)-($I4))))</f>
        <v>0</v>
      </c>
      <c r="S4" s="5">
        <f t="shared" ref="S4:S10" si="11">IF((J4-$H4)&gt;0,-$H4,-($H4*($I4-INT($I4)))-($H4*(ROUNDUP($I4,0)-($I4))))</f>
        <v>0</v>
      </c>
      <c r="T4" s="5">
        <f t="shared" ref="T4:T10" si="12">C4</f>
        <v>0</v>
      </c>
      <c r="U4" s="5">
        <f t="shared" si="3"/>
        <v>0</v>
      </c>
      <c r="V4" s="5">
        <f t="shared" si="3"/>
        <v>0</v>
      </c>
      <c r="W4" s="5">
        <f t="shared" si="3"/>
        <v>0</v>
      </c>
      <c r="X4" s="5">
        <f t="shared" si="3"/>
        <v>0</v>
      </c>
    </row>
    <row r="5" spans="1:24" x14ac:dyDescent="0.3">
      <c r="A5" s="99">
        <v>211</v>
      </c>
      <c r="B5" s="100" t="s">
        <v>11</v>
      </c>
      <c r="C5" s="5">
        <f>SUM(C25:C29)+IF(Leasing!B$1=211,Leasing!B$2,0)</f>
        <v>0</v>
      </c>
      <c r="D5" s="4">
        <v>0.21</v>
      </c>
      <c r="E5" s="5">
        <f>(C5-IF(Leasing!B$1=211,Leasing!B$2,0))*D5</f>
        <v>0</v>
      </c>
      <c r="F5" s="5">
        <f t="shared" si="0"/>
        <v>0</v>
      </c>
      <c r="G5" s="179">
        <v>0.03</v>
      </c>
      <c r="H5" s="5">
        <f t="shared" si="1"/>
        <v>0</v>
      </c>
      <c r="I5" s="5">
        <f t="shared" si="4"/>
        <v>33.333333333333336</v>
      </c>
      <c r="J5" s="5">
        <f t="shared" si="5"/>
        <v>0</v>
      </c>
      <c r="K5" s="5">
        <f t="shared" ref="K5:N5" si="13">IF((J5-$H5)&gt;0,J5-$H5,J5-($H5*($I5-INT($I5)))+($C5-($H5*(ROUNDUP($I5,0)-($I5)))))</f>
        <v>0</v>
      </c>
      <c r="L5" s="5">
        <f t="shared" si="13"/>
        <v>0</v>
      </c>
      <c r="M5" s="5">
        <f t="shared" si="13"/>
        <v>0</v>
      </c>
      <c r="N5" s="5">
        <f t="shared" si="13"/>
        <v>0</v>
      </c>
      <c r="O5" s="5">
        <f t="shared" si="7"/>
        <v>0</v>
      </c>
      <c r="P5" s="5">
        <f t="shared" si="8"/>
        <v>0</v>
      </c>
      <c r="Q5" s="5">
        <f t="shared" si="9"/>
        <v>0</v>
      </c>
      <c r="R5" s="5">
        <f t="shared" si="10"/>
        <v>0</v>
      </c>
      <c r="S5" s="5">
        <f t="shared" si="11"/>
        <v>0</v>
      </c>
      <c r="T5" s="5">
        <f t="shared" si="12"/>
        <v>0</v>
      </c>
      <c r="U5" s="5">
        <f t="shared" si="3"/>
        <v>0</v>
      </c>
      <c r="V5" s="5">
        <f t="shared" si="3"/>
        <v>0</v>
      </c>
      <c r="W5" s="5">
        <f t="shared" si="3"/>
        <v>0</v>
      </c>
      <c r="X5" s="5">
        <f t="shared" si="3"/>
        <v>0</v>
      </c>
    </row>
    <row r="6" spans="1:24" x14ac:dyDescent="0.3">
      <c r="A6" s="99">
        <v>213</v>
      </c>
      <c r="B6" s="100" t="s">
        <v>12</v>
      </c>
      <c r="C6" s="5">
        <f>SUM(C31:C45)+IF(Leasing!B$1=213,Leasing!B$2,0)</f>
        <v>0</v>
      </c>
      <c r="D6" s="4">
        <v>0.21</v>
      </c>
      <c r="E6" s="5">
        <f>(C6-IF(Leasing!B$1=213,Leasing!B$2,0))*D6</f>
        <v>0</v>
      </c>
      <c r="F6" s="5">
        <f t="shared" si="0"/>
        <v>0</v>
      </c>
      <c r="G6" s="179">
        <v>0.12</v>
      </c>
      <c r="H6" s="5">
        <f t="shared" si="1"/>
        <v>0</v>
      </c>
      <c r="I6" s="5">
        <f t="shared" si="4"/>
        <v>8.3333333333333339</v>
      </c>
      <c r="J6" s="5">
        <f t="shared" si="5"/>
        <v>0</v>
      </c>
      <c r="K6" s="5">
        <f t="shared" ref="K6:N6" si="14">IF((J6-$H6)&gt;0,J6-$H6,J6-($H6*($I6-INT($I6)))+($C6-($H6*(ROUNDUP($I6,0)-($I6)))))</f>
        <v>0</v>
      </c>
      <c r="L6" s="5">
        <f t="shared" si="14"/>
        <v>0</v>
      </c>
      <c r="M6" s="5">
        <f t="shared" si="14"/>
        <v>0</v>
      </c>
      <c r="N6" s="5">
        <f t="shared" si="14"/>
        <v>0</v>
      </c>
      <c r="O6" s="5">
        <f t="shared" si="7"/>
        <v>0</v>
      </c>
      <c r="P6" s="5">
        <f t="shared" si="8"/>
        <v>0</v>
      </c>
      <c r="Q6" s="5">
        <f t="shared" si="9"/>
        <v>0</v>
      </c>
      <c r="R6" s="5">
        <f t="shared" si="10"/>
        <v>0</v>
      </c>
      <c r="S6" s="5">
        <f t="shared" si="11"/>
        <v>0</v>
      </c>
      <c r="T6" s="5">
        <f t="shared" si="12"/>
        <v>0</v>
      </c>
      <c r="U6" s="5">
        <f t="shared" si="3"/>
        <v>0</v>
      </c>
      <c r="V6" s="5">
        <f t="shared" si="3"/>
        <v>0</v>
      </c>
      <c r="W6" s="5">
        <f t="shared" si="3"/>
        <v>0</v>
      </c>
      <c r="X6" s="5">
        <f t="shared" si="3"/>
        <v>0</v>
      </c>
    </row>
    <row r="7" spans="1:24" x14ac:dyDescent="0.3">
      <c r="A7" s="99">
        <v>214</v>
      </c>
      <c r="B7" s="100" t="s">
        <v>13</v>
      </c>
      <c r="C7" s="5">
        <f>SUM(C47:C112)+IF(Leasing!B$1=214,Leasing!B$2,0)</f>
        <v>0</v>
      </c>
      <c r="D7" s="4">
        <v>0.21</v>
      </c>
      <c r="E7" s="5">
        <f>(C7-IF(Leasing!B$1=214,Leasing!B$2,0))*D7</f>
        <v>0</v>
      </c>
      <c r="F7" s="5">
        <f t="shared" si="0"/>
        <v>0</v>
      </c>
      <c r="G7" s="179">
        <v>0.3</v>
      </c>
      <c r="H7" s="5">
        <f t="shared" si="1"/>
        <v>0</v>
      </c>
      <c r="I7" s="5">
        <f t="shared" si="4"/>
        <v>3.3333333333333335</v>
      </c>
      <c r="J7" s="5">
        <f t="shared" si="5"/>
        <v>0</v>
      </c>
      <c r="K7" s="5">
        <f t="shared" ref="K7:N7" si="15">IF((J7-$H7)&gt;0,J7-$H7,J7-($H7*($I7-INT($I7)))+($C7-($H7*(ROUNDUP($I7,0)-($I7)))))</f>
        <v>0</v>
      </c>
      <c r="L7" s="5">
        <f t="shared" si="15"/>
        <v>0</v>
      </c>
      <c r="M7" s="5">
        <f t="shared" si="15"/>
        <v>0</v>
      </c>
      <c r="N7" s="5">
        <f t="shared" si="15"/>
        <v>0</v>
      </c>
      <c r="O7" s="5">
        <f t="shared" si="7"/>
        <v>0</v>
      </c>
      <c r="P7" s="5">
        <f t="shared" si="8"/>
        <v>0</v>
      </c>
      <c r="Q7" s="5">
        <f t="shared" si="9"/>
        <v>0</v>
      </c>
      <c r="R7" s="5">
        <f t="shared" si="10"/>
        <v>0</v>
      </c>
      <c r="S7" s="5">
        <f t="shared" si="11"/>
        <v>0</v>
      </c>
      <c r="T7" s="5">
        <f t="shared" si="12"/>
        <v>0</v>
      </c>
      <c r="U7" s="5">
        <f t="shared" si="3"/>
        <v>0</v>
      </c>
      <c r="V7" s="5">
        <f t="shared" si="3"/>
        <v>0</v>
      </c>
      <c r="W7" s="5">
        <f t="shared" si="3"/>
        <v>0</v>
      </c>
      <c r="X7" s="5">
        <f t="shared" si="3"/>
        <v>0</v>
      </c>
    </row>
    <row r="8" spans="1:24" x14ac:dyDescent="0.3">
      <c r="A8" s="99">
        <v>216</v>
      </c>
      <c r="B8" s="100" t="s">
        <v>14</v>
      </c>
      <c r="C8" s="5">
        <f>SUM(C114:C147)+IF(Leasing!B$1=216,Leasing!B$2,0)</f>
        <v>0</v>
      </c>
      <c r="D8" s="4">
        <v>0.21</v>
      </c>
      <c r="E8" s="5">
        <f>(C8-IF(Leasing!B$1=216,Leasing!B$2,0))*D8</f>
        <v>0</v>
      </c>
      <c r="F8" s="5">
        <f t="shared" si="0"/>
        <v>0</v>
      </c>
      <c r="G8" s="179">
        <v>0.1</v>
      </c>
      <c r="H8" s="5">
        <f t="shared" si="1"/>
        <v>0</v>
      </c>
      <c r="I8" s="5">
        <f t="shared" si="4"/>
        <v>10</v>
      </c>
      <c r="J8" s="5">
        <f t="shared" si="5"/>
        <v>0</v>
      </c>
      <c r="K8" s="5">
        <f t="shared" ref="K8:N8" si="16">IF((J8-$H8)&gt;0,J8-$H8,J8-($H8*($I8-INT($I8)))+($C8-($H8*(ROUNDUP($I8,0)-($I8)))))</f>
        <v>0</v>
      </c>
      <c r="L8" s="5">
        <f t="shared" si="16"/>
        <v>0</v>
      </c>
      <c r="M8" s="5">
        <f t="shared" si="16"/>
        <v>0</v>
      </c>
      <c r="N8" s="5">
        <f t="shared" si="16"/>
        <v>0</v>
      </c>
      <c r="O8" s="5">
        <f t="shared" si="7"/>
        <v>0</v>
      </c>
      <c r="P8" s="5">
        <f t="shared" si="8"/>
        <v>0</v>
      </c>
      <c r="Q8" s="5">
        <f t="shared" si="9"/>
        <v>0</v>
      </c>
      <c r="R8" s="5">
        <f t="shared" si="10"/>
        <v>0</v>
      </c>
      <c r="S8" s="5">
        <f t="shared" si="11"/>
        <v>0</v>
      </c>
      <c r="T8" s="5">
        <f t="shared" si="12"/>
        <v>0</v>
      </c>
      <c r="U8" s="5">
        <f t="shared" si="3"/>
        <v>0</v>
      </c>
      <c r="V8" s="5">
        <f t="shared" si="3"/>
        <v>0</v>
      </c>
      <c r="W8" s="5">
        <f t="shared" si="3"/>
        <v>0</v>
      </c>
      <c r="X8" s="5">
        <f t="shared" si="3"/>
        <v>0</v>
      </c>
    </row>
    <row r="9" spans="1:24" x14ac:dyDescent="0.3">
      <c r="A9" s="99">
        <v>217</v>
      </c>
      <c r="B9" s="100" t="s">
        <v>15</v>
      </c>
      <c r="C9" s="5">
        <f>SUM(C149:C158)+IF(Leasing!B$1=217,Leasing!B$2,0)</f>
        <v>0</v>
      </c>
      <c r="D9" s="4">
        <v>0.21</v>
      </c>
      <c r="E9" s="5">
        <f>(C9-IF(Leasing!B$1=217,Leasing!B$2,0))*D9</f>
        <v>0</v>
      </c>
      <c r="F9" s="5">
        <f t="shared" si="0"/>
        <v>0</v>
      </c>
      <c r="G9" s="179">
        <v>0.26</v>
      </c>
      <c r="H9" s="5">
        <f t="shared" si="1"/>
        <v>0</v>
      </c>
      <c r="I9" s="5">
        <f t="shared" si="4"/>
        <v>3.8461538461538458</v>
      </c>
      <c r="J9" s="5">
        <f t="shared" si="5"/>
        <v>0</v>
      </c>
      <c r="K9" s="5">
        <f t="shared" ref="K9:N9" si="17">IF((J9-$H9)&gt;0,J9-$H9,J9-($H9*($I9-INT($I9)))+($C9-($H9*(ROUNDUP($I9,0)-($I9)))))</f>
        <v>0</v>
      </c>
      <c r="L9" s="5">
        <f t="shared" si="17"/>
        <v>0</v>
      </c>
      <c r="M9" s="5">
        <f t="shared" si="17"/>
        <v>0</v>
      </c>
      <c r="N9" s="5">
        <f t="shared" si="17"/>
        <v>0</v>
      </c>
      <c r="O9" s="5">
        <f t="shared" si="7"/>
        <v>0</v>
      </c>
      <c r="P9" s="5">
        <f t="shared" si="8"/>
        <v>0</v>
      </c>
      <c r="Q9" s="5">
        <f t="shared" si="9"/>
        <v>0</v>
      </c>
      <c r="R9" s="5">
        <f t="shared" si="10"/>
        <v>0</v>
      </c>
      <c r="S9" s="5">
        <f t="shared" si="11"/>
        <v>0</v>
      </c>
      <c r="T9" s="5">
        <f t="shared" si="12"/>
        <v>0</v>
      </c>
      <c r="U9" s="5">
        <f t="shared" si="3"/>
        <v>0</v>
      </c>
      <c r="V9" s="5">
        <f t="shared" si="3"/>
        <v>0</v>
      </c>
      <c r="W9" s="5">
        <f t="shared" si="3"/>
        <v>0</v>
      </c>
      <c r="X9" s="5">
        <f t="shared" si="3"/>
        <v>0</v>
      </c>
    </row>
    <row r="10" spans="1:24" x14ac:dyDescent="0.3">
      <c r="A10" s="99">
        <v>218</v>
      </c>
      <c r="B10" s="100" t="s">
        <v>16</v>
      </c>
      <c r="C10" s="5">
        <f>SUM(C160:C169)+IF(Leasing!B$1=218,Leasing!B$2,0)</f>
        <v>0</v>
      </c>
      <c r="D10" s="4">
        <v>0.21</v>
      </c>
      <c r="E10" s="5">
        <f>(C10-IF(Leasing!B$1=218,Leasing!B$2,0))*D10</f>
        <v>0</v>
      </c>
      <c r="F10" s="5">
        <f t="shared" si="0"/>
        <v>0</v>
      </c>
      <c r="G10" s="179">
        <v>0.16</v>
      </c>
      <c r="H10" s="5">
        <f t="shared" si="1"/>
        <v>0</v>
      </c>
      <c r="I10" s="5">
        <f t="shared" si="4"/>
        <v>6.25</v>
      </c>
      <c r="J10" s="5">
        <f t="shared" si="5"/>
        <v>0</v>
      </c>
      <c r="K10" s="5">
        <f t="shared" ref="K10:N10" si="18">IF((J10-$H10)&gt;0,J10-$H10,J10-($H10*($I10-INT($I10)))+($C10-($H10*(ROUNDUP($I10,0)-($I10)))))</f>
        <v>0</v>
      </c>
      <c r="L10" s="5">
        <f t="shared" si="18"/>
        <v>0</v>
      </c>
      <c r="M10" s="5">
        <f t="shared" si="18"/>
        <v>0</v>
      </c>
      <c r="N10" s="5">
        <f t="shared" si="18"/>
        <v>0</v>
      </c>
      <c r="O10" s="5">
        <f t="shared" si="7"/>
        <v>0</v>
      </c>
      <c r="P10" s="5">
        <f t="shared" si="8"/>
        <v>0</v>
      </c>
      <c r="Q10" s="5">
        <f t="shared" si="9"/>
        <v>0</v>
      </c>
      <c r="R10" s="5">
        <f t="shared" si="10"/>
        <v>0</v>
      </c>
      <c r="S10" s="5">
        <f t="shared" si="11"/>
        <v>0</v>
      </c>
      <c r="T10" s="5">
        <f t="shared" si="12"/>
        <v>0</v>
      </c>
      <c r="U10" s="5">
        <f t="shared" si="3"/>
        <v>0</v>
      </c>
      <c r="V10" s="5">
        <f t="shared" si="3"/>
        <v>0</v>
      </c>
      <c r="W10" s="5">
        <f t="shared" si="3"/>
        <v>0</v>
      </c>
      <c r="X10" s="5">
        <f t="shared" si="3"/>
        <v>0</v>
      </c>
    </row>
    <row r="11" spans="1:24" x14ac:dyDescent="0.3">
      <c r="O11" s="116">
        <f>SUM(O3:O10)</f>
        <v>0</v>
      </c>
      <c r="P11" s="116">
        <f t="shared" ref="P11:S11" si="19">SUM(P3:P10)</f>
        <v>0</v>
      </c>
      <c r="Q11" s="116">
        <f t="shared" si="19"/>
        <v>0</v>
      </c>
      <c r="R11" s="116">
        <f t="shared" si="19"/>
        <v>0</v>
      </c>
      <c r="S11" s="116">
        <f t="shared" si="19"/>
        <v>0</v>
      </c>
      <c r="T11" s="116">
        <f>SUM(T3:T10)-Leasing!B2</f>
        <v>0</v>
      </c>
      <c r="U11" s="116">
        <f t="shared" ref="U11:X11" si="20">SUM(U3:U10)</f>
        <v>0</v>
      </c>
      <c r="V11" s="116">
        <f t="shared" si="20"/>
        <v>0</v>
      </c>
      <c r="W11" s="116">
        <f t="shared" si="20"/>
        <v>0</v>
      </c>
      <c r="X11" s="116">
        <f t="shared" si="20"/>
        <v>0</v>
      </c>
    </row>
    <row r="12" spans="1:24" x14ac:dyDescent="0.3">
      <c r="A12" s="99">
        <v>206</v>
      </c>
      <c r="B12" s="100" t="s">
        <v>9</v>
      </c>
      <c r="C12" s="101" t="s">
        <v>332</v>
      </c>
      <c r="D12" s="189" t="s">
        <v>333</v>
      </c>
      <c r="E12" s="189"/>
      <c r="J12" s="1">
        <f>C3-H3*0.15</f>
        <v>0</v>
      </c>
      <c r="T12" s="116">
        <f>T11*0.21</f>
        <v>0</v>
      </c>
      <c r="U12" s="116">
        <f t="shared" ref="U12:X12" si="21">U11*0.21</f>
        <v>0</v>
      </c>
      <c r="V12" s="116">
        <f t="shared" si="21"/>
        <v>0</v>
      </c>
      <c r="W12" s="116">
        <f t="shared" si="21"/>
        <v>0</v>
      </c>
      <c r="X12" s="116">
        <f t="shared" si="21"/>
        <v>0</v>
      </c>
    </row>
    <row r="13" spans="1:24" x14ac:dyDescent="0.3">
      <c r="A13" s="99"/>
      <c r="B13" s="123"/>
      <c r="C13" s="3"/>
      <c r="D13" s="188"/>
      <c r="E13" s="188"/>
      <c r="J13" s="1">
        <f>H3*(ROUNDUP(I3,0)-I3)</f>
        <v>0</v>
      </c>
    </row>
    <row r="14" spans="1:24" x14ac:dyDescent="0.3">
      <c r="A14" s="99"/>
      <c r="B14" s="123"/>
      <c r="C14" s="3"/>
      <c r="D14" s="188"/>
      <c r="E14" s="188"/>
    </row>
    <row r="15" spans="1:24" x14ac:dyDescent="0.3">
      <c r="A15" s="99"/>
      <c r="B15" s="123"/>
      <c r="C15" s="3"/>
      <c r="D15" s="188"/>
      <c r="E15" s="188"/>
    </row>
    <row r="16" spans="1:24" x14ac:dyDescent="0.3">
      <c r="A16" s="99"/>
      <c r="B16" s="123"/>
      <c r="C16" s="3"/>
      <c r="D16" s="188"/>
      <c r="E16" s="188"/>
    </row>
    <row r="17" spans="1:6" x14ac:dyDescent="0.3">
      <c r="A17" s="99"/>
      <c r="B17" s="123"/>
      <c r="C17" s="3"/>
      <c r="D17" s="188"/>
      <c r="E17" s="188"/>
    </row>
    <row r="18" spans="1:6" x14ac:dyDescent="0.3">
      <c r="A18" s="99">
        <v>210</v>
      </c>
      <c r="B18" s="124" t="s">
        <v>10</v>
      </c>
      <c r="C18" s="101" t="s">
        <v>332</v>
      </c>
      <c r="D18" s="189" t="s">
        <v>333</v>
      </c>
      <c r="E18" s="189"/>
    </row>
    <row r="19" spans="1:6" x14ac:dyDescent="0.3">
      <c r="A19" s="99"/>
      <c r="B19" s="123"/>
      <c r="C19" s="3"/>
      <c r="D19" s="188"/>
      <c r="E19" s="188"/>
    </row>
    <row r="20" spans="1:6" x14ac:dyDescent="0.3">
      <c r="A20" s="99"/>
      <c r="B20" s="123"/>
      <c r="C20" s="3"/>
      <c r="D20" s="188"/>
      <c r="E20" s="188"/>
    </row>
    <row r="21" spans="1:6" x14ac:dyDescent="0.3">
      <c r="A21" s="99"/>
      <c r="B21" s="123"/>
      <c r="C21" s="3"/>
      <c r="D21" s="188"/>
      <c r="E21" s="188"/>
    </row>
    <row r="22" spans="1:6" x14ac:dyDescent="0.3">
      <c r="A22" s="99"/>
      <c r="B22" s="123"/>
      <c r="C22" s="3"/>
      <c r="D22" s="188"/>
      <c r="E22" s="188"/>
      <c r="F22" s="1">
        <f>SUMIF(Leasing!B1,217,Leasing!B2)</f>
        <v>0</v>
      </c>
    </row>
    <row r="23" spans="1:6" x14ac:dyDescent="0.3">
      <c r="A23" s="99"/>
      <c r="B23" s="123"/>
      <c r="C23" s="3"/>
      <c r="D23" s="188"/>
      <c r="E23" s="188"/>
    </row>
    <row r="24" spans="1:6" x14ac:dyDescent="0.3">
      <c r="A24" s="99">
        <v>211</v>
      </c>
      <c r="B24" s="124" t="s">
        <v>11</v>
      </c>
      <c r="C24" s="101" t="s">
        <v>332</v>
      </c>
      <c r="D24" s="189" t="s">
        <v>333</v>
      </c>
      <c r="E24" s="189"/>
    </row>
    <row r="25" spans="1:6" x14ac:dyDescent="0.3">
      <c r="A25" s="99"/>
      <c r="B25" s="123"/>
      <c r="C25" s="3"/>
      <c r="D25" s="188"/>
      <c r="E25" s="188"/>
    </row>
    <row r="26" spans="1:6" x14ac:dyDescent="0.3">
      <c r="A26" s="99"/>
      <c r="B26" s="123"/>
      <c r="C26" s="3"/>
      <c r="D26" s="188"/>
      <c r="E26" s="188"/>
    </row>
    <row r="27" spans="1:6" x14ac:dyDescent="0.3">
      <c r="A27" s="99"/>
      <c r="B27" s="123"/>
      <c r="C27" s="3"/>
      <c r="D27" s="188"/>
      <c r="E27" s="188"/>
    </row>
    <row r="28" spans="1:6" x14ac:dyDescent="0.3">
      <c r="A28" s="99"/>
      <c r="B28" s="123"/>
      <c r="C28" s="3"/>
      <c r="D28" s="188"/>
      <c r="E28" s="188"/>
    </row>
    <row r="29" spans="1:6" x14ac:dyDescent="0.3">
      <c r="A29" s="99"/>
      <c r="B29" s="123"/>
      <c r="C29" s="3"/>
      <c r="D29" s="188"/>
      <c r="E29" s="188"/>
    </row>
    <row r="30" spans="1:6" x14ac:dyDescent="0.3">
      <c r="A30" s="99">
        <v>213</v>
      </c>
      <c r="B30" s="124" t="s">
        <v>12</v>
      </c>
      <c r="C30" s="101" t="s">
        <v>332</v>
      </c>
      <c r="D30" s="189" t="s">
        <v>333</v>
      </c>
      <c r="E30" s="189"/>
    </row>
    <row r="31" spans="1:6" x14ac:dyDescent="0.3">
      <c r="A31" s="99"/>
      <c r="B31" s="123"/>
      <c r="C31" s="3"/>
      <c r="D31" s="188"/>
      <c r="E31" s="188"/>
    </row>
    <row r="32" spans="1:6" x14ac:dyDescent="0.3">
      <c r="A32" s="99"/>
      <c r="B32" s="123"/>
      <c r="C32" s="3"/>
      <c r="D32" s="188"/>
      <c r="E32" s="188"/>
    </row>
    <row r="33" spans="1:5" x14ac:dyDescent="0.3">
      <c r="A33" s="99"/>
      <c r="B33" s="123"/>
      <c r="C33" s="3"/>
      <c r="D33" s="188"/>
      <c r="E33" s="188"/>
    </row>
    <row r="34" spans="1:5" x14ac:dyDescent="0.3">
      <c r="A34" s="99"/>
      <c r="B34" s="123"/>
      <c r="C34" s="3"/>
      <c r="D34" s="188"/>
      <c r="E34" s="188"/>
    </row>
    <row r="35" spans="1:5" x14ac:dyDescent="0.3">
      <c r="A35" s="99"/>
      <c r="B35" s="123"/>
      <c r="C35" s="3"/>
      <c r="D35" s="188"/>
      <c r="E35" s="188"/>
    </row>
    <row r="36" spans="1:5" x14ac:dyDescent="0.3">
      <c r="A36" s="99"/>
      <c r="B36" s="123"/>
      <c r="C36" s="3"/>
      <c r="D36" s="188"/>
      <c r="E36" s="188"/>
    </row>
    <row r="37" spans="1:5" x14ac:dyDescent="0.3">
      <c r="A37" s="99"/>
      <c r="B37" s="123"/>
      <c r="C37" s="3"/>
      <c r="D37" s="188"/>
      <c r="E37" s="188"/>
    </row>
    <row r="38" spans="1:5" x14ac:dyDescent="0.3">
      <c r="A38" s="99"/>
      <c r="B38" s="123"/>
      <c r="C38" s="3"/>
      <c r="D38" s="188"/>
      <c r="E38" s="188"/>
    </row>
    <row r="39" spans="1:5" x14ac:dyDescent="0.3">
      <c r="A39" s="99"/>
      <c r="B39" s="123"/>
      <c r="C39" s="3"/>
      <c r="D39" s="188"/>
      <c r="E39" s="188"/>
    </row>
    <row r="40" spans="1:5" x14ac:dyDescent="0.3">
      <c r="A40" s="99"/>
      <c r="B40" s="123"/>
      <c r="C40" s="3"/>
      <c r="D40" s="188"/>
      <c r="E40" s="188"/>
    </row>
    <row r="41" spans="1:5" x14ac:dyDescent="0.3">
      <c r="A41" s="99"/>
      <c r="B41" s="123"/>
      <c r="C41" s="3"/>
      <c r="D41" s="188"/>
      <c r="E41" s="188"/>
    </row>
    <row r="42" spans="1:5" x14ac:dyDescent="0.3">
      <c r="A42" s="99"/>
      <c r="B42" s="123"/>
      <c r="C42" s="3"/>
      <c r="D42" s="188"/>
      <c r="E42" s="188"/>
    </row>
    <row r="43" spans="1:5" x14ac:dyDescent="0.3">
      <c r="A43" s="99"/>
      <c r="B43" s="123"/>
      <c r="C43" s="3"/>
      <c r="D43" s="188"/>
      <c r="E43" s="188"/>
    </row>
    <row r="44" spans="1:5" x14ac:dyDescent="0.3">
      <c r="A44" s="99"/>
      <c r="B44" s="123"/>
      <c r="C44" s="3"/>
      <c r="D44" s="188"/>
      <c r="E44" s="188"/>
    </row>
    <row r="45" spans="1:5" x14ac:dyDescent="0.3">
      <c r="A45" s="99"/>
      <c r="B45" s="123"/>
      <c r="C45" s="3"/>
      <c r="D45" s="188"/>
      <c r="E45" s="188"/>
    </row>
    <row r="46" spans="1:5" x14ac:dyDescent="0.3">
      <c r="A46" s="99">
        <v>214</v>
      </c>
      <c r="B46" s="124" t="s">
        <v>13</v>
      </c>
      <c r="C46" s="101" t="s">
        <v>332</v>
      </c>
      <c r="D46" s="189" t="s">
        <v>333</v>
      </c>
      <c r="E46" s="189"/>
    </row>
    <row r="47" spans="1:5" x14ac:dyDescent="0.3">
      <c r="A47" s="99"/>
      <c r="B47" s="123"/>
      <c r="C47" s="3"/>
      <c r="D47" s="188"/>
      <c r="E47" s="188"/>
    </row>
    <row r="48" spans="1:5" x14ac:dyDescent="0.3">
      <c r="A48" s="99"/>
      <c r="B48" s="123"/>
      <c r="C48" s="3"/>
      <c r="D48" s="188"/>
      <c r="E48" s="188"/>
    </row>
    <row r="49" spans="1:5" x14ac:dyDescent="0.3">
      <c r="A49" s="99"/>
      <c r="B49" s="123"/>
      <c r="C49" s="3"/>
      <c r="D49" s="188"/>
      <c r="E49" s="188"/>
    </row>
    <row r="50" spans="1:5" x14ac:dyDescent="0.3">
      <c r="A50" s="99"/>
      <c r="B50" s="123"/>
      <c r="C50" s="3"/>
      <c r="D50" s="188"/>
      <c r="E50" s="188"/>
    </row>
    <row r="51" spans="1:5" x14ac:dyDescent="0.3">
      <c r="A51" s="99"/>
      <c r="B51" s="123"/>
      <c r="C51" s="3"/>
      <c r="D51" s="188"/>
      <c r="E51" s="188"/>
    </row>
    <row r="52" spans="1:5" x14ac:dyDescent="0.3">
      <c r="A52" s="99"/>
      <c r="B52" s="123"/>
      <c r="C52" s="3"/>
      <c r="D52" s="188"/>
      <c r="E52" s="188"/>
    </row>
    <row r="53" spans="1:5" x14ac:dyDescent="0.3">
      <c r="A53" s="99"/>
      <c r="B53" s="123"/>
      <c r="C53" s="3"/>
      <c r="D53" s="188"/>
      <c r="E53" s="188"/>
    </row>
    <row r="54" spans="1:5" x14ac:dyDescent="0.3">
      <c r="A54" s="99"/>
      <c r="B54" s="123"/>
      <c r="C54" s="3"/>
      <c r="D54" s="188"/>
      <c r="E54" s="188"/>
    </row>
    <row r="55" spans="1:5" x14ac:dyDescent="0.3">
      <c r="A55" s="99"/>
      <c r="B55" s="123"/>
      <c r="C55" s="3"/>
      <c r="D55" s="188"/>
      <c r="E55" s="188"/>
    </row>
    <row r="56" spans="1:5" x14ac:dyDescent="0.3">
      <c r="A56" s="99"/>
      <c r="B56" s="123"/>
      <c r="C56" s="3"/>
      <c r="D56" s="188"/>
      <c r="E56" s="188"/>
    </row>
    <row r="57" spans="1:5" x14ac:dyDescent="0.3">
      <c r="A57" s="99"/>
      <c r="B57" s="123"/>
      <c r="C57" s="3"/>
      <c r="D57" s="188"/>
      <c r="E57" s="188"/>
    </row>
    <row r="58" spans="1:5" x14ac:dyDescent="0.3">
      <c r="A58" s="99"/>
      <c r="B58" s="123"/>
      <c r="C58" s="3"/>
      <c r="D58" s="188"/>
      <c r="E58" s="188"/>
    </row>
    <row r="59" spans="1:5" x14ac:dyDescent="0.3">
      <c r="A59" s="99"/>
      <c r="B59" s="123"/>
      <c r="C59" s="3"/>
      <c r="D59" s="188"/>
      <c r="E59" s="188"/>
    </row>
    <row r="60" spans="1:5" x14ac:dyDescent="0.3">
      <c r="A60" s="99"/>
      <c r="B60" s="123"/>
      <c r="C60" s="3"/>
      <c r="D60" s="188"/>
      <c r="E60" s="188"/>
    </row>
    <row r="61" spans="1:5" x14ac:dyDescent="0.3">
      <c r="A61" s="99"/>
      <c r="B61" s="123"/>
      <c r="C61" s="3"/>
      <c r="D61" s="188"/>
      <c r="E61" s="188"/>
    </row>
    <row r="62" spans="1:5" x14ac:dyDescent="0.3">
      <c r="A62" s="99"/>
      <c r="B62" s="123"/>
      <c r="C62" s="3"/>
      <c r="D62" s="188"/>
      <c r="E62" s="188"/>
    </row>
    <row r="63" spans="1:5" x14ac:dyDescent="0.3">
      <c r="A63" s="99"/>
      <c r="B63" s="123"/>
      <c r="C63" s="3"/>
      <c r="D63" s="188"/>
      <c r="E63" s="188"/>
    </row>
    <row r="64" spans="1:5" x14ac:dyDescent="0.3">
      <c r="A64" s="99"/>
      <c r="B64" s="123"/>
      <c r="C64" s="3"/>
      <c r="D64" s="188"/>
      <c r="E64" s="188"/>
    </row>
    <row r="65" spans="1:5" x14ac:dyDescent="0.3">
      <c r="A65" s="99"/>
      <c r="B65" s="123"/>
      <c r="C65" s="3"/>
      <c r="D65" s="188"/>
      <c r="E65" s="188"/>
    </row>
    <row r="66" spans="1:5" x14ac:dyDescent="0.3">
      <c r="A66" s="99"/>
      <c r="B66" s="123"/>
      <c r="C66" s="3"/>
      <c r="D66" s="188"/>
      <c r="E66" s="188"/>
    </row>
    <row r="67" spans="1:5" x14ac:dyDescent="0.3">
      <c r="A67" s="99"/>
      <c r="B67" s="123"/>
      <c r="C67" s="3"/>
      <c r="D67" s="188"/>
      <c r="E67" s="188"/>
    </row>
    <row r="68" spans="1:5" x14ac:dyDescent="0.3">
      <c r="A68" s="99"/>
      <c r="B68" s="123"/>
      <c r="C68" s="3"/>
      <c r="D68" s="188"/>
      <c r="E68" s="188"/>
    </row>
    <row r="69" spans="1:5" x14ac:dyDescent="0.3">
      <c r="A69" s="99"/>
      <c r="B69" s="123"/>
      <c r="C69" s="3"/>
      <c r="D69" s="188"/>
      <c r="E69" s="188"/>
    </row>
    <row r="70" spans="1:5" x14ac:dyDescent="0.3">
      <c r="A70" s="99"/>
      <c r="B70" s="123"/>
      <c r="C70" s="3"/>
      <c r="D70" s="188"/>
      <c r="E70" s="188"/>
    </row>
    <row r="71" spans="1:5" x14ac:dyDescent="0.3">
      <c r="A71" s="99"/>
      <c r="B71" s="123"/>
      <c r="C71" s="3"/>
      <c r="D71" s="188"/>
      <c r="E71" s="188"/>
    </row>
    <row r="72" spans="1:5" x14ac:dyDescent="0.3">
      <c r="A72" s="99"/>
      <c r="B72" s="123"/>
      <c r="C72" s="3"/>
      <c r="D72" s="188"/>
      <c r="E72" s="188"/>
    </row>
    <row r="73" spans="1:5" x14ac:dyDescent="0.3">
      <c r="A73" s="99"/>
      <c r="B73" s="123"/>
      <c r="C73" s="3"/>
      <c r="D73" s="188"/>
      <c r="E73" s="188"/>
    </row>
    <row r="74" spans="1:5" x14ac:dyDescent="0.3">
      <c r="A74" s="99"/>
      <c r="B74" s="123"/>
      <c r="C74" s="3"/>
      <c r="D74" s="188"/>
      <c r="E74" s="188"/>
    </row>
    <row r="75" spans="1:5" x14ac:dyDescent="0.3">
      <c r="A75" s="99"/>
      <c r="B75" s="123"/>
      <c r="C75" s="3"/>
      <c r="D75" s="188"/>
      <c r="E75" s="188"/>
    </row>
    <row r="76" spans="1:5" x14ac:dyDescent="0.3">
      <c r="A76" s="99"/>
      <c r="B76" s="123"/>
      <c r="C76" s="3"/>
      <c r="D76" s="188"/>
      <c r="E76" s="188"/>
    </row>
    <row r="77" spans="1:5" x14ac:dyDescent="0.3">
      <c r="A77" s="99"/>
      <c r="B77" s="123"/>
      <c r="C77" s="3"/>
      <c r="D77" s="188"/>
      <c r="E77" s="188"/>
    </row>
    <row r="78" spans="1:5" x14ac:dyDescent="0.3">
      <c r="A78" s="99"/>
      <c r="B78" s="123"/>
      <c r="C78" s="3"/>
      <c r="D78" s="188"/>
      <c r="E78" s="188"/>
    </row>
    <row r="79" spans="1:5" x14ac:dyDescent="0.3">
      <c r="A79" s="99"/>
      <c r="B79" s="123"/>
      <c r="C79" s="3"/>
      <c r="D79" s="188"/>
      <c r="E79" s="188"/>
    </row>
    <row r="80" spans="1:5" x14ac:dyDescent="0.3">
      <c r="A80" s="99"/>
      <c r="B80" s="123"/>
      <c r="C80" s="3"/>
      <c r="D80" s="188"/>
      <c r="E80" s="188"/>
    </row>
    <row r="81" spans="1:5" x14ac:dyDescent="0.3">
      <c r="A81" s="99"/>
      <c r="B81" s="123"/>
      <c r="C81" s="3"/>
      <c r="D81" s="188"/>
      <c r="E81" s="188"/>
    </row>
    <row r="82" spans="1:5" x14ac:dyDescent="0.3">
      <c r="A82" s="99"/>
      <c r="B82" s="123"/>
      <c r="C82" s="3"/>
      <c r="D82" s="188"/>
      <c r="E82" s="188"/>
    </row>
    <row r="83" spans="1:5" x14ac:dyDescent="0.3">
      <c r="A83" s="99"/>
      <c r="B83" s="123"/>
      <c r="C83" s="3"/>
      <c r="D83" s="188"/>
      <c r="E83" s="188"/>
    </row>
    <row r="84" spans="1:5" x14ac:dyDescent="0.3">
      <c r="A84" s="99"/>
      <c r="B84" s="123"/>
      <c r="C84" s="3"/>
      <c r="D84" s="188"/>
      <c r="E84" s="188"/>
    </row>
    <row r="85" spans="1:5" x14ac:dyDescent="0.3">
      <c r="A85" s="99"/>
      <c r="B85" s="123"/>
      <c r="C85" s="3"/>
      <c r="D85" s="188"/>
      <c r="E85" s="188"/>
    </row>
    <row r="86" spans="1:5" x14ac:dyDescent="0.3">
      <c r="A86" s="99"/>
      <c r="B86" s="123"/>
      <c r="C86" s="3"/>
      <c r="D86" s="188"/>
      <c r="E86" s="188"/>
    </row>
    <row r="87" spans="1:5" x14ac:dyDescent="0.3">
      <c r="A87" s="99"/>
      <c r="B87" s="123"/>
      <c r="C87" s="3"/>
      <c r="D87" s="188"/>
      <c r="E87" s="188"/>
    </row>
    <row r="88" spans="1:5" x14ac:dyDescent="0.3">
      <c r="A88" s="99"/>
      <c r="B88" s="123"/>
      <c r="C88" s="3"/>
      <c r="D88" s="188"/>
      <c r="E88" s="188"/>
    </row>
    <row r="89" spans="1:5" x14ac:dyDescent="0.3">
      <c r="A89" s="99"/>
      <c r="B89" s="123"/>
      <c r="C89" s="3"/>
      <c r="D89" s="188"/>
      <c r="E89" s="188"/>
    </row>
    <row r="90" spans="1:5" x14ac:dyDescent="0.3">
      <c r="A90" s="99"/>
      <c r="B90" s="123"/>
      <c r="C90" s="3"/>
      <c r="D90" s="188"/>
      <c r="E90" s="188"/>
    </row>
    <row r="91" spans="1:5" x14ac:dyDescent="0.3">
      <c r="A91" s="99"/>
      <c r="B91" s="123"/>
      <c r="C91" s="3"/>
      <c r="D91" s="188"/>
      <c r="E91" s="188"/>
    </row>
    <row r="92" spans="1:5" x14ac:dyDescent="0.3">
      <c r="A92" s="99"/>
      <c r="B92" s="123"/>
      <c r="C92" s="3"/>
      <c r="D92" s="188"/>
      <c r="E92" s="188"/>
    </row>
    <row r="93" spans="1:5" x14ac:dyDescent="0.3">
      <c r="A93" s="99"/>
      <c r="B93" s="123"/>
      <c r="C93" s="3"/>
      <c r="D93" s="188"/>
      <c r="E93" s="188"/>
    </row>
    <row r="94" spans="1:5" x14ac:dyDescent="0.3">
      <c r="A94" s="99"/>
      <c r="B94" s="123"/>
      <c r="C94" s="3"/>
      <c r="D94" s="188"/>
      <c r="E94" s="188"/>
    </row>
    <row r="95" spans="1:5" x14ac:dyDescent="0.3">
      <c r="A95" s="99"/>
      <c r="B95" s="123"/>
      <c r="C95" s="3"/>
      <c r="D95" s="188"/>
      <c r="E95" s="188"/>
    </row>
    <row r="96" spans="1:5" x14ac:dyDescent="0.3">
      <c r="A96" s="99"/>
      <c r="B96" s="123"/>
      <c r="C96" s="3"/>
      <c r="D96" s="188"/>
      <c r="E96" s="188"/>
    </row>
    <row r="97" spans="1:5" x14ac:dyDescent="0.3">
      <c r="A97" s="99"/>
      <c r="B97" s="123"/>
      <c r="C97" s="3"/>
      <c r="D97" s="188"/>
      <c r="E97" s="188"/>
    </row>
    <row r="98" spans="1:5" x14ac:dyDescent="0.3">
      <c r="A98" s="99"/>
      <c r="B98" s="123"/>
      <c r="C98" s="3"/>
      <c r="D98" s="188"/>
      <c r="E98" s="188"/>
    </row>
    <row r="99" spans="1:5" x14ac:dyDescent="0.3">
      <c r="A99" s="99"/>
      <c r="B99" s="123"/>
      <c r="C99" s="3"/>
      <c r="D99" s="188"/>
      <c r="E99" s="188"/>
    </row>
    <row r="100" spans="1:5" x14ac:dyDescent="0.3">
      <c r="A100" s="99"/>
      <c r="B100" s="123"/>
      <c r="C100" s="3"/>
      <c r="D100" s="188"/>
      <c r="E100" s="188"/>
    </row>
    <row r="101" spans="1:5" x14ac:dyDescent="0.3">
      <c r="A101" s="99"/>
      <c r="B101" s="123"/>
      <c r="C101" s="3"/>
      <c r="D101" s="188"/>
      <c r="E101" s="188"/>
    </row>
    <row r="102" spans="1:5" x14ac:dyDescent="0.3">
      <c r="A102" s="99"/>
      <c r="B102" s="123"/>
      <c r="C102" s="3"/>
      <c r="D102" s="188"/>
      <c r="E102" s="188"/>
    </row>
    <row r="103" spans="1:5" x14ac:dyDescent="0.3">
      <c r="A103" s="99"/>
      <c r="B103" s="123"/>
      <c r="C103" s="3"/>
      <c r="D103" s="188"/>
      <c r="E103" s="188"/>
    </row>
    <row r="104" spans="1:5" x14ac:dyDescent="0.3">
      <c r="A104" s="99"/>
      <c r="B104" s="123"/>
      <c r="C104" s="3"/>
      <c r="D104" s="188"/>
      <c r="E104" s="188"/>
    </row>
    <row r="105" spans="1:5" x14ac:dyDescent="0.3">
      <c r="A105" s="99"/>
      <c r="B105" s="123"/>
      <c r="C105" s="3"/>
      <c r="D105" s="188"/>
      <c r="E105" s="188"/>
    </row>
    <row r="106" spans="1:5" x14ac:dyDescent="0.3">
      <c r="A106" s="99"/>
      <c r="B106" s="123"/>
      <c r="C106" s="3"/>
      <c r="D106" s="188"/>
      <c r="E106" s="188"/>
    </row>
    <row r="107" spans="1:5" x14ac:dyDescent="0.3">
      <c r="A107" s="99"/>
      <c r="B107" s="123"/>
      <c r="C107" s="3"/>
      <c r="D107" s="188"/>
      <c r="E107" s="188"/>
    </row>
    <row r="108" spans="1:5" x14ac:dyDescent="0.3">
      <c r="A108" s="99"/>
      <c r="B108" s="123"/>
      <c r="C108" s="3"/>
      <c r="D108" s="188"/>
      <c r="E108" s="188"/>
    </row>
    <row r="109" spans="1:5" x14ac:dyDescent="0.3">
      <c r="A109" s="99"/>
      <c r="B109" s="123"/>
      <c r="C109" s="3"/>
      <c r="D109" s="188"/>
      <c r="E109" s="188"/>
    </row>
    <row r="110" spans="1:5" x14ac:dyDescent="0.3">
      <c r="A110" s="99"/>
      <c r="B110" s="123"/>
      <c r="C110" s="3"/>
      <c r="D110" s="188"/>
      <c r="E110" s="188"/>
    </row>
    <row r="111" spans="1:5" x14ac:dyDescent="0.3">
      <c r="A111" s="99"/>
      <c r="B111" s="123"/>
      <c r="C111" s="3"/>
      <c r="D111" s="188"/>
      <c r="E111" s="188"/>
    </row>
    <row r="112" spans="1:5" x14ac:dyDescent="0.3">
      <c r="A112" s="99"/>
      <c r="B112" s="123"/>
      <c r="C112" s="3"/>
      <c r="D112" s="188"/>
      <c r="E112" s="188"/>
    </row>
    <row r="113" spans="1:5" x14ac:dyDescent="0.3">
      <c r="A113" s="99">
        <v>216</v>
      </c>
      <c r="B113" s="124" t="s">
        <v>14</v>
      </c>
      <c r="C113" s="101" t="s">
        <v>332</v>
      </c>
      <c r="D113" s="189" t="s">
        <v>333</v>
      </c>
      <c r="E113" s="189"/>
    </row>
    <row r="114" spans="1:5" x14ac:dyDescent="0.3">
      <c r="A114" s="99"/>
      <c r="B114" s="123"/>
      <c r="C114" s="3"/>
      <c r="D114" s="188"/>
      <c r="E114" s="188"/>
    </row>
    <row r="115" spans="1:5" x14ac:dyDescent="0.3">
      <c r="A115" s="99"/>
      <c r="B115" s="123"/>
      <c r="C115" s="3"/>
      <c r="D115" s="188"/>
      <c r="E115" s="188"/>
    </row>
    <row r="116" spans="1:5" x14ac:dyDescent="0.3">
      <c r="A116" s="99"/>
      <c r="B116" s="123"/>
      <c r="C116" s="3"/>
      <c r="D116" s="188"/>
      <c r="E116" s="188"/>
    </row>
    <row r="117" spans="1:5" x14ac:dyDescent="0.3">
      <c r="A117" s="99"/>
      <c r="B117" s="123"/>
      <c r="C117" s="3"/>
      <c r="D117" s="188"/>
      <c r="E117" s="188"/>
    </row>
    <row r="118" spans="1:5" x14ac:dyDescent="0.3">
      <c r="A118" s="99"/>
      <c r="B118" s="123"/>
      <c r="C118" s="3"/>
      <c r="D118" s="188"/>
      <c r="E118" s="188"/>
    </row>
    <row r="119" spans="1:5" x14ac:dyDescent="0.3">
      <c r="A119" s="99"/>
      <c r="B119" s="123"/>
      <c r="C119" s="3"/>
      <c r="D119" s="188"/>
      <c r="E119" s="188"/>
    </row>
    <row r="120" spans="1:5" x14ac:dyDescent="0.3">
      <c r="A120" s="99"/>
      <c r="B120" s="123"/>
      <c r="C120" s="3"/>
      <c r="D120" s="188"/>
      <c r="E120" s="188"/>
    </row>
    <row r="121" spans="1:5" x14ac:dyDescent="0.3">
      <c r="A121" s="99"/>
      <c r="B121" s="123"/>
      <c r="C121" s="3"/>
      <c r="D121" s="188"/>
      <c r="E121" s="188"/>
    </row>
    <row r="122" spans="1:5" x14ac:dyDescent="0.3">
      <c r="A122" s="99"/>
      <c r="B122" s="123"/>
      <c r="C122" s="3"/>
      <c r="D122" s="188"/>
      <c r="E122" s="188"/>
    </row>
    <row r="123" spans="1:5" x14ac:dyDescent="0.3">
      <c r="A123" s="99"/>
      <c r="B123" s="123"/>
      <c r="C123" s="3"/>
      <c r="D123" s="188"/>
      <c r="E123" s="188"/>
    </row>
    <row r="124" spans="1:5" x14ac:dyDescent="0.3">
      <c r="A124" s="99"/>
      <c r="B124" s="123"/>
      <c r="C124" s="3"/>
      <c r="D124" s="188"/>
      <c r="E124" s="188"/>
    </row>
    <row r="125" spans="1:5" x14ac:dyDescent="0.3">
      <c r="A125" s="99"/>
      <c r="B125" s="123"/>
      <c r="C125" s="3"/>
      <c r="D125" s="188"/>
      <c r="E125" s="188"/>
    </row>
    <row r="126" spans="1:5" x14ac:dyDescent="0.3">
      <c r="A126" s="99"/>
      <c r="B126" s="123"/>
      <c r="C126" s="3"/>
      <c r="D126" s="188"/>
      <c r="E126" s="188"/>
    </row>
    <row r="127" spans="1:5" x14ac:dyDescent="0.3">
      <c r="A127" s="99"/>
      <c r="B127" s="123"/>
      <c r="C127" s="3"/>
      <c r="D127" s="188"/>
      <c r="E127" s="188"/>
    </row>
    <row r="128" spans="1:5" x14ac:dyDescent="0.3">
      <c r="A128" s="99"/>
      <c r="B128" s="123"/>
      <c r="C128" s="3"/>
      <c r="D128" s="188"/>
      <c r="E128" s="188"/>
    </row>
    <row r="129" spans="1:5" x14ac:dyDescent="0.3">
      <c r="A129" s="99"/>
      <c r="B129" s="123"/>
      <c r="C129" s="3"/>
      <c r="D129" s="188"/>
      <c r="E129" s="188"/>
    </row>
    <row r="130" spans="1:5" x14ac:dyDescent="0.3">
      <c r="A130" s="99"/>
      <c r="B130" s="123"/>
      <c r="C130" s="3"/>
      <c r="D130" s="188"/>
      <c r="E130" s="188"/>
    </row>
    <row r="131" spans="1:5" x14ac:dyDescent="0.3">
      <c r="A131" s="99"/>
      <c r="B131" s="123"/>
      <c r="C131" s="3"/>
      <c r="D131" s="188"/>
      <c r="E131" s="188"/>
    </row>
    <row r="132" spans="1:5" x14ac:dyDescent="0.3">
      <c r="A132" s="99"/>
      <c r="B132" s="123"/>
      <c r="C132" s="3"/>
      <c r="D132" s="188"/>
      <c r="E132" s="188"/>
    </row>
    <row r="133" spans="1:5" x14ac:dyDescent="0.3">
      <c r="A133" s="99"/>
      <c r="B133" s="123"/>
      <c r="C133" s="3"/>
      <c r="D133" s="188"/>
      <c r="E133" s="188"/>
    </row>
    <row r="134" spans="1:5" x14ac:dyDescent="0.3">
      <c r="A134" s="99"/>
      <c r="B134" s="123"/>
      <c r="C134" s="3"/>
      <c r="D134" s="188"/>
      <c r="E134" s="188"/>
    </row>
    <row r="135" spans="1:5" x14ac:dyDescent="0.3">
      <c r="A135" s="99"/>
      <c r="B135" s="123"/>
      <c r="C135" s="3"/>
      <c r="D135" s="188"/>
      <c r="E135" s="188"/>
    </row>
    <row r="136" spans="1:5" x14ac:dyDescent="0.3">
      <c r="A136" s="99"/>
      <c r="B136" s="123"/>
      <c r="C136" s="3"/>
      <c r="D136" s="188"/>
      <c r="E136" s="188"/>
    </row>
    <row r="137" spans="1:5" x14ac:dyDescent="0.3">
      <c r="A137" s="99"/>
      <c r="B137" s="123"/>
      <c r="C137" s="3"/>
      <c r="D137" s="188"/>
      <c r="E137" s="188"/>
    </row>
    <row r="138" spans="1:5" x14ac:dyDescent="0.3">
      <c r="A138" s="99"/>
      <c r="B138" s="123"/>
      <c r="C138" s="3"/>
      <c r="D138" s="188"/>
      <c r="E138" s="188"/>
    </row>
    <row r="139" spans="1:5" x14ac:dyDescent="0.3">
      <c r="A139" s="99"/>
      <c r="B139" s="123"/>
      <c r="C139" s="3"/>
      <c r="D139" s="188"/>
      <c r="E139" s="188"/>
    </row>
    <row r="140" spans="1:5" x14ac:dyDescent="0.3">
      <c r="A140" s="99"/>
      <c r="B140" s="123"/>
      <c r="C140" s="3"/>
      <c r="D140" s="188"/>
      <c r="E140" s="188"/>
    </row>
    <row r="141" spans="1:5" x14ac:dyDescent="0.3">
      <c r="A141" s="99"/>
      <c r="B141" s="123"/>
      <c r="C141" s="3"/>
      <c r="D141" s="188"/>
      <c r="E141" s="188"/>
    </row>
    <row r="142" spans="1:5" x14ac:dyDescent="0.3">
      <c r="A142" s="99"/>
      <c r="B142" s="123"/>
      <c r="C142" s="3"/>
      <c r="D142" s="188"/>
      <c r="E142" s="188"/>
    </row>
    <row r="143" spans="1:5" x14ac:dyDescent="0.3">
      <c r="A143" s="99"/>
      <c r="B143" s="123"/>
      <c r="C143" s="3"/>
      <c r="D143" s="188"/>
      <c r="E143" s="188"/>
    </row>
    <row r="144" spans="1:5" x14ac:dyDescent="0.3">
      <c r="A144" s="99"/>
      <c r="B144" s="123"/>
      <c r="C144" s="3"/>
      <c r="D144" s="188"/>
      <c r="E144" s="188"/>
    </row>
    <row r="145" spans="1:5" x14ac:dyDescent="0.3">
      <c r="A145" s="99"/>
      <c r="B145" s="123"/>
      <c r="C145" s="3"/>
      <c r="D145" s="188"/>
      <c r="E145" s="188"/>
    </row>
    <row r="146" spans="1:5" x14ac:dyDescent="0.3">
      <c r="A146" s="99"/>
      <c r="B146" s="123"/>
      <c r="C146" s="3"/>
      <c r="D146" s="188"/>
      <c r="E146" s="188"/>
    </row>
    <row r="147" spans="1:5" x14ac:dyDescent="0.3">
      <c r="A147" s="99"/>
      <c r="B147" s="123"/>
      <c r="C147" s="3"/>
      <c r="D147" s="188"/>
      <c r="E147" s="188"/>
    </row>
    <row r="148" spans="1:5" x14ac:dyDescent="0.3">
      <c r="A148" s="99">
        <v>217</v>
      </c>
      <c r="B148" s="124" t="s">
        <v>334</v>
      </c>
      <c r="C148" s="101" t="s">
        <v>332</v>
      </c>
      <c r="D148" s="189" t="s">
        <v>333</v>
      </c>
      <c r="E148" s="189"/>
    </row>
    <row r="149" spans="1:5" x14ac:dyDescent="0.3">
      <c r="A149" s="99"/>
      <c r="B149" s="123"/>
      <c r="C149" s="3"/>
      <c r="D149" s="188"/>
      <c r="E149" s="188"/>
    </row>
    <row r="150" spans="1:5" x14ac:dyDescent="0.3">
      <c r="A150" s="99"/>
      <c r="B150" s="123"/>
      <c r="C150" s="3"/>
      <c r="D150" s="188"/>
      <c r="E150" s="188"/>
    </row>
    <row r="151" spans="1:5" x14ac:dyDescent="0.3">
      <c r="A151" s="99"/>
      <c r="B151" s="123"/>
      <c r="C151" s="3"/>
      <c r="D151" s="188"/>
      <c r="E151" s="188"/>
    </row>
    <row r="152" spans="1:5" x14ac:dyDescent="0.3">
      <c r="A152" s="99"/>
      <c r="B152" s="123"/>
      <c r="C152" s="3"/>
      <c r="D152" s="188"/>
      <c r="E152" s="188"/>
    </row>
    <row r="153" spans="1:5" x14ac:dyDescent="0.3">
      <c r="A153" s="99"/>
      <c r="B153" s="123"/>
      <c r="C153" s="3"/>
      <c r="D153" s="188"/>
      <c r="E153" s="188"/>
    </row>
    <row r="154" spans="1:5" x14ac:dyDescent="0.3">
      <c r="A154" s="99"/>
      <c r="B154" s="123"/>
      <c r="C154" s="3"/>
      <c r="D154" s="188"/>
      <c r="E154" s="188"/>
    </row>
    <row r="155" spans="1:5" x14ac:dyDescent="0.3">
      <c r="A155" s="99"/>
      <c r="B155" s="123"/>
      <c r="C155" s="3"/>
      <c r="D155" s="188"/>
      <c r="E155" s="188"/>
    </row>
    <row r="156" spans="1:5" x14ac:dyDescent="0.3">
      <c r="A156" s="99"/>
      <c r="B156" s="123"/>
      <c r="C156" s="3"/>
      <c r="D156" s="188"/>
      <c r="E156" s="188"/>
    </row>
    <row r="157" spans="1:5" x14ac:dyDescent="0.3">
      <c r="A157" s="99"/>
      <c r="B157" s="123"/>
      <c r="C157" s="3"/>
      <c r="D157" s="188"/>
      <c r="E157" s="188"/>
    </row>
    <row r="158" spans="1:5" x14ac:dyDescent="0.3">
      <c r="A158" s="99"/>
      <c r="B158" s="123"/>
      <c r="C158" s="3"/>
      <c r="D158" s="188"/>
      <c r="E158" s="188"/>
    </row>
    <row r="159" spans="1:5" x14ac:dyDescent="0.3">
      <c r="A159" s="99">
        <v>218</v>
      </c>
      <c r="B159" s="124" t="s">
        <v>16</v>
      </c>
      <c r="C159" s="101" t="s">
        <v>332</v>
      </c>
      <c r="D159" s="189" t="s">
        <v>333</v>
      </c>
      <c r="E159" s="189"/>
    </row>
    <row r="160" spans="1:5" x14ac:dyDescent="0.3">
      <c r="A160" s="99"/>
      <c r="B160" s="123"/>
      <c r="C160" s="3"/>
      <c r="D160" s="188"/>
      <c r="E160" s="188"/>
    </row>
    <row r="161" spans="1:5" x14ac:dyDescent="0.3">
      <c r="A161" s="99"/>
      <c r="B161" s="123"/>
      <c r="C161" s="3"/>
      <c r="D161" s="188"/>
      <c r="E161" s="188"/>
    </row>
    <row r="162" spans="1:5" x14ac:dyDescent="0.3">
      <c r="A162" s="99"/>
      <c r="B162" s="123"/>
      <c r="C162" s="3"/>
      <c r="D162" s="188"/>
      <c r="E162" s="188"/>
    </row>
    <row r="163" spans="1:5" x14ac:dyDescent="0.3">
      <c r="A163" s="99"/>
      <c r="B163" s="123"/>
      <c r="C163" s="3"/>
      <c r="D163" s="188"/>
      <c r="E163" s="188"/>
    </row>
    <row r="164" spans="1:5" x14ac:dyDescent="0.3">
      <c r="A164" s="99"/>
      <c r="B164" s="123"/>
      <c r="C164" s="3"/>
      <c r="D164" s="188"/>
      <c r="E164" s="188"/>
    </row>
    <row r="165" spans="1:5" x14ac:dyDescent="0.3">
      <c r="A165" s="99"/>
      <c r="B165" s="123"/>
      <c r="C165" s="3"/>
      <c r="D165" s="188"/>
      <c r="E165" s="188"/>
    </row>
    <row r="166" spans="1:5" x14ac:dyDescent="0.3">
      <c r="A166" s="99"/>
      <c r="B166" s="123"/>
      <c r="C166" s="3"/>
      <c r="D166" s="188"/>
      <c r="E166" s="188"/>
    </row>
    <row r="167" spans="1:5" x14ac:dyDescent="0.3">
      <c r="A167" s="99"/>
      <c r="B167" s="123"/>
      <c r="C167" s="3"/>
      <c r="D167" s="188"/>
      <c r="E167" s="188"/>
    </row>
    <row r="168" spans="1:5" x14ac:dyDescent="0.3">
      <c r="A168" s="99"/>
      <c r="B168" s="123"/>
      <c r="C168" s="3"/>
      <c r="D168" s="188"/>
      <c r="E168" s="188"/>
    </row>
    <row r="169" spans="1:5" x14ac:dyDescent="0.3">
      <c r="A169" s="99"/>
      <c r="B169" s="123"/>
      <c r="C169" s="3"/>
      <c r="D169" s="188"/>
      <c r="E169" s="188"/>
    </row>
    <row r="170" spans="1:5" x14ac:dyDescent="0.3">
      <c r="B170" s="125"/>
    </row>
    <row r="171" spans="1:5" x14ac:dyDescent="0.3">
      <c r="B171" s="125"/>
    </row>
    <row r="172" spans="1:5" x14ac:dyDescent="0.3">
      <c r="B172" s="125"/>
    </row>
    <row r="173" spans="1:5" x14ac:dyDescent="0.3">
      <c r="B173" s="125"/>
    </row>
    <row r="174" spans="1:5" x14ac:dyDescent="0.3">
      <c r="B174" s="125"/>
    </row>
    <row r="175" spans="1:5" x14ac:dyDescent="0.3">
      <c r="B175" s="125"/>
    </row>
    <row r="176" spans="1:5" x14ac:dyDescent="0.3">
      <c r="B176" s="125"/>
    </row>
    <row r="177" spans="2:2" x14ac:dyDescent="0.3">
      <c r="B177" s="125"/>
    </row>
    <row r="178" spans="2:2" x14ac:dyDescent="0.3">
      <c r="B178" s="125"/>
    </row>
    <row r="179" spans="2:2" x14ac:dyDescent="0.3">
      <c r="B179" s="125"/>
    </row>
    <row r="180" spans="2:2" x14ac:dyDescent="0.3">
      <c r="B180" s="125"/>
    </row>
  </sheetData>
  <sheetProtection password="946E" sheet="1" objects="1" scenarios="1"/>
  <mergeCells count="168">
    <mergeCell ref="D169:E169"/>
    <mergeCell ref="D164:E164"/>
    <mergeCell ref="D165:E165"/>
    <mergeCell ref="D166:E166"/>
    <mergeCell ref="D167:E167"/>
    <mergeCell ref="D168:E168"/>
    <mergeCell ref="D159:E159"/>
    <mergeCell ref="D160:E160"/>
    <mergeCell ref="D161:E161"/>
    <mergeCell ref="D162:E162"/>
    <mergeCell ref="D163:E163"/>
    <mergeCell ref="D148:E148"/>
    <mergeCell ref="D157:E157"/>
    <mergeCell ref="D158:E15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44:E44"/>
    <mergeCell ref="D36:E36"/>
    <mergeCell ref="D37:E37"/>
    <mergeCell ref="D38:E38"/>
    <mergeCell ref="D39:E39"/>
    <mergeCell ref="D40:E40"/>
    <mergeCell ref="D106:E106"/>
    <mergeCell ref="D107:E107"/>
    <mergeCell ref="D108:E108"/>
    <mergeCell ref="D45:E45"/>
    <mergeCell ref="D46:E46"/>
    <mergeCell ref="D47:E47"/>
    <mergeCell ref="D104:E104"/>
    <mergeCell ref="D105:E105"/>
    <mergeCell ref="D48:E48"/>
    <mergeCell ref="D49:E49"/>
    <mergeCell ref="D50:E50"/>
    <mergeCell ref="D51:E51"/>
    <mergeCell ref="D52:E52"/>
    <mergeCell ref="D53:E53"/>
    <mergeCell ref="D54:E54"/>
    <mergeCell ref="D60:E60"/>
    <mergeCell ref="D61:E61"/>
    <mergeCell ref="D62:E62"/>
    <mergeCell ref="D35:E35"/>
    <mergeCell ref="D27:E27"/>
    <mergeCell ref="D28:E28"/>
    <mergeCell ref="D29:E29"/>
    <mergeCell ref="D30:E30"/>
    <mergeCell ref="D31:E31"/>
    <mergeCell ref="D41:E41"/>
    <mergeCell ref="D42:E42"/>
    <mergeCell ref="D43:E43"/>
    <mergeCell ref="D21:E21"/>
    <mergeCell ref="D22:E22"/>
    <mergeCell ref="D23:E23"/>
    <mergeCell ref="D24:E24"/>
    <mergeCell ref="D25:E25"/>
    <mergeCell ref="D26:E26"/>
    <mergeCell ref="D32:E32"/>
    <mergeCell ref="D33:E33"/>
    <mergeCell ref="D34:E34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T1:X1"/>
    <mergeCell ref="G1:I1"/>
    <mergeCell ref="F1:F2"/>
    <mergeCell ref="A1:A2"/>
    <mergeCell ref="B1:B2"/>
    <mergeCell ref="C1:C2"/>
    <mergeCell ref="D1:D2"/>
    <mergeCell ref="E1:E2"/>
    <mergeCell ref="O1:S1"/>
    <mergeCell ref="J1:N1"/>
    <mergeCell ref="D63:E63"/>
    <mergeCell ref="D64:E64"/>
    <mergeCell ref="D55:E55"/>
    <mergeCell ref="D56:E56"/>
    <mergeCell ref="D57:E57"/>
    <mergeCell ref="D58:E58"/>
    <mergeCell ref="D59:E59"/>
    <mergeCell ref="D70:E70"/>
    <mergeCell ref="D71:E71"/>
    <mergeCell ref="D72:E72"/>
    <mergeCell ref="D73:E73"/>
    <mergeCell ref="D74:E74"/>
    <mergeCell ref="D65:E65"/>
    <mergeCell ref="D66:E66"/>
    <mergeCell ref="D67:E67"/>
    <mergeCell ref="D68:E68"/>
    <mergeCell ref="D69:E69"/>
    <mergeCell ref="D80:E80"/>
    <mergeCell ref="D81:E81"/>
    <mergeCell ref="D82:E82"/>
    <mergeCell ref="D83:E83"/>
    <mergeCell ref="D84:E84"/>
    <mergeCell ref="D75:E75"/>
    <mergeCell ref="D76:E76"/>
    <mergeCell ref="D77:E77"/>
    <mergeCell ref="D78:E78"/>
    <mergeCell ref="D79:E79"/>
    <mergeCell ref="D90:E90"/>
    <mergeCell ref="D91:E91"/>
    <mergeCell ref="D92:E92"/>
    <mergeCell ref="D93:E93"/>
    <mergeCell ref="D94:E94"/>
    <mergeCell ref="D85:E85"/>
    <mergeCell ref="D86:E86"/>
    <mergeCell ref="D87:E87"/>
    <mergeCell ref="D88:E88"/>
    <mergeCell ref="D89:E89"/>
    <mergeCell ref="D100:E100"/>
    <mergeCell ref="D101:E101"/>
    <mergeCell ref="D102:E102"/>
    <mergeCell ref="D103:E103"/>
    <mergeCell ref="D115:E115"/>
    <mergeCell ref="D95:E95"/>
    <mergeCell ref="D96:E96"/>
    <mergeCell ref="D97:E97"/>
    <mergeCell ref="D98:E98"/>
    <mergeCell ref="D99:E99"/>
    <mergeCell ref="D109:E109"/>
    <mergeCell ref="D110:E110"/>
    <mergeCell ref="D111:E111"/>
    <mergeCell ref="D112:E112"/>
    <mergeCell ref="D113:E113"/>
    <mergeCell ref="D114:E114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  <mergeCell ref="D136:E136"/>
    <mergeCell ref="D137:E137"/>
    <mergeCell ref="D138:E138"/>
    <mergeCell ref="D131:E131"/>
    <mergeCell ref="D132:E132"/>
    <mergeCell ref="D133:E133"/>
    <mergeCell ref="D134:E134"/>
    <mergeCell ref="D135:E135"/>
    <mergeCell ref="D126:E126"/>
    <mergeCell ref="D127:E127"/>
    <mergeCell ref="D128:E128"/>
    <mergeCell ref="D129:E129"/>
    <mergeCell ref="D130:E130"/>
  </mergeCells>
  <phoneticPr fontId="2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T1018"/>
  <sheetViews>
    <sheetView topLeftCell="A22" zoomScale="121" zoomScaleNormal="121" workbookViewId="0">
      <selection activeCell="B1" sqref="B1"/>
    </sheetView>
  </sheetViews>
  <sheetFormatPr baseColWidth="10" defaultColWidth="9.109375" defaultRowHeight="12" x14ac:dyDescent="0.25"/>
  <cols>
    <col min="1" max="1" width="17.5546875" style="1" customWidth="1"/>
    <col min="2" max="2" width="8.6640625" style="1" customWidth="1"/>
    <col min="3" max="21" width="12.6640625" style="1" customWidth="1"/>
    <col min="22" max="1004" width="9.109375" style="1"/>
    <col min="1005" max="16384" width="9.109375" style="121"/>
  </cols>
  <sheetData>
    <row r="1" spans="1:19" ht="15" customHeight="1" x14ac:dyDescent="0.25">
      <c r="A1" s="97" t="s">
        <v>293</v>
      </c>
      <c r="B1" s="120">
        <v>1</v>
      </c>
      <c r="C1" s="97" t="s">
        <v>17</v>
      </c>
      <c r="D1" s="97" t="s">
        <v>18</v>
      </c>
      <c r="E1" s="97" t="s">
        <v>19</v>
      </c>
      <c r="F1" s="97" t="s">
        <v>20</v>
      </c>
      <c r="G1" s="97" t="s">
        <v>21</v>
      </c>
      <c r="H1" s="97" t="s">
        <v>22</v>
      </c>
      <c r="I1" s="97" t="s">
        <v>23</v>
      </c>
      <c r="J1" s="97" t="s">
        <v>24</v>
      </c>
      <c r="K1" s="97" t="s">
        <v>25</v>
      </c>
      <c r="L1" s="97" t="s">
        <v>26</v>
      </c>
      <c r="M1" s="97" t="s">
        <v>27</v>
      </c>
      <c r="N1" s="97" t="s">
        <v>28</v>
      </c>
      <c r="O1" s="97" t="s">
        <v>438</v>
      </c>
      <c r="P1" s="97" t="s">
        <v>447</v>
      </c>
      <c r="Q1" s="97" t="s">
        <v>448</v>
      </c>
      <c r="R1" s="97" t="s">
        <v>449</v>
      </c>
      <c r="S1" s="97" t="s">
        <v>450</v>
      </c>
    </row>
    <row r="2" spans="1:19" ht="15" customHeight="1" x14ac:dyDescent="0.25">
      <c r="A2" s="1" t="s">
        <v>294</v>
      </c>
      <c r="C2" s="102">
        <f>SUM(C13,C23,C33,C43,C53,C63,C73,C83,C93,C103,C113,C123,C133,C143,C153,C163,C173,C183,C193,C203,C213,C223,C233,C243,C253,C263,C273,C283,C293,C303,C313,C323,C333,C343,C353,C363,C373,C383,C393,C403,C413,C423,C433,C443,C453,C463,C473,C483,C493,C503,C513,C523,C533,C543,C553,C563,C573,C583,C593,C603,C613,C623,C633,C643,C653,C663,C673,C683,C693,C703,C713,C723,C733,C743,C753,C763,C773,C783,C793,C803,C813,C823,C833,C843,C853,C863,C873,C883,C893,C903,C913,C923,C933,C943,C953,C963,C973,C983,C993,C1003,C1013)</f>
        <v>0</v>
      </c>
      <c r="D2" s="102">
        <f t="shared" ref="D2:N2" si="0">SUM(D13,D23,D33,D43,D53,D63,D73,D83,D93,D103,D113,D123,D133,D143,D153,D163,D173,D183,D193,D203,D213,D223,D233,D243,D253,D263,D273,D283,D293,D303,D313,D323,D333,D343,D353,D363,D373,D383,D393,D403,D413,D423,D433,D443,D453,D463,D473,D483,D493,D503,D513,D523,D533,D543,D553,D563,D573,D583,D593,D603,D613,D623,D633,D643,D653,D663,D673,D683,D693,D703,D713,D723,D733,D743,D753,D763,D773,D783,D793,D803,D813,D823,D833,D843,D853,D863,D873,D883,D893,D903,D913,D923,D933,D943,D953,D963,D973,D983,D993,D1003,D1013)</f>
        <v>0</v>
      </c>
      <c r="E2" s="102">
        <f t="shared" si="0"/>
        <v>0</v>
      </c>
      <c r="F2" s="102">
        <f t="shared" si="0"/>
        <v>0</v>
      </c>
      <c r="G2" s="102">
        <f>SUM(G13,G23,G33,G43,G53,G63,G73,G83,G93,G103,G113,G123,G133,G143,G153,G163,G173,G183,G193,G203,G213,G223,G233,G243,G253,G263,G273,G283,G293,G303,G313,G323,G333,G343,G353,G363,G373,G383,G393,G403,G413,G423,G433,G443,G453,G463,G473,G483,G493,G503,G513,G523,G533,G543,G553,G563,G573,G583,G593,G603,G613,G623,G633,G643,G653,G663,G673,G683,G693,G703,G713,G723,G733,G743,G753,G763,G773,G783,G793,G803,G813,G823,G833,G843,G853,G863,G873,G883,G893,G903,G913,G923,G933,G943,G953,G963,G973,G983,G993,G1003,G1013)</f>
        <v>0</v>
      </c>
      <c r="H2" s="102">
        <f t="shared" si="0"/>
        <v>0</v>
      </c>
      <c r="I2" s="102">
        <f t="shared" si="0"/>
        <v>0</v>
      </c>
      <c r="J2" s="102">
        <f t="shared" si="0"/>
        <v>0</v>
      </c>
      <c r="K2" s="102">
        <f t="shared" si="0"/>
        <v>0</v>
      </c>
      <c r="L2" s="102">
        <f t="shared" si="0"/>
        <v>0</v>
      </c>
      <c r="M2" s="102">
        <f t="shared" si="0"/>
        <v>0</v>
      </c>
      <c r="N2" s="102">
        <f t="shared" si="0"/>
        <v>0</v>
      </c>
      <c r="O2" s="102">
        <f>SUM(C2:N2)</f>
        <v>0</v>
      </c>
      <c r="P2" s="102" t="e">
        <f t="shared" ref="P2:S2" si="1">SUM(P13,P23,P33,P43,P53,P63,P73,P83,P93,P103,P113,P123,P133,P143,P153,P163,P173,P183,P193,P203,P213,P223,P233,P243,P253,P263,P273,P283,P293,P303,P313,P323,P333,P343,P353,P363,P373,P383,P393,P403,P413,P423,P433,P443,P453,P463,P473,P483,P493,P503,P513,P523,P533,P543,P553,P563,P573,P583,P593,P603,P613,P623,P633,P643,P653,P663,P673,P683,P693,P703,P713,P723,P733,P743,P753,P763,P773,P783,P793,P803,P813,P823,P833,P843,P853,P863,P873,P883,P893,P903,P913,P923,P933,P943,P953,P963,P973,P983,P993,P1003,P1013)</f>
        <v>#DIV/0!</v>
      </c>
      <c r="Q2" s="102" t="e">
        <f t="shared" si="1"/>
        <v>#DIV/0!</v>
      </c>
      <c r="R2" s="102" t="e">
        <f t="shared" si="1"/>
        <v>#DIV/0!</v>
      </c>
      <c r="S2" s="102" t="e">
        <f t="shared" si="1"/>
        <v>#DIV/0!</v>
      </c>
    </row>
    <row r="3" spans="1:19" ht="15" customHeight="1" x14ac:dyDescent="0.25">
      <c r="A3" s="1" t="s">
        <v>295</v>
      </c>
      <c r="C3" s="102">
        <f>SUM(C15,C25,C35,C45,C55,C65,C75,C85,C95,C105,C115,C125,C135,C145,C155,C165,C175,C185,C195,C205,C215,C225,C235,C245,C255,C265,C275,C285,C295,C305,C315,C325,C335,C345,C355,C365,C375,C385,C395,C405,C415,C425,C435,C445,C455,C465,C475,C485,C495,C505,C515,C525,C535,C545,C555,C565,C575,C585,C595,C605,C615,C625,C635,C645,C655,C665,C675,C685,C695,C705,C715,C725,C735,C745,C755,C765,C775,C785,C795,C805,C815,C825,C835,C845,C855,C865,C875,C885,C895,C905,C915,C925,C935,C945,C955,C965,C975,C985,C995,C1005,C1015)</f>
        <v>0</v>
      </c>
      <c r="D3" s="102">
        <f t="shared" ref="D3:N3" si="2">SUM(D15,D25,D35,D45,D55,D65,D75,D85,D95,D105,D115,D125,D135,D145,D155,D165,D175,D185,D195,D205,D215,D225,D235,D245,D255,D265,D275,D285,D295,D305,D315,D325,D335,D345,D355,D365,D375,D385,D395,D405,D415,D425,D435,D445,D455,D465,D475,D485,D495,D505,D515,D525,D535,D545,D555,D565,D575,D585,D595,D605,D615,D625,D635,D645,D655,D665,D675,D685,D695,D705,D715,D725,D735,D745,D755,D765,D775,D785,D795,D805,D815,D825,D835,D845,D855,D865,D875,D885,D895,D905,D915,D925,D935,D945,D955,D965,D975,D985,D995,D1005,D1015)</f>
        <v>0</v>
      </c>
      <c r="E3" s="102">
        <f t="shared" si="2"/>
        <v>0</v>
      </c>
      <c r="F3" s="102">
        <f t="shared" si="2"/>
        <v>0</v>
      </c>
      <c r="G3" s="102">
        <f t="shared" si="2"/>
        <v>0</v>
      </c>
      <c r="H3" s="102">
        <f t="shared" si="2"/>
        <v>0</v>
      </c>
      <c r="I3" s="102">
        <f t="shared" si="2"/>
        <v>0</v>
      </c>
      <c r="J3" s="102">
        <f t="shared" si="2"/>
        <v>0</v>
      </c>
      <c r="K3" s="102">
        <f t="shared" si="2"/>
        <v>0</v>
      </c>
      <c r="L3" s="102">
        <f t="shared" si="2"/>
        <v>0</v>
      </c>
      <c r="M3" s="102">
        <f t="shared" si="2"/>
        <v>0</v>
      </c>
      <c r="N3" s="102">
        <f t="shared" si="2"/>
        <v>0</v>
      </c>
      <c r="O3" s="102">
        <f t="shared" ref="O3:O4" si="3">SUM(C3:N3)</f>
        <v>0</v>
      </c>
      <c r="P3" s="102" t="e">
        <f t="shared" ref="P3:S3" si="4">SUM(P15,P25,P35,P45,P55,P65,P75,P85,P95,P105,P115,P125,P135,P145,P155,P165,P175,P185,P195,P205,P215,P225,P235,P245,P255,P265,P275,P285,P295,P305,P315,P325,P335,P345,P355,P365,P375,P385,P395,P405,P415,P425,P435,P445,P455,P465,P475,P485,P495,P505,P515,P525,P535,P545,P555,P565,P575,P585,P595,P605,P615,P625,P635,P645,P655,P665,P675,P685,P695,P705,P715,P725,P735,P745,P755,P765,P775,P785,P795,P805,P815,P825,P835,P845,P855,P865,P875,P885,P895,P905,P915,P925,P935,P945,P955,P965,P975,P985,P995,P1005,P1015)</f>
        <v>#DIV/0!</v>
      </c>
      <c r="Q3" s="102" t="e">
        <f t="shared" si="4"/>
        <v>#DIV/0!</v>
      </c>
      <c r="R3" s="102" t="e">
        <f t="shared" si="4"/>
        <v>#DIV/0!</v>
      </c>
      <c r="S3" s="102" t="e">
        <f t="shared" si="4"/>
        <v>#DIV/0!</v>
      </c>
    </row>
    <row r="4" spans="1:19" ht="15" customHeight="1" x14ac:dyDescent="0.25">
      <c r="A4" s="1" t="s">
        <v>48</v>
      </c>
      <c r="C4" s="102">
        <f t="shared" ref="C4:N6" si="5">SUM(C16,C26,C36,C46,C56,C66,C76,C86,C96,C106,C116,C126,C136,C146,C156,C166,C176,C186,C196,C206,C216,C226,C236,C246,C256,C266,C276,C286,C296,C306,C316,C326,C336,C346,C356,C366,C376,C386,C396,C406,C416,C426,C436,C446,C456,C466,C476,C486,C496,C506,C516,C526,C536,C546,C556,C566,C576,C586,C596,C606,C616,C626,C636,C646,C656,C666,C676,C686,C696,C706,C716,C726,C736,C746,C756,C766,C776,C786,C796,C806,C816,C826,C836,C846,C856,C866,C876,C886,C896,C906,C916,C926,C936,C946,C956,C966,C976,C986,C996,C1006,C1016)</f>
        <v>0</v>
      </c>
      <c r="D4" s="102">
        <f t="shared" si="5"/>
        <v>0</v>
      </c>
      <c r="E4" s="102">
        <f t="shared" si="5"/>
        <v>0</v>
      </c>
      <c r="F4" s="102">
        <f t="shared" si="5"/>
        <v>0</v>
      </c>
      <c r="G4" s="102">
        <f t="shared" si="5"/>
        <v>0</v>
      </c>
      <c r="H4" s="102">
        <f t="shared" si="5"/>
        <v>0</v>
      </c>
      <c r="I4" s="102">
        <f t="shared" si="5"/>
        <v>0</v>
      </c>
      <c r="J4" s="102">
        <f t="shared" si="5"/>
        <v>0</v>
      </c>
      <c r="K4" s="102">
        <f t="shared" si="5"/>
        <v>0</v>
      </c>
      <c r="L4" s="102">
        <f t="shared" si="5"/>
        <v>0</v>
      </c>
      <c r="M4" s="102">
        <f t="shared" si="5"/>
        <v>0</v>
      </c>
      <c r="N4" s="102">
        <f t="shared" si="5"/>
        <v>0</v>
      </c>
      <c r="O4" s="102">
        <f t="shared" si="3"/>
        <v>0</v>
      </c>
      <c r="P4" s="102" t="e">
        <f t="shared" ref="P4:S4" si="6">SUM(P16,P26,P36,P46,P56,P66,P76,P86,P96,P106,P116,P126,P136,P146,P156,P166,P176,P186,P196,P206,P216,P226,P236,P246,P256,P266,P276,P286,P296,P306,P316,P326,P336,P346,P356,P366,P376,P386,P396,P406,P416,P426,P436,P446,P456,P466,P476,P486,P496,P506,P516,P526,P536,P546,P556,P566,P576,P586,P596,P606,P616,P626,P636,P646,P656,P666,P676,P686,P696,P706,P716,P726,P736,P746,P756,P766,P776,P786,P796,P806,P816,P826,P836,P846,P856,P866,P876,P886,P896,P906,P916,P926,P936,P946,P956,P966,P976,P986,P996,P1006,P1016)</f>
        <v>#DIV/0!</v>
      </c>
      <c r="Q4" s="102" t="e">
        <f t="shared" si="6"/>
        <v>#DIV/0!</v>
      </c>
      <c r="R4" s="102" t="e">
        <f t="shared" si="6"/>
        <v>#DIV/0!</v>
      </c>
      <c r="S4" s="102" t="e">
        <f t="shared" si="6"/>
        <v>#DIV/0!</v>
      </c>
    </row>
    <row r="5" spans="1:19" ht="15" customHeight="1" x14ac:dyDescent="0.25">
      <c r="A5" s="1" t="s">
        <v>326</v>
      </c>
      <c r="C5" s="102">
        <f t="shared" si="5"/>
        <v>0</v>
      </c>
      <c r="D5" s="102">
        <f t="shared" si="5"/>
        <v>0</v>
      </c>
      <c r="E5" s="102">
        <f t="shared" si="5"/>
        <v>0</v>
      </c>
      <c r="F5" s="102">
        <f t="shared" si="5"/>
        <v>0</v>
      </c>
      <c r="G5" s="102">
        <f t="shared" si="5"/>
        <v>0</v>
      </c>
      <c r="H5" s="102">
        <f t="shared" si="5"/>
        <v>0</v>
      </c>
      <c r="I5" s="102">
        <f t="shared" si="5"/>
        <v>0</v>
      </c>
      <c r="J5" s="102">
        <f t="shared" si="5"/>
        <v>0</v>
      </c>
      <c r="K5" s="102">
        <f t="shared" si="5"/>
        <v>0</v>
      </c>
      <c r="L5" s="102">
        <f t="shared" si="5"/>
        <v>0</v>
      </c>
      <c r="M5" s="102">
        <f t="shared" si="5"/>
        <v>0</v>
      </c>
      <c r="N5" s="102">
        <f t="shared" si="5"/>
        <v>0</v>
      </c>
      <c r="O5" s="102">
        <f>O4-O6</f>
        <v>0</v>
      </c>
      <c r="P5" s="102" t="e">
        <f>P4-P6</f>
        <v>#DIV/0!</v>
      </c>
      <c r="Q5" s="102" t="e">
        <f t="shared" ref="Q5:S5" si="7">Q4-Q6</f>
        <v>#DIV/0!</v>
      </c>
      <c r="R5" s="102" t="e">
        <f t="shared" si="7"/>
        <v>#DIV/0!</v>
      </c>
      <c r="S5" s="102" t="e">
        <f t="shared" si="7"/>
        <v>#DIV/0!</v>
      </c>
    </row>
    <row r="6" spans="1:19" ht="15" customHeight="1" x14ac:dyDescent="0.25">
      <c r="A6" s="1" t="s">
        <v>327</v>
      </c>
      <c r="C6" s="102">
        <f t="shared" si="5"/>
        <v>0</v>
      </c>
      <c r="D6" s="102">
        <f t="shared" si="5"/>
        <v>0</v>
      </c>
      <c r="E6" s="102">
        <f t="shared" si="5"/>
        <v>0</v>
      </c>
      <c r="F6" s="102">
        <f t="shared" si="5"/>
        <v>0</v>
      </c>
      <c r="G6" s="102">
        <f t="shared" si="5"/>
        <v>0</v>
      </c>
      <c r="H6" s="102">
        <f t="shared" si="5"/>
        <v>0</v>
      </c>
      <c r="I6" s="102">
        <f t="shared" si="5"/>
        <v>0</v>
      </c>
      <c r="J6" s="102">
        <f t="shared" si="5"/>
        <v>0</v>
      </c>
      <c r="K6" s="102">
        <f t="shared" si="5"/>
        <v>0</v>
      </c>
      <c r="L6" s="102">
        <f t="shared" si="5"/>
        <v>0</v>
      </c>
      <c r="M6" s="102">
        <f t="shared" si="5"/>
        <v>0</v>
      </c>
      <c r="N6" s="102">
        <f t="shared" si="5"/>
        <v>0</v>
      </c>
      <c r="O6" s="102">
        <f>N6</f>
        <v>0</v>
      </c>
      <c r="P6" s="102" t="e">
        <f>P4/12*$B18</f>
        <v>#DIV/0!</v>
      </c>
      <c r="Q6" s="102" t="e">
        <f t="shared" ref="Q6:S6" si="8">Q4/12*$B18</f>
        <v>#DIV/0!</v>
      </c>
      <c r="R6" s="102" t="e">
        <f t="shared" si="8"/>
        <v>#DIV/0!</v>
      </c>
      <c r="S6" s="102" t="e">
        <f t="shared" si="8"/>
        <v>#DIV/0!</v>
      </c>
    </row>
    <row r="7" spans="1:19" ht="15" customHeight="1" x14ac:dyDescent="0.25">
      <c r="C7" s="102"/>
      <c r="D7" s="180">
        <v>0.4</v>
      </c>
      <c r="E7" s="180">
        <v>0.25</v>
      </c>
      <c r="F7" s="180">
        <v>0.2</v>
      </c>
      <c r="G7" s="102"/>
      <c r="H7" s="102"/>
      <c r="I7" s="102"/>
      <c r="J7" s="102"/>
      <c r="K7" s="102"/>
      <c r="L7" s="206" t="s">
        <v>454</v>
      </c>
      <c r="M7" s="206"/>
      <c r="N7" s="206"/>
      <c r="O7" s="149"/>
      <c r="P7" s="151"/>
      <c r="Q7" s="151"/>
      <c r="R7" s="151"/>
      <c r="S7" s="151"/>
    </row>
    <row r="8" spans="1:19" ht="15" customHeight="1" x14ac:dyDescent="0.25">
      <c r="C8" s="181"/>
      <c r="D8" s="181"/>
      <c r="E8" s="181"/>
      <c r="F8" s="181"/>
      <c r="G8" s="102"/>
      <c r="H8" s="102"/>
      <c r="I8" s="102"/>
      <c r="J8" s="102"/>
      <c r="K8" s="102"/>
      <c r="L8" s="206" t="s">
        <v>455</v>
      </c>
      <c r="M8" s="206"/>
      <c r="N8" s="206"/>
      <c r="O8" s="149"/>
      <c r="P8" s="151"/>
      <c r="Q8" s="151"/>
      <c r="R8" s="151"/>
      <c r="S8" s="151"/>
    </row>
    <row r="9" spans="1:19" ht="15" customHeight="1" x14ac:dyDescent="0.25">
      <c r="A9" s="122" t="s">
        <v>297</v>
      </c>
      <c r="B9" s="122"/>
      <c r="C9" s="98" t="s">
        <v>17</v>
      </c>
      <c r="D9" s="98" t="s">
        <v>18</v>
      </c>
      <c r="E9" s="98" t="s">
        <v>19</v>
      </c>
      <c r="F9" s="98" t="s">
        <v>20</v>
      </c>
      <c r="G9" s="98" t="s">
        <v>21</v>
      </c>
      <c r="H9" s="98" t="s">
        <v>22</v>
      </c>
      <c r="I9" s="98" t="s">
        <v>23</v>
      </c>
      <c r="J9" s="98" t="s">
        <v>24</v>
      </c>
      <c r="K9" s="98" t="s">
        <v>25</v>
      </c>
      <c r="L9" s="98" t="s">
        <v>26</v>
      </c>
      <c r="M9" s="98" t="s">
        <v>27</v>
      </c>
      <c r="N9" s="98" t="s">
        <v>28</v>
      </c>
      <c r="O9" s="98" t="s">
        <v>438</v>
      </c>
      <c r="P9" s="98" t="s">
        <v>447</v>
      </c>
      <c r="Q9" s="98" t="s">
        <v>448</v>
      </c>
      <c r="R9" s="98" t="s">
        <v>449</v>
      </c>
      <c r="S9" s="98" t="s">
        <v>450</v>
      </c>
    </row>
    <row r="10" spans="1:19" ht="15" customHeight="1" x14ac:dyDescent="0.25">
      <c r="A10" s="198" t="s">
        <v>298</v>
      </c>
      <c r="B10" s="199"/>
      <c r="C10" s="89">
        <v>0</v>
      </c>
      <c r="D10" s="89">
        <f>C10</f>
        <v>0</v>
      </c>
      <c r="E10" s="89">
        <f t="shared" ref="E10:N10" si="9">D10</f>
        <v>0</v>
      </c>
      <c r="F10" s="89">
        <f t="shared" si="9"/>
        <v>0</v>
      </c>
      <c r="G10" s="89">
        <f t="shared" si="9"/>
        <v>0</v>
      </c>
      <c r="H10" s="89">
        <f t="shared" si="9"/>
        <v>0</v>
      </c>
      <c r="I10" s="89">
        <f t="shared" si="9"/>
        <v>0</v>
      </c>
      <c r="J10" s="89">
        <f t="shared" si="9"/>
        <v>0</v>
      </c>
      <c r="K10" s="89">
        <f t="shared" si="9"/>
        <v>0</v>
      </c>
      <c r="L10" s="89">
        <f t="shared" si="9"/>
        <v>0</v>
      </c>
      <c r="M10" s="89">
        <f t="shared" si="9"/>
        <v>0</v>
      </c>
      <c r="N10" s="89">
        <f t="shared" si="9"/>
        <v>0</v>
      </c>
      <c r="O10" s="90">
        <f>SUM(C10:N10)</f>
        <v>0</v>
      </c>
      <c r="P10" s="90">
        <f>O10*(1+P$7)</f>
        <v>0</v>
      </c>
      <c r="Q10" s="90">
        <f t="shared" ref="Q10:S10" si="10">P10*(1+Q$7)</f>
        <v>0</v>
      </c>
      <c r="R10" s="90">
        <f t="shared" si="10"/>
        <v>0</v>
      </c>
      <c r="S10" s="90">
        <f t="shared" si="10"/>
        <v>0</v>
      </c>
    </row>
    <row r="11" spans="1:19" ht="15" customHeight="1" x14ac:dyDescent="0.25">
      <c r="A11" s="200"/>
      <c r="B11" s="201"/>
      <c r="C11" s="90">
        <f t="shared" ref="C11:L11" si="11">INT($B$1*C10)</f>
        <v>0</v>
      </c>
      <c r="D11" s="90">
        <f t="shared" si="11"/>
        <v>0</v>
      </c>
      <c r="E11" s="90">
        <f t="shared" si="11"/>
        <v>0</v>
      </c>
      <c r="F11" s="90">
        <f t="shared" si="11"/>
        <v>0</v>
      </c>
      <c r="G11" s="90">
        <f t="shared" si="11"/>
        <v>0</v>
      </c>
      <c r="H11" s="90">
        <f t="shared" si="11"/>
        <v>0</v>
      </c>
      <c r="I11" s="90">
        <f t="shared" si="11"/>
        <v>0</v>
      </c>
      <c r="J11" s="90">
        <f t="shared" si="11"/>
        <v>0</v>
      </c>
      <c r="K11" s="90">
        <f t="shared" si="11"/>
        <v>0</v>
      </c>
      <c r="L11" s="90">
        <f t="shared" si="11"/>
        <v>0</v>
      </c>
      <c r="M11" s="90">
        <f>INT($B$1*M10)</f>
        <v>0</v>
      </c>
      <c r="N11" s="90">
        <f t="shared" ref="N11" si="12">INT($B$1*N10)</f>
        <v>0</v>
      </c>
      <c r="O11" s="90">
        <f>SUM(C11:N11)</f>
        <v>0</v>
      </c>
      <c r="P11" s="90">
        <f>O11*(1+P$7)</f>
        <v>0</v>
      </c>
      <c r="Q11" s="90">
        <f t="shared" ref="Q11:S11" si="13">P11*(1+Q$7)</f>
        <v>0</v>
      </c>
      <c r="R11" s="90">
        <f t="shared" si="13"/>
        <v>0</v>
      </c>
      <c r="S11" s="90">
        <f t="shared" si="13"/>
        <v>0</v>
      </c>
    </row>
    <row r="12" spans="1:19" ht="15" customHeight="1" x14ac:dyDescent="0.25">
      <c r="A12" s="194" t="s">
        <v>299</v>
      </c>
      <c r="B12" s="194"/>
      <c r="C12" s="91">
        <v>0</v>
      </c>
      <c r="D12" s="7">
        <f>C12</f>
        <v>0</v>
      </c>
      <c r="E12" s="7">
        <f t="shared" ref="E12" si="14">D12</f>
        <v>0</v>
      </c>
      <c r="F12" s="7">
        <f t="shared" ref="F12" si="15">E12</f>
        <v>0</v>
      </c>
      <c r="G12" s="7">
        <f t="shared" ref="G12" si="16">F12</f>
        <v>0</v>
      </c>
      <c r="H12" s="7">
        <f t="shared" ref="H12" si="17">G12</f>
        <v>0</v>
      </c>
      <c r="I12" s="7">
        <f t="shared" ref="I12" si="18">H12</f>
        <v>0</v>
      </c>
      <c r="J12" s="7">
        <f t="shared" ref="J12" si="19">I12</f>
        <v>0</v>
      </c>
      <c r="K12" s="7">
        <f t="shared" ref="K12" si="20">J12</f>
        <v>0</v>
      </c>
      <c r="L12" s="7">
        <f t="shared" ref="L12" si="21">K12</f>
        <v>0</v>
      </c>
      <c r="M12" s="7">
        <f t="shared" ref="M12" si="22">L12</f>
        <v>0</v>
      </c>
      <c r="N12" s="133">
        <f t="shared" ref="N12" si="23">M12</f>
        <v>0</v>
      </c>
      <c r="O12" s="150">
        <f>AVERAGE(C12:N12)</f>
        <v>0</v>
      </c>
      <c r="P12" s="150">
        <f>ROUND(O12*(1+P$8),2)</f>
        <v>0</v>
      </c>
      <c r="Q12" s="150">
        <f t="shared" ref="Q12:S12" si="24">ROUND(P12*(1+Q$8),2)</f>
        <v>0</v>
      </c>
      <c r="R12" s="150">
        <f t="shared" si="24"/>
        <v>0</v>
      </c>
      <c r="S12" s="150">
        <f t="shared" si="24"/>
        <v>0</v>
      </c>
    </row>
    <row r="13" spans="1:19" ht="15" customHeight="1" x14ac:dyDescent="0.25">
      <c r="A13" s="194" t="s">
        <v>300</v>
      </c>
      <c r="B13" s="194"/>
      <c r="C13" s="92">
        <f>C11*C12</f>
        <v>0</v>
      </c>
      <c r="D13" s="92">
        <f t="shared" ref="D13:N13" si="25">D11*D12</f>
        <v>0</v>
      </c>
      <c r="E13" s="92">
        <f t="shared" si="25"/>
        <v>0</v>
      </c>
      <c r="F13" s="92">
        <f t="shared" si="25"/>
        <v>0</v>
      </c>
      <c r="G13" s="92">
        <f t="shared" si="25"/>
        <v>0</v>
      </c>
      <c r="H13" s="92">
        <f t="shared" si="25"/>
        <v>0</v>
      </c>
      <c r="I13" s="92">
        <f t="shared" si="25"/>
        <v>0</v>
      </c>
      <c r="J13" s="92">
        <f t="shared" si="25"/>
        <v>0</v>
      </c>
      <c r="K13" s="92">
        <f t="shared" si="25"/>
        <v>0</v>
      </c>
      <c r="L13" s="92">
        <f t="shared" si="25"/>
        <v>0</v>
      </c>
      <c r="M13" s="92">
        <f t="shared" si="25"/>
        <v>0</v>
      </c>
      <c r="N13" s="92">
        <f t="shared" si="25"/>
        <v>0</v>
      </c>
      <c r="O13" s="92">
        <f>SUM(C13:N13)</f>
        <v>0</v>
      </c>
      <c r="P13" s="92">
        <f>P11*P12</f>
        <v>0</v>
      </c>
      <c r="Q13" s="92">
        <f t="shared" ref="Q13:S13" si="26">Q11*Q12</f>
        <v>0</v>
      </c>
      <c r="R13" s="92">
        <f t="shared" si="26"/>
        <v>0</v>
      </c>
      <c r="S13" s="92">
        <f t="shared" si="26"/>
        <v>0</v>
      </c>
    </row>
    <row r="14" spans="1:19" ht="15" customHeight="1" x14ac:dyDescent="0.25">
      <c r="A14" s="194" t="s">
        <v>31</v>
      </c>
      <c r="B14" s="194"/>
      <c r="C14" s="130">
        <v>0.21</v>
      </c>
      <c r="D14" s="131">
        <f t="shared" ref="D14:N14" si="27">$C14</f>
        <v>0.21</v>
      </c>
      <c r="E14" s="131">
        <f t="shared" si="27"/>
        <v>0.21</v>
      </c>
      <c r="F14" s="131">
        <f t="shared" si="27"/>
        <v>0.21</v>
      </c>
      <c r="G14" s="131">
        <f t="shared" si="27"/>
        <v>0.21</v>
      </c>
      <c r="H14" s="131">
        <f t="shared" si="27"/>
        <v>0.21</v>
      </c>
      <c r="I14" s="131">
        <f t="shared" si="27"/>
        <v>0.21</v>
      </c>
      <c r="J14" s="131">
        <f t="shared" si="27"/>
        <v>0.21</v>
      </c>
      <c r="K14" s="131">
        <f t="shared" si="27"/>
        <v>0.21</v>
      </c>
      <c r="L14" s="131">
        <f t="shared" si="27"/>
        <v>0.21</v>
      </c>
      <c r="M14" s="131">
        <f t="shared" si="27"/>
        <v>0.21</v>
      </c>
      <c r="N14" s="131">
        <f t="shared" si="27"/>
        <v>0.21</v>
      </c>
      <c r="O14" s="6"/>
      <c r="P14" s="6"/>
      <c r="Q14" s="6"/>
      <c r="R14" s="6"/>
      <c r="S14" s="6"/>
    </row>
    <row r="15" spans="1:19" ht="15" customHeight="1" x14ac:dyDescent="0.25">
      <c r="A15" s="195" t="s">
        <v>32</v>
      </c>
      <c r="B15" s="195"/>
      <c r="C15" s="6">
        <f t="shared" ref="C15:N15" si="28">C13*C14</f>
        <v>0</v>
      </c>
      <c r="D15" s="6">
        <f t="shared" si="28"/>
        <v>0</v>
      </c>
      <c r="E15" s="6">
        <f t="shared" si="28"/>
        <v>0</v>
      </c>
      <c r="F15" s="6">
        <f t="shared" si="28"/>
        <v>0</v>
      </c>
      <c r="G15" s="6">
        <f t="shared" si="28"/>
        <v>0</v>
      </c>
      <c r="H15" s="6">
        <f t="shared" si="28"/>
        <v>0</v>
      </c>
      <c r="I15" s="6">
        <f t="shared" si="28"/>
        <v>0</v>
      </c>
      <c r="J15" s="6">
        <f t="shared" si="28"/>
        <v>0</v>
      </c>
      <c r="K15" s="6">
        <f t="shared" si="28"/>
        <v>0</v>
      </c>
      <c r="L15" s="6">
        <f t="shared" si="28"/>
        <v>0</v>
      </c>
      <c r="M15" s="6">
        <f t="shared" si="28"/>
        <v>0</v>
      </c>
      <c r="N15" s="6">
        <f t="shared" si="28"/>
        <v>0</v>
      </c>
      <c r="O15" s="92">
        <f>SUM(C15:N15)</f>
        <v>0</v>
      </c>
      <c r="P15" s="92">
        <f>P13*$C14</f>
        <v>0</v>
      </c>
      <c r="Q15" s="92">
        <f t="shared" ref="Q15:S15" si="29">Q13*$C14</f>
        <v>0</v>
      </c>
      <c r="R15" s="92">
        <f t="shared" si="29"/>
        <v>0</v>
      </c>
      <c r="S15" s="92">
        <f t="shared" si="29"/>
        <v>0</v>
      </c>
    </row>
    <row r="16" spans="1:19" ht="15" customHeight="1" x14ac:dyDescent="0.25">
      <c r="A16" s="195" t="s">
        <v>281</v>
      </c>
      <c r="B16" s="195"/>
      <c r="C16" s="6">
        <f t="shared" ref="C16:N16" si="30">C13+C15</f>
        <v>0</v>
      </c>
      <c r="D16" s="6">
        <f t="shared" si="30"/>
        <v>0</v>
      </c>
      <c r="E16" s="6">
        <f t="shared" si="30"/>
        <v>0</v>
      </c>
      <c r="F16" s="6">
        <f t="shared" si="30"/>
        <v>0</v>
      </c>
      <c r="G16" s="6">
        <f t="shared" si="30"/>
        <v>0</v>
      </c>
      <c r="H16" s="6">
        <f t="shared" si="30"/>
        <v>0</v>
      </c>
      <c r="I16" s="6">
        <f t="shared" si="30"/>
        <v>0</v>
      </c>
      <c r="J16" s="6">
        <f t="shared" si="30"/>
        <v>0</v>
      </c>
      <c r="K16" s="6">
        <f t="shared" si="30"/>
        <v>0</v>
      </c>
      <c r="L16" s="6">
        <f t="shared" si="30"/>
        <v>0</v>
      </c>
      <c r="M16" s="6">
        <f t="shared" si="30"/>
        <v>0</v>
      </c>
      <c r="N16" s="6">
        <f t="shared" si="30"/>
        <v>0</v>
      </c>
      <c r="O16" s="92">
        <f>SUM(C16:N16)</f>
        <v>0</v>
      </c>
      <c r="P16" s="92">
        <f>P13+P15</f>
        <v>0</v>
      </c>
      <c r="Q16" s="92">
        <f t="shared" ref="Q16:S16" si="31">Q13+Q15</f>
        <v>0</v>
      </c>
      <c r="R16" s="92">
        <f t="shared" si="31"/>
        <v>0</v>
      </c>
      <c r="S16" s="92">
        <f t="shared" si="31"/>
        <v>0</v>
      </c>
    </row>
    <row r="17" spans="1:19" ht="15" customHeight="1" x14ac:dyDescent="0.25">
      <c r="A17" s="8" t="s">
        <v>33</v>
      </c>
      <c r="B17" s="80">
        <v>1</v>
      </c>
      <c r="C17" s="6">
        <f t="shared" ref="C17:N17" si="32">C16*$B$27</f>
        <v>0</v>
      </c>
      <c r="D17" s="6">
        <f t="shared" si="32"/>
        <v>0</v>
      </c>
      <c r="E17" s="6">
        <f t="shared" si="32"/>
        <v>0</v>
      </c>
      <c r="F17" s="6">
        <f t="shared" si="32"/>
        <v>0</v>
      </c>
      <c r="G17" s="6">
        <f t="shared" si="32"/>
        <v>0</v>
      </c>
      <c r="H17" s="6">
        <f t="shared" si="32"/>
        <v>0</v>
      </c>
      <c r="I17" s="6">
        <f t="shared" si="32"/>
        <v>0</v>
      </c>
      <c r="J17" s="6">
        <f t="shared" si="32"/>
        <v>0</v>
      </c>
      <c r="K17" s="6">
        <f t="shared" si="32"/>
        <v>0</v>
      </c>
      <c r="L17" s="6">
        <f t="shared" si="32"/>
        <v>0</v>
      </c>
      <c r="M17" s="6">
        <f t="shared" si="32"/>
        <v>0</v>
      </c>
      <c r="N17" s="6">
        <f t="shared" si="32"/>
        <v>0</v>
      </c>
      <c r="O17" s="92">
        <f>SUM(C17:N17)</f>
        <v>0</v>
      </c>
      <c r="P17" s="92">
        <f>P16*$B17</f>
        <v>0</v>
      </c>
      <c r="Q17" s="92">
        <f t="shared" ref="Q17:S17" si="33">Q16*$B17</f>
        <v>0</v>
      </c>
      <c r="R17" s="92">
        <f t="shared" si="33"/>
        <v>0</v>
      </c>
      <c r="S17" s="92">
        <f t="shared" si="33"/>
        <v>0</v>
      </c>
    </row>
    <row r="18" spans="1:19" ht="15" customHeight="1" x14ac:dyDescent="0.25">
      <c r="A18" s="8" t="s">
        <v>34</v>
      </c>
      <c r="B18" s="9">
        <f>1-B17</f>
        <v>0</v>
      </c>
      <c r="C18" s="6">
        <f t="shared" ref="C18:N18" si="34">C16*$B$28</f>
        <v>0</v>
      </c>
      <c r="D18" s="6">
        <f t="shared" si="34"/>
        <v>0</v>
      </c>
      <c r="E18" s="6">
        <f t="shared" si="34"/>
        <v>0</v>
      </c>
      <c r="F18" s="6">
        <f t="shared" si="34"/>
        <v>0</v>
      </c>
      <c r="G18" s="6">
        <f t="shared" si="34"/>
        <v>0</v>
      </c>
      <c r="H18" s="6">
        <f t="shared" si="34"/>
        <v>0</v>
      </c>
      <c r="I18" s="6">
        <f t="shared" si="34"/>
        <v>0</v>
      </c>
      <c r="J18" s="6">
        <f t="shared" si="34"/>
        <v>0</v>
      </c>
      <c r="K18" s="6">
        <f t="shared" si="34"/>
        <v>0</v>
      </c>
      <c r="L18" s="6">
        <f t="shared" si="34"/>
        <v>0</v>
      </c>
      <c r="M18" s="6">
        <f t="shared" si="34"/>
        <v>0</v>
      </c>
      <c r="N18" s="6">
        <f t="shared" si="34"/>
        <v>0</v>
      </c>
      <c r="O18" s="92">
        <f>SUM(C18:N18)</f>
        <v>0</v>
      </c>
      <c r="P18" s="92">
        <f>P16-P17</f>
        <v>0</v>
      </c>
      <c r="Q18" s="92">
        <f t="shared" ref="Q18:S18" si="35">Q16-Q17</f>
        <v>0</v>
      </c>
      <c r="R18" s="92">
        <f t="shared" si="35"/>
        <v>0</v>
      </c>
      <c r="S18" s="92">
        <f t="shared" si="35"/>
        <v>0</v>
      </c>
    </row>
    <row r="19" spans="1:19" ht="15" customHeight="1" x14ac:dyDescent="0.25">
      <c r="A19" s="196" t="s">
        <v>524</v>
      </c>
      <c r="B19" s="197"/>
      <c r="C19" s="98" t="s">
        <v>17</v>
      </c>
      <c r="D19" s="98" t="s">
        <v>18</v>
      </c>
      <c r="E19" s="98" t="s">
        <v>19</v>
      </c>
      <c r="F19" s="98" t="s">
        <v>20</v>
      </c>
      <c r="G19" s="98" t="s">
        <v>21</v>
      </c>
      <c r="H19" s="98" t="s">
        <v>22</v>
      </c>
      <c r="I19" s="98" t="s">
        <v>23</v>
      </c>
      <c r="J19" s="98" t="s">
        <v>24</v>
      </c>
      <c r="K19" s="98" t="s">
        <v>25</v>
      </c>
      <c r="L19" s="98" t="s">
        <v>26</v>
      </c>
      <c r="M19" s="98" t="s">
        <v>27</v>
      </c>
      <c r="N19" s="98" t="s">
        <v>28</v>
      </c>
      <c r="O19" s="98" t="s">
        <v>438</v>
      </c>
      <c r="P19" s="98" t="s">
        <v>447</v>
      </c>
      <c r="Q19" s="98" t="s">
        <v>448</v>
      </c>
      <c r="R19" s="98" t="s">
        <v>449</v>
      </c>
      <c r="S19" s="98" t="s">
        <v>450</v>
      </c>
    </row>
    <row r="20" spans="1:19" ht="15" customHeight="1" x14ac:dyDescent="0.25">
      <c r="A20" s="198" t="s">
        <v>29</v>
      </c>
      <c r="B20" s="199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90">
        <f>SUM(C20:N20)</f>
        <v>0</v>
      </c>
      <c r="P20" s="90">
        <f>O20*(1+P$7)</f>
        <v>0</v>
      </c>
      <c r="Q20" s="90">
        <f t="shared" ref="Q20:S20" si="36">P20*(1+Q$7)</f>
        <v>0</v>
      </c>
      <c r="R20" s="90">
        <f t="shared" si="36"/>
        <v>0</v>
      </c>
      <c r="S20" s="90">
        <f t="shared" si="36"/>
        <v>0</v>
      </c>
    </row>
    <row r="21" spans="1:19" ht="15" customHeight="1" x14ac:dyDescent="0.25">
      <c r="A21" s="200"/>
      <c r="B21" s="201"/>
      <c r="C21" s="79">
        <f>INT($B$1*C20)</f>
        <v>0</v>
      </c>
      <c r="D21" s="79">
        <f t="shared" ref="D21:N21" si="37">INT($B$1*D20)</f>
        <v>0</v>
      </c>
      <c r="E21" s="79">
        <f t="shared" si="37"/>
        <v>0</v>
      </c>
      <c r="F21" s="79">
        <f t="shared" si="37"/>
        <v>0</v>
      </c>
      <c r="G21" s="79">
        <f t="shared" si="37"/>
        <v>0</v>
      </c>
      <c r="H21" s="79">
        <f t="shared" si="37"/>
        <v>0</v>
      </c>
      <c r="I21" s="79">
        <f t="shared" si="37"/>
        <v>0</v>
      </c>
      <c r="J21" s="79">
        <f t="shared" si="37"/>
        <v>0</v>
      </c>
      <c r="K21" s="79">
        <f t="shared" si="37"/>
        <v>0</v>
      </c>
      <c r="L21" s="79">
        <f t="shared" si="37"/>
        <v>0</v>
      </c>
      <c r="M21" s="79">
        <f t="shared" si="37"/>
        <v>0</v>
      </c>
      <c r="N21" s="79">
        <f t="shared" si="37"/>
        <v>0</v>
      </c>
      <c r="O21" s="90">
        <f>SUM(C21:N21)</f>
        <v>0</v>
      </c>
      <c r="P21" s="90">
        <f>O21*(1+P$7)</f>
        <v>0</v>
      </c>
      <c r="Q21" s="90">
        <f t="shared" ref="Q21:S21" si="38">P21*(1+Q$7)</f>
        <v>0</v>
      </c>
      <c r="R21" s="90">
        <f t="shared" si="38"/>
        <v>0</v>
      </c>
      <c r="S21" s="90">
        <f t="shared" si="38"/>
        <v>0</v>
      </c>
    </row>
    <row r="22" spans="1:19" ht="15" customHeight="1" x14ac:dyDescent="0.25">
      <c r="A22" s="194" t="s">
        <v>30</v>
      </c>
      <c r="B22" s="19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50" t="e">
        <f>AVERAGE(C22:N22)</f>
        <v>#DIV/0!</v>
      </c>
      <c r="P22" s="150" t="e">
        <f>ROUND(O22*(1+P$8),2)</f>
        <v>#DIV/0!</v>
      </c>
      <c r="Q22" s="150" t="e">
        <f t="shared" ref="Q22:S22" si="39">ROUND(P22*(1+Q$8),2)</f>
        <v>#DIV/0!</v>
      </c>
      <c r="R22" s="150" t="e">
        <f t="shared" si="39"/>
        <v>#DIV/0!</v>
      </c>
      <c r="S22" s="150" t="e">
        <f t="shared" si="39"/>
        <v>#DIV/0!</v>
      </c>
    </row>
    <row r="23" spans="1:19" ht="15" customHeight="1" x14ac:dyDescent="0.25">
      <c r="A23" s="194" t="s">
        <v>522</v>
      </c>
      <c r="B23" s="194"/>
      <c r="C23" s="6">
        <f>C21*C22</f>
        <v>0</v>
      </c>
      <c r="D23" s="6">
        <f t="shared" ref="D23:N23" si="40">D21*D22</f>
        <v>0</v>
      </c>
      <c r="E23" s="6">
        <f t="shared" si="40"/>
        <v>0</v>
      </c>
      <c r="F23" s="6">
        <f t="shared" si="40"/>
        <v>0</v>
      </c>
      <c r="G23" s="6">
        <f t="shared" si="40"/>
        <v>0</v>
      </c>
      <c r="H23" s="6">
        <f t="shared" si="40"/>
        <v>0</v>
      </c>
      <c r="I23" s="6">
        <f t="shared" si="40"/>
        <v>0</v>
      </c>
      <c r="J23" s="6">
        <f t="shared" si="40"/>
        <v>0</v>
      </c>
      <c r="K23" s="6">
        <f t="shared" si="40"/>
        <v>0</v>
      </c>
      <c r="L23" s="6">
        <f t="shared" si="40"/>
        <v>0</v>
      </c>
      <c r="M23" s="6">
        <f t="shared" si="40"/>
        <v>0</v>
      </c>
      <c r="N23" s="6">
        <f t="shared" si="40"/>
        <v>0</v>
      </c>
      <c r="O23" s="92">
        <f>SUM(C23:N23)</f>
        <v>0</v>
      </c>
      <c r="P23" s="92" t="e">
        <f>P21*P22</f>
        <v>#DIV/0!</v>
      </c>
      <c r="Q23" s="92" t="e">
        <f t="shared" ref="Q23" si="41">Q21*Q22</f>
        <v>#DIV/0!</v>
      </c>
      <c r="R23" s="92" t="e">
        <f t="shared" ref="R23" si="42">R21*R22</f>
        <v>#DIV/0!</v>
      </c>
      <c r="S23" s="92" t="e">
        <f t="shared" ref="S23" si="43">S21*S22</f>
        <v>#DIV/0!</v>
      </c>
    </row>
    <row r="24" spans="1:19" ht="15" customHeight="1" x14ac:dyDescent="0.25">
      <c r="A24" s="194" t="s">
        <v>31</v>
      </c>
      <c r="B24" s="194"/>
      <c r="C24" s="130">
        <v>0.1</v>
      </c>
      <c r="D24" s="131">
        <f t="shared" ref="D24:N24" si="44">$C24</f>
        <v>0.1</v>
      </c>
      <c r="E24" s="131">
        <f t="shared" si="44"/>
        <v>0.1</v>
      </c>
      <c r="F24" s="131">
        <f t="shared" si="44"/>
        <v>0.1</v>
      </c>
      <c r="G24" s="131">
        <f t="shared" si="44"/>
        <v>0.1</v>
      </c>
      <c r="H24" s="131">
        <f t="shared" si="44"/>
        <v>0.1</v>
      </c>
      <c r="I24" s="131">
        <f t="shared" si="44"/>
        <v>0.1</v>
      </c>
      <c r="J24" s="131">
        <f t="shared" si="44"/>
        <v>0.1</v>
      </c>
      <c r="K24" s="131">
        <f t="shared" si="44"/>
        <v>0.1</v>
      </c>
      <c r="L24" s="131">
        <f t="shared" si="44"/>
        <v>0.1</v>
      </c>
      <c r="M24" s="131">
        <f t="shared" si="44"/>
        <v>0.1</v>
      </c>
      <c r="N24" s="131">
        <f t="shared" si="44"/>
        <v>0.1</v>
      </c>
      <c r="O24" s="6"/>
      <c r="P24" s="6"/>
      <c r="Q24" s="6"/>
      <c r="R24" s="6"/>
      <c r="S24" s="6"/>
    </row>
    <row r="25" spans="1:19" ht="15" customHeight="1" x14ac:dyDescent="0.25">
      <c r="A25" s="195" t="s">
        <v>32</v>
      </c>
      <c r="B25" s="195"/>
      <c r="C25" s="6">
        <f t="shared" ref="C25:N25" si="45">C23*C24</f>
        <v>0</v>
      </c>
      <c r="D25" s="6">
        <f t="shared" si="45"/>
        <v>0</v>
      </c>
      <c r="E25" s="6">
        <f t="shared" si="45"/>
        <v>0</v>
      </c>
      <c r="F25" s="6">
        <f t="shared" si="45"/>
        <v>0</v>
      </c>
      <c r="G25" s="6">
        <f t="shared" si="45"/>
        <v>0</v>
      </c>
      <c r="H25" s="6">
        <f t="shared" si="45"/>
        <v>0</v>
      </c>
      <c r="I25" s="6">
        <f t="shared" si="45"/>
        <v>0</v>
      </c>
      <c r="J25" s="6">
        <f t="shared" si="45"/>
        <v>0</v>
      </c>
      <c r="K25" s="6">
        <f t="shared" si="45"/>
        <v>0</v>
      </c>
      <c r="L25" s="6">
        <f t="shared" si="45"/>
        <v>0</v>
      </c>
      <c r="M25" s="6">
        <f t="shared" si="45"/>
        <v>0</v>
      </c>
      <c r="N25" s="6">
        <f t="shared" si="45"/>
        <v>0</v>
      </c>
      <c r="O25" s="92">
        <f>SUM(C25:N25)</f>
        <v>0</v>
      </c>
      <c r="P25" s="92" t="e">
        <f>P23*$C24</f>
        <v>#DIV/0!</v>
      </c>
      <c r="Q25" s="92" t="e">
        <f t="shared" ref="Q25" si="46">Q23*$C24</f>
        <v>#DIV/0!</v>
      </c>
      <c r="R25" s="92" t="e">
        <f t="shared" ref="R25" si="47">R23*$C24</f>
        <v>#DIV/0!</v>
      </c>
      <c r="S25" s="92" t="e">
        <f t="shared" ref="S25" si="48">S23*$C24</f>
        <v>#DIV/0!</v>
      </c>
    </row>
    <row r="26" spans="1:19" ht="15" customHeight="1" x14ac:dyDescent="0.25">
      <c r="A26" s="195" t="s">
        <v>281</v>
      </c>
      <c r="B26" s="195"/>
      <c r="C26" s="6">
        <f t="shared" ref="C26:N26" si="49">C23+C25</f>
        <v>0</v>
      </c>
      <c r="D26" s="6">
        <f t="shared" si="49"/>
        <v>0</v>
      </c>
      <c r="E26" s="6">
        <f t="shared" si="49"/>
        <v>0</v>
      </c>
      <c r="F26" s="6">
        <f t="shared" si="49"/>
        <v>0</v>
      </c>
      <c r="G26" s="6">
        <f t="shared" si="49"/>
        <v>0</v>
      </c>
      <c r="H26" s="6">
        <f t="shared" si="49"/>
        <v>0</v>
      </c>
      <c r="I26" s="6">
        <f t="shared" si="49"/>
        <v>0</v>
      </c>
      <c r="J26" s="6">
        <f t="shared" si="49"/>
        <v>0</v>
      </c>
      <c r="K26" s="6">
        <f t="shared" si="49"/>
        <v>0</v>
      </c>
      <c r="L26" s="6">
        <f t="shared" si="49"/>
        <v>0</v>
      </c>
      <c r="M26" s="6">
        <f t="shared" si="49"/>
        <v>0</v>
      </c>
      <c r="N26" s="6">
        <f t="shared" si="49"/>
        <v>0</v>
      </c>
      <c r="O26" s="92">
        <f>SUM(C26:N26)</f>
        <v>0</v>
      </c>
      <c r="P26" s="92" t="e">
        <f>P23+P25</f>
        <v>#DIV/0!</v>
      </c>
      <c r="Q26" s="92" t="e">
        <f t="shared" ref="Q26" si="50">Q23+Q25</f>
        <v>#DIV/0!</v>
      </c>
      <c r="R26" s="92" t="e">
        <f t="shared" ref="R26" si="51">R23+R25</f>
        <v>#DIV/0!</v>
      </c>
      <c r="S26" s="92" t="e">
        <f t="shared" ref="S26" si="52">S23+S25</f>
        <v>#DIV/0!</v>
      </c>
    </row>
    <row r="27" spans="1:19" ht="15" customHeight="1" x14ac:dyDescent="0.25">
      <c r="A27" s="8" t="s">
        <v>33</v>
      </c>
      <c r="B27" s="9">
        <f>$B$17</f>
        <v>1</v>
      </c>
      <c r="C27" s="6">
        <f t="shared" ref="C27:N27" si="53">C26*$B$27</f>
        <v>0</v>
      </c>
      <c r="D27" s="6">
        <f t="shared" si="53"/>
        <v>0</v>
      </c>
      <c r="E27" s="6">
        <f t="shared" si="53"/>
        <v>0</v>
      </c>
      <c r="F27" s="6">
        <f t="shared" si="53"/>
        <v>0</v>
      </c>
      <c r="G27" s="6">
        <f t="shared" si="53"/>
        <v>0</v>
      </c>
      <c r="H27" s="6">
        <f t="shared" si="53"/>
        <v>0</v>
      </c>
      <c r="I27" s="6">
        <f t="shared" si="53"/>
        <v>0</v>
      </c>
      <c r="J27" s="6">
        <f t="shared" si="53"/>
        <v>0</v>
      </c>
      <c r="K27" s="6">
        <f t="shared" si="53"/>
        <v>0</v>
      </c>
      <c r="L27" s="6">
        <f t="shared" si="53"/>
        <v>0</v>
      </c>
      <c r="M27" s="6">
        <f t="shared" si="53"/>
        <v>0</v>
      </c>
      <c r="N27" s="6">
        <f t="shared" si="53"/>
        <v>0</v>
      </c>
      <c r="O27" s="92">
        <f>SUM(C27:N27)</f>
        <v>0</v>
      </c>
      <c r="P27" s="92" t="e">
        <f>P26*$B27</f>
        <v>#DIV/0!</v>
      </c>
      <c r="Q27" s="92" t="e">
        <f t="shared" ref="Q27" si="54">Q26*$B27</f>
        <v>#DIV/0!</v>
      </c>
      <c r="R27" s="92" t="e">
        <f t="shared" ref="R27" si="55">R26*$B27</f>
        <v>#DIV/0!</v>
      </c>
      <c r="S27" s="92" t="e">
        <f t="shared" ref="S27" si="56">S26*$B27</f>
        <v>#DIV/0!</v>
      </c>
    </row>
    <row r="28" spans="1:19" ht="15" customHeight="1" x14ac:dyDescent="0.25">
      <c r="A28" s="8" t="s">
        <v>34</v>
      </c>
      <c r="B28" s="9">
        <f>1-B27</f>
        <v>0</v>
      </c>
      <c r="C28" s="6">
        <f t="shared" ref="C28:N28" si="57">C26*$B$28</f>
        <v>0</v>
      </c>
      <c r="D28" s="6">
        <f t="shared" si="57"/>
        <v>0</v>
      </c>
      <c r="E28" s="6">
        <f t="shared" si="57"/>
        <v>0</v>
      </c>
      <c r="F28" s="6">
        <f t="shared" si="57"/>
        <v>0</v>
      </c>
      <c r="G28" s="6">
        <f t="shared" si="57"/>
        <v>0</v>
      </c>
      <c r="H28" s="6">
        <f t="shared" si="57"/>
        <v>0</v>
      </c>
      <c r="I28" s="6">
        <f t="shared" si="57"/>
        <v>0</v>
      </c>
      <c r="J28" s="6">
        <f t="shared" si="57"/>
        <v>0</v>
      </c>
      <c r="K28" s="6">
        <f t="shared" si="57"/>
        <v>0</v>
      </c>
      <c r="L28" s="6">
        <f t="shared" si="57"/>
        <v>0</v>
      </c>
      <c r="M28" s="6">
        <f t="shared" si="57"/>
        <v>0</v>
      </c>
      <c r="N28" s="6">
        <f t="shared" si="57"/>
        <v>0</v>
      </c>
      <c r="O28" s="92">
        <f>SUM(C28:N28)</f>
        <v>0</v>
      </c>
      <c r="P28" s="92" t="e">
        <f>P26-P27</f>
        <v>#DIV/0!</v>
      </c>
      <c r="Q28" s="92" t="e">
        <f t="shared" ref="Q28" si="58">Q26-Q27</f>
        <v>#DIV/0!</v>
      </c>
      <c r="R28" s="92" t="e">
        <f t="shared" ref="R28" si="59">R26-R27</f>
        <v>#DIV/0!</v>
      </c>
      <c r="S28" s="92" t="e">
        <f t="shared" ref="S28" si="60">S26-S27</f>
        <v>#DIV/0!</v>
      </c>
    </row>
    <row r="29" spans="1:19" ht="15" customHeight="1" x14ac:dyDescent="0.25">
      <c r="A29" s="196" t="s">
        <v>525</v>
      </c>
      <c r="B29" s="197"/>
      <c r="C29" s="98" t="s">
        <v>17</v>
      </c>
      <c r="D29" s="98" t="s">
        <v>18</v>
      </c>
      <c r="E29" s="98" t="s">
        <v>19</v>
      </c>
      <c r="F29" s="98" t="s">
        <v>20</v>
      </c>
      <c r="G29" s="98" t="s">
        <v>21</v>
      </c>
      <c r="H29" s="98" t="s">
        <v>22</v>
      </c>
      <c r="I29" s="98" t="s">
        <v>23</v>
      </c>
      <c r="J29" s="98" t="s">
        <v>24</v>
      </c>
      <c r="K29" s="98" t="s">
        <v>25</v>
      </c>
      <c r="L29" s="98" t="s">
        <v>26</v>
      </c>
      <c r="M29" s="98" t="s">
        <v>27</v>
      </c>
      <c r="N29" s="98" t="s">
        <v>28</v>
      </c>
      <c r="O29" s="98" t="s">
        <v>438</v>
      </c>
      <c r="P29" s="98" t="s">
        <v>447</v>
      </c>
      <c r="Q29" s="98" t="s">
        <v>448</v>
      </c>
      <c r="R29" s="98" t="s">
        <v>449</v>
      </c>
      <c r="S29" s="98" t="s">
        <v>450</v>
      </c>
    </row>
    <row r="30" spans="1:19" ht="15" customHeight="1" x14ac:dyDescent="0.25">
      <c r="A30" s="198" t="s">
        <v>29</v>
      </c>
      <c r="B30" s="199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90">
        <f t="shared" ref="O30:O31" si="61">SUM(C30:N30)</f>
        <v>0</v>
      </c>
      <c r="P30" s="90">
        <f t="shared" ref="P30:S30" si="62">O30*(1+P$7)</f>
        <v>0</v>
      </c>
      <c r="Q30" s="90">
        <f t="shared" si="62"/>
        <v>0</v>
      </c>
      <c r="R30" s="90">
        <f t="shared" si="62"/>
        <v>0</v>
      </c>
      <c r="S30" s="90">
        <f t="shared" si="62"/>
        <v>0</v>
      </c>
    </row>
    <row r="31" spans="1:19" ht="15" customHeight="1" x14ac:dyDescent="0.25">
      <c r="A31" s="200"/>
      <c r="B31" s="201"/>
      <c r="C31" s="79">
        <f>INT($B$1*C30)</f>
        <v>0</v>
      </c>
      <c r="D31" s="79">
        <f t="shared" ref="D31:N31" si="63">INT($B$1*D30)</f>
        <v>0</v>
      </c>
      <c r="E31" s="79">
        <f t="shared" si="63"/>
        <v>0</v>
      </c>
      <c r="F31" s="79">
        <f t="shared" si="63"/>
        <v>0</v>
      </c>
      <c r="G31" s="79">
        <f t="shared" si="63"/>
        <v>0</v>
      </c>
      <c r="H31" s="79">
        <f t="shared" si="63"/>
        <v>0</v>
      </c>
      <c r="I31" s="79">
        <f t="shared" si="63"/>
        <v>0</v>
      </c>
      <c r="J31" s="79">
        <f t="shared" si="63"/>
        <v>0</v>
      </c>
      <c r="K31" s="79">
        <f t="shared" si="63"/>
        <v>0</v>
      </c>
      <c r="L31" s="79">
        <f t="shared" si="63"/>
        <v>0</v>
      </c>
      <c r="M31" s="79">
        <f t="shared" si="63"/>
        <v>0</v>
      </c>
      <c r="N31" s="79">
        <f t="shared" si="63"/>
        <v>0</v>
      </c>
      <c r="O31" s="90">
        <f t="shared" si="61"/>
        <v>0</v>
      </c>
      <c r="P31" s="90">
        <f t="shared" ref="P31:S31" si="64">O31*(1+P$7)</f>
        <v>0</v>
      </c>
      <c r="Q31" s="90">
        <f t="shared" si="64"/>
        <v>0</v>
      </c>
      <c r="R31" s="90">
        <f t="shared" si="64"/>
        <v>0</v>
      </c>
      <c r="S31" s="90">
        <f t="shared" si="64"/>
        <v>0</v>
      </c>
    </row>
    <row r="32" spans="1:19" ht="15" customHeight="1" x14ac:dyDescent="0.25">
      <c r="A32" s="194" t="s">
        <v>30</v>
      </c>
      <c r="B32" s="19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50" t="e">
        <f t="shared" ref="O32" si="65">AVERAGE(C32:N32)</f>
        <v>#DIV/0!</v>
      </c>
      <c r="P32" s="150" t="e">
        <f t="shared" ref="P32:S32" si="66">ROUND(O32*(1+P$8),2)</f>
        <v>#DIV/0!</v>
      </c>
      <c r="Q32" s="150" t="e">
        <f t="shared" si="66"/>
        <v>#DIV/0!</v>
      </c>
      <c r="R32" s="150" t="e">
        <f t="shared" si="66"/>
        <v>#DIV/0!</v>
      </c>
      <c r="S32" s="150" t="e">
        <f t="shared" si="66"/>
        <v>#DIV/0!</v>
      </c>
    </row>
    <row r="33" spans="1:19" ht="15" customHeight="1" x14ac:dyDescent="0.25">
      <c r="A33" s="194" t="s">
        <v>522</v>
      </c>
      <c r="B33" s="194"/>
      <c r="C33" s="6">
        <f t="shared" ref="C33:N33" si="67">C31*C32</f>
        <v>0</v>
      </c>
      <c r="D33" s="6">
        <f t="shared" si="67"/>
        <v>0</v>
      </c>
      <c r="E33" s="6">
        <f t="shared" si="67"/>
        <v>0</v>
      </c>
      <c r="F33" s="6">
        <f t="shared" si="67"/>
        <v>0</v>
      </c>
      <c r="G33" s="6">
        <f t="shared" si="67"/>
        <v>0</v>
      </c>
      <c r="H33" s="6">
        <f t="shared" si="67"/>
        <v>0</v>
      </c>
      <c r="I33" s="6">
        <f t="shared" si="67"/>
        <v>0</v>
      </c>
      <c r="J33" s="6">
        <f t="shared" si="67"/>
        <v>0</v>
      </c>
      <c r="K33" s="6">
        <f t="shared" si="67"/>
        <v>0</v>
      </c>
      <c r="L33" s="6">
        <f t="shared" si="67"/>
        <v>0</v>
      </c>
      <c r="M33" s="6">
        <f t="shared" si="67"/>
        <v>0</v>
      </c>
      <c r="N33" s="6">
        <f t="shared" si="67"/>
        <v>0</v>
      </c>
      <c r="O33" s="92">
        <f t="shared" ref="O33" si="68">SUM(C33:N33)</f>
        <v>0</v>
      </c>
      <c r="P33" s="92" t="e">
        <f t="shared" ref="P33" si="69">P31*P32</f>
        <v>#DIV/0!</v>
      </c>
      <c r="Q33" s="92" t="e">
        <f t="shared" ref="Q33" si="70">Q31*Q32</f>
        <v>#DIV/0!</v>
      </c>
      <c r="R33" s="92" t="e">
        <f t="shared" ref="R33" si="71">R31*R32</f>
        <v>#DIV/0!</v>
      </c>
      <c r="S33" s="92" t="e">
        <f t="shared" ref="S33" si="72">S31*S32</f>
        <v>#DIV/0!</v>
      </c>
    </row>
    <row r="34" spans="1:19" ht="15" customHeight="1" x14ac:dyDescent="0.25">
      <c r="A34" s="194" t="s">
        <v>31</v>
      </c>
      <c r="B34" s="194"/>
      <c r="C34" s="130">
        <v>0.1</v>
      </c>
      <c r="D34" s="131">
        <f t="shared" ref="D34:N34" si="73">$C34</f>
        <v>0.1</v>
      </c>
      <c r="E34" s="131">
        <f t="shared" si="73"/>
        <v>0.1</v>
      </c>
      <c r="F34" s="131">
        <f t="shared" si="73"/>
        <v>0.1</v>
      </c>
      <c r="G34" s="131">
        <f t="shared" si="73"/>
        <v>0.1</v>
      </c>
      <c r="H34" s="131">
        <f t="shared" si="73"/>
        <v>0.1</v>
      </c>
      <c r="I34" s="131">
        <f t="shared" si="73"/>
        <v>0.1</v>
      </c>
      <c r="J34" s="131">
        <f t="shared" si="73"/>
        <v>0.1</v>
      </c>
      <c r="K34" s="131">
        <f t="shared" si="73"/>
        <v>0.1</v>
      </c>
      <c r="L34" s="131">
        <f t="shared" si="73"/>
        <v>0.1</v>
      </c>
      <c r="M34" s="131">
        <f t="shared" si="73"/>
        <v>0.1</v>
      </c>
      <c r="N34" s="131">
        <f t="shared" si="73"/>
        <v>0.1</v>
      </c>
      <c r="O34" s="6"/>
      <c r="P34" s="6"/>
      <c r="Q34" s="6"/>
      <c r="R34" s="6"/>
      <c r="S34" s="6"/>
    </row>
    <row r="35" spans="1:19" ht="15" customHeight="1" x14ac:dyDescent="0.25">
      <c r="A35" s="195" t="s">
        <v>32</v>
      </c>
      <c r="B35" s="195"/>
      <c r="C35" s="6">
        <f t="shared" ref="C35:N35" si="74">C33*C34</f>
        <v>0</v>
      </c>
      <c r="D35" s="6">
        <f t="shared" si="74"/>
        <v>0</v>
      </c>
      <c r="E35" s="6">
        <f t="shared" si="74"/>
        <v>0</v>
      </c>
      <c r="F35" s="6">
        <f t="shared" si="74"/>
        <v>0</v>
      </c>
      <c r="G35" s="6">
        <f t="shared" si="74"/>
        <v>0</v>
      </c>
      <c r="H35" s="6">
        <f t="shared" si="74"/>
        <v>0</v>
      </c>
      <c r="I35" s="6">
        <f t="shared" si="74"/>
        <v>0</v>
      </c>
      <c r="J35" s="6">
        <f t="shared" si="74"/>
        <v>0</v>
      </c>
      <c r="K35" s="6">
        <f t="shared" si="74"/>
        <v>0</v>
      </c>
      <c r="L35" s="6">
        <f t="shared" si="74"/>
        <v>0</v>
      </c>
      <c r="M35" s="6">
        <f t="shared" si="74"/>
        <v>0</v>
      </c>
      <c r="N35" s="6">
        <f t="shared" si="74"/>
        <v>0</v>
      </c>
      <c r="O35" s="92">
        <f t="shared" ref="O35:O38" si="75">SUM(C35:N35)</f>
        <v>0</v>
      </c>
      <c r="P35" s="92" t="e">
        <f t="shared" ref="P35" si="76">P33*$C34</f>
        <v>#DIV/0!</v>
      </c>
      <c r="Q35" s="92" t="e">
        <f t="shared" ref="Q35" si="77">Q33*$C34</f>
        <v>#DIV/0!</v>
      </c>
      <c r="R35" s="92" t="e">
        <f t="shared" ref="R35" si="78">R33*$C34</f>
        <v>#DIV/0!</v>
      </c>
      <c r="S35" s="92" t="e">
        <f t="shared" ref="S35" si="79">S33*$C34</f>
        <v>#DIV/0!</v>
      </c>
    </row>
    <row r="36" spans="1:19" ht="15" customHeight="1" x14ac:dyDescent="0.25">
      <c r="A36" s="195" t="s">
        <v>281</v>
      </c>
      <c r="B36" s="195"/>
      <c r="C36" s="6">
        <f t="shared" ref="C36:N36" si="80">C33+C35</f>
        <v>0</v>
      </c>
      <c r="D36" s="6">
        <f t="shared" si="80"/>
        <v>0</v>
      </c>
      <c r="E36" s="6">
        <f t="shared" si="80"/>
        <v>0</v>
      </c>
      <c r="F36" s="6">
        <f t="shared" si="80"/>
        <v>0</v>
      </c>
      <c r="G36" s="6">
        <f t="shared" si="80"/>
        <v>0</v>
      </c>
      <c r="H36" s="6">
        <f t="shared" si="80"/>
        <v>0</v>
      </c>
      <c r="I36" s="6">
        <f t="shared" si="80"/>
        <v>0</v>
      </c>
      <c r="J36" s="6">
        <f t="shared" si="80"/>
        <v>0</v>
      </c>
      <c r="K36" s="6">
        <f t="shared" si="80"/>
        <v>0</v>
      </c>
      <c r="L36" s="6">
        <f t="shared" si="80"/>
        <v>0</v>
      </c>
      <c r="M36" s="6">
        <f t="shared" si="80"/>
        <v>0</v>
      </c>
      <c r="N36" s="6">
        <f t="shared" si="80"/>
        <v>0</v>
      </c>
      <c r="O36" s="92">
        <f t="shared" si="75"/>
        <v>0</v>
      </c>
      <c r="P36" s="92" t="e">
        <f t="shared" ref="P36" si="81">P33+P35</f>
        <v>#DIV/0!</v>
      </c>
      <c r="Q36" s="92" t="e">
        <f t="shared" ref="Q36" si="82">Q33+Q35</f>
        <v>#DIV/0!</v>
      </c>
      <c r="R36" s="92" t="e">
        <f t="shared" ref="R36" si="83">R33+R35</f>
        <v>#DIV/0!</v>
      </c>
      <c r="S36" s="92" t="e">
        <f t="shared" ref="S36" si="84">S33+S35</f>
        <v>#DIV/0!</v>
      </c>
    </row>
    <row r="37" spans="1:19" ht="15" customHeight="1" x14ac:dyDescent="0.25">
      <c r="A37" s="8" t="s">
        <v>33</v>
      </c>
      <c r="B37" s="9">
        <f>$B$17</f>
        <v>1</v>
      </c>
      <c r="C37" s="6">
        <f t="shared" ref="C37:N37" si="85">C36*$B$27</f>
        <v>0</v>
      </c>
      <c r="D37" s="6">
        <f t="shared" si="85"/>
        <v>0</v>
      </c>
      <c r="E37" s="6">
        <f t="shared" si="85"/>
        <v>0</v>
      </c>
      <c r="F37" s="6">
        <f t="shared" si="85"/>
        <v>0</v>
      </c>
      <c r="G37" s="6">
        <f t="shared" si="85"/>
        <v>0</v>
      </c>
      <c r="H37" s="6">
        <f t="shared" si="85"/>
        <v>0</v>
      </c>
      <c r="I37" s="6">
        <f t="shared" si="85"/>
        <v>0</v>
      </c>
      <c r="J37" s="6">
        <f t="shared" si="85"/>
        <v>0</v>
      </c>
      <c r="K37" s="6">
        <f t="shared" si="85"/>
        <v>0</v>
      </c>
      <c r="L37" s="6">
        <f t="shared" si="85"/>
        <v>0</v>
      </c>
      <c r="M37" s="6">
        <f t="shared" si="85"/>
        <v>0</v>
      </c>
      <c r="N37" s="6">
        <f t="shared" si="85"/>
        <v>0</v>
      </c>
      <c r="O37" s="92">
        <f t="shared" si="75"/>
        <v>0</v>
      </c>
      <c r="P37" s="92" t="e">
        <f t="shared" ref="P37" si="86">P36*$B37</f>
        <v>#DIV/0!</v>
      </c>
      <c r="Q37" s="92" t="e">
        <f t="shared" ref="Q37" si="87">Q36*$B37</f>
        <v>#DIV/0!</v>
      </c>
      <c r="R37" s="92" t="e">
        <f t="shared" ref="R37" si="88">R36*$B37</f>
        <v>#DIV/0!</v>
      </c>
      <c r="S37" s="92" t="e">
        <f t="shared" ref="S37" si="89">S36*$B37</f>
        <v>#DIV/0!</v>
      </c>
    </row>
    <row r="38" spans="1:19" ht="15" customHeight="1" x14ac:dyDescent="0.25">
      <c r="A38" s="8" t="s">
        <v>34</v>
      </c>
      <c r="B38" s="9">
        <f>1-B37</f>
        <v>0</v>
      </c>
      <c r="C38" s="6">
        <f t="shared" ref="C38:N38" si="90">C36*$B$28</f>
        <v>0</v>
      </c>
      <c r="D38" s="6">
        <f t="shared" si="90"/>
        <v>0</v>
      </c>
      <c r="E38" s="6">
        <f t="shared" si="90"/>
        <v>0</v>
      </c>
      <c r="F38" s="6">
        <f t="shared" si="90"/>
        <v>0</v>
      </c>
      <c r="G38" s="6">
        <f t="shared" si="90"/>
        <v>0</v>
      </c>
      <c r="H38" s="6">
        <f t="shared" si="90"/>
        <v>0</v>
      </c>
      <c r="I38" s="6">
        <f t="shared" si="90"/>
        <v>0</v>
      </c>
      <c r="J38" s="6">
        <f t="shared" si="90"/>
        <v>0</v>
      </c>
      <c r="K38" s="6">
        <f t="shared" si="90"/>
        <v>0</v>
      </c>
      <c r="L38" s="6">
        <f t="shared" si="90"/>
        <v>0</v>
      </c>
      <c r="M38" s="6">
        <f t="shared" si="90"/>
        <v>0</v>
      </c>
      <c r="N38" s="6">
        <f t="shared" si="90"/>
        <v>0</v>
      </c>
      <c r="O38" s="92">
        <f t="shared" si="75"/>
        <v>0</v>
      </c>
      <c r="P38" s="92" t="e">
        <f t="shared" ref="P38" si="91">P36-P37</f>
        <v>#DIV/0!</v>
      </c>
      <c r="Q38" s="92" t="e">
        <f t="shared" ref="Q38" si="92">Q36-Q37</f>
        <v>#DIV/0!</v>
      </c>
      <c r="R38" s="92" t="e">
        <f t="shared" ref="R38" si="93">R36-R37</f>
        <v>#DIV/0!</v>
      </c>
      <c r="S38" s="92" t="e">
        <f t="shared" ref="S38" si="94">S36-S37</f>
        <v>#DIV/0!</v>
      </c>
    </row>
    <row r="39" spans="1:19" ht="15" customHeight="1" x14ac:dyDescent="0.25">
      <c r="A39" s="196" t="s">
        <v>526</v>
      </c>
      <c r="B39" s="197"/>
      <c r="C39" s="98" t="s">
        <v>17</v>
      </c>
      <c r="D39" s="98" t="s">
        <v>18</v>
      </c>
      <c r="E39" s="98" t="s">
        <v>19</v>
      </c>
      <c r="F39" s="98" t="s">
        <v>20</v>
      </c>
      <c r="G39" s="98" t="s">
        <v>21</v>
      </c>
      <c r="H39" s="98" t="s">
        <v>22</v>
      </c>
      <c r="I39" s="98" t="s">
        <v>23</v>
      </c>
      <c r="J39" s="98" t="s">
        <v>24</v>
      </c>
      <c r="K39" s="98" t="s">
        <v>25</v>
      </c>
      <c r="L39" s="98" t="s">
        <v>26</v>
      </c>
      <c r="M39" s="98" t="s">
        <v>27</v>
      </c>
      <c r="N39" s="98" t="s">
        <v>28</v>
      </c>
      <c r="O39" s="98" t="s">
        <v>438</v>
      </c>
      <c r="P39" s="98" t="s">
        <v>447</v>
      </c>
      <c r="Q39" s="98" t="s">
        <v>448</v>
      </c>
      <c r="R39" s="98" t="s">
        <v>449</v>
      </c>
      <c r="S39" s="98" t="s">
        <v>450</v>
      </c>
    </row>
    <row r="40" spans="1:19" ht="15" customHeight="1" x14ac:dyDescent="0.25">
      <c r="A40" s="198" t="s">
        <v>29</v>
      </c>
      <c r="B40" s="199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90">
        <f t="shared" ref="O40:O41" si="95">SUM(C40:N40)</f>
        <v>0</v>
      </c>
      <c r="P40" s="90">
        <f t="shared" ref="P40:S40" si="96">O40*(1+P$7)</f>
        <v>0</v>
      </c>
      <c r="Q40" s="90">
        <f t="shared" si="96"/>
        <v>0</v>
      </c>
      <c r="R40" s="90">
        <f t="shared" si="96"/>
        <v>0</v>
      </c>
      <c r="S40" s="90">
        <f t="shared" si="96"/>
        <v>0</v>
      </c>
    </row>
    <row r="41" spans="1:19" ht="15" customHeight="1" x14ac:dyDescent="0.25">
      <c r="A41" s="200"/>
      <c r="B41" s="201"/>
      <c r="C41" s="79">
        <f>INT($B$1*C40)</f>
        <v>0</v>
      </c>
      <c r="D41" s="79">
        <f t="shared" ref="D41:N41" si="97">INT($B$1*D40)</f>
        <v>0</v>
      </c>
      <c r="E41" s="79">
        <f t="shared" si="97"/>
        <v>0</v>
      </c>
      <c r="F41" s="79">
        <f t="shared" si="97"/>
        <v>0</v>
      </c>
      <c r="G41" s="79">
        <f t="shared" si="97"/>
        <v>0</v>
      </c>
      <c r="H41" s="79">
        <f t="shared" si="97"/>
        <v>0</v>
      </c>
      <c r="I41" s="79">
        <f t="shared" si="97"/>
        <v>0</v>
      </c>
      <c r="J41" s="79">
        <f t="shared" si="97"/>
        <v>0</v>
      </c>
      <c r="K41" s="79">
        <f t="shared" si="97"/>
        <v>0</v>
      </c>
      <c r="L41" s="79">
        <f t="shared" si="97"/>
        <v>0</v>
      </c>
      <c r="M41" s="79">
        <f t="shared" si="97"/>
        <v>0</v>
      </c>
      <c r="N41" s="79">
        <f t="shared" si="97"/>
        <v>0</v>
      </c>
      <c r="O41" s="90">
        <f t="shared" si="95"/>
        <v>0</v>
      </c>
      <c r="P41" s="90">
        <f t="shared" ref="P41:S41" si="98">O41*(1+P$7)</f>
        <v>0</v>
      </c>
      <c r="Q41" s="90">
        <f t="shared" si="98"/>
        <v>0</v>
      </c>
      <c r="R41" s="90">
        <f t="shared" si="98"/>
        <v>0</v>
      </c>
      <c r="S41" s="90">
        <f t="shared" si="98"/>
        <v>0</v>
      </c>
    </row>
    <row r="42" spans="1:19" ht="15" customHeight="1" x14ac:dyDescent="0.25">
      <c r="A42" s="194" t="s">
        <v>30</v>
      </c>
      <c r="B42" s="19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150" t="e">
        <f t="shared" ref="O42" si="99">AVERAGE(C42:N42)</f>
        <v>#DIV/0!</v>
      </c>
      <c r="P42" s="150" t="e">
        <f t="shared" ref="P42:S42" si="100">ROUND(O42*(1+P$8),2)</f>
        <v>#DIV/0!</v>
      </c>
      <c r="Q42" s="150" t="e">
        <f t="shared" si="100"/>
        <v>#DIV/0!</v>
      </c>
      <c r="R42" s="150" t="e">
        <f t="shared" si="100"/>
        <v>#DIV/0!</v>
      </c>
      <c r="S42" s="150" t="e">
        <f t="shared" si="100"/>
        <v>#DIV/0!</v>
      </c>
    </row>
    <row r="43" spans="1:19" ht="15" customHeight="1" x14ac:dyDescent="0.25">
      <c r="A43" s="194" t="s">
        <v>522</v>
      </c>
      <c r="B43" s="194"/>
      <c r="C43" s="6">
        <f t="shared" ref="C43:N43" si="101">C41*C42</f>
        <v>0</v>
      </c>
      <c r="D43" s="6">
        <f t="shared" si="101"/>
        <v>0</v>
      </c>
      <c r="E43" s="6">
        <f t="shared" si="101"/>
        <v>0</v>
      </c>
      <c r="F43" s="6">
        <f t="shared" si="101"/>
        <v>0</v>
      </c>
      <c r="G43" s="6">
        <f t="shared" si="101"/>
        <v>0</v>
      </c>
      <c r="H43" s="6">
        <f t="shared" si="101"/>
        <v>0</v>
      </c>
      <c r="I43" s="6">
        <f t="shared" si="101"/>
        <v>0</v>
      </c>
      <c r="J43" s="6">
        <f t="shared" si="101"/>
        <v>0</v>
      </c>
      <c r="K43" s="6">
        <f t="shared" si="101"/>
        <v>0</v>
      </c>
      <c r="L43" s="6">
        <f t="shared" si="101"/>
        <v>0</v>
      </c>
      <c r="M43" s="6">
        <f t="shared" si="101"/>
        <v>0</v>
      </c>
      <c r="N43" s="6">
        <f t="shared" si="101"/>
        <v>0</v>
      </c>
      <c r="O43" s="92">
        <f t="shared" ref="O43" si="102">SUM(C43:N43)</f>
        <v>0</v>
      </c>
      <c r="P43" s="92" t="e">
        <f t="shared" ref="P43" si="103">P41*P42</f>
        <v>#DIV/0!</v>
      </c>
      <c r="Q43" s="92" t="e">
        <f t="shared" ref="Q43" si="104">Q41*Q42</f>
        <v>#DIV/0!</v>
      </c>
      <c r="R43" s="92" t="e">
        <f t="shared" ref="R43" si="105">R41*R42</f>
        <v>#DIV/0!</v>
      </c>
      <c r="S43" s="92" t="e">
        <f t="shared" ref="S43" si="106">S41*S42</f>
        <v>#DIV/0!</v>
      </c>
    </row>
    <row r="44" spans="1:19" ht="15" customHeight="1" x14ac:dyDescent="0.25">
      <c r="A44" s="194" t="s">
        <v>31</v>
      </c>
      <c r="B44" s="194"/>
      <c r="C44" s="130">
        <v>0.1</v>
      </c>
      <c r="D44" s="131">
        <f t="shared" ref="D44:N44" si="107">$C44</f>
        <v>0.1</v>
      </c>
      <c r="E44" s="131">
        <f t="shared" si="107"/>
        <v>0.1</v>
      </c>
      <c r="F44" s="131">
        <f t="shared" si="107"/>
        <v>0.1</v>
      </c>
      <c r="G44" s="131">
        <f t="shared" si="107"/>
        <v>0.1</v>
      </c>
      <c r="H44" s="131">
        <f t="shared" si="107"/>
        <v>0.1</v>
      </c>
      <c r="I44" s="131">
        <f t="shared" si="107"/>
        <v>0.1</v>
      </c>
      <c r="J44" s="131">
        <f t="shared" si="107"/>
        <v>0.1</v>
      </c>
      <c r="K44" s="131">
        <f t="shared" si="107"/>
        <v>0.1</v>
      </c>
      <c r="L44" s="131">
        <f t="shared" si="107"/>
        <v>0.1</v>
      </c>
      <c r="M44" s="131">
        <f t="shared" si="107"/>
        <v>0.1</v>
      </c>
      <c r="N44" s="131">
        <f t="shared" si="107"/>
        <v>0.1</v>
      </c>
      <c r="O44" s="6"/>
      <c r="P44" s="6"/>
      <c r="Q44" s="6"/>
      <c r="R44" s="6"/>
      <c r="S44" s="6"/>
    </row>
    <row r="45" spans="1:19" ht="15" customHeight="1" x14ac:dyDescent="0.25">
      <c r="A45" s="195" t="s">
        <v>32</v>
      </c>
      <c r="B45" s="195"/>
      <c r="C45" s="6">
        <f t="shared" ref="C45:N45" si="108">C43*C44</f>
        <v>0</v>
      </c>
      <c r="D45" s="6">
        <f t="shared" si="108"/>
        <v>0</v>
      </c>
      <c r="E45" s="6">
        <f t="shared" si="108"/>
        <v>0</v>
      </c>
      <c r="F45" s="6">
        <f t="shared" si="108"/>
        <v>0</v>
      </c>
      <c r="G45" s="6">
        <f t="shared" si="108"/>
        <v>0</v>
      </c>
      <c r="H45" s="6">
        <f t="shared" si="108"/>
        <v>0</v>
      </c>
      <c r="I45" s="6">
        <f t="shared" si="108"/>
        <v>0</v>
      </c>
      <c r="J45" s="6">
        <f t="shared" si="108"/>
        <v>0</v>
      </c>
      <c r="K45" s="6">
        <f t="shared" si="108"/>
        <v>0</v>
      </c>
      <c r="L45" s="6">
        <f t="shared" si="108"/>
        <v>0</v>
      </c>
      <c r="M45" s="6">
        <f t="shared" si="108"/>
        <v>0</v>
      </c>
      <c r="N45" s="6">
        <f t="shared" si="108"/>
        <v>0</v>
      </c>
      <c r="O45" s="92">
        <f t="shared" ref="O45:O48" si="109">SUM(C45:N45)</f>
        <v>0</v>
      </c>
      <c r="P45" s="92" t="e">
        <f t="shared" ref="P45" si="110">P43*$C44</f>
        <v>#DIV/0!</v>
      </c>
      <c r="Q45" s="92" t="e">
        <f t="shared" ref="Q45" si="111">Q43*$C44</f>
        <v>#DIV/0!</v>
      </c>
      <c r="R45" s="92" t="e">
        <f t="shared" ref="R45" si="112">R43*$C44</f>
        <v>#DIV/0!</v>
      </c>
      <c r="S45" s="92" t="e">
        <f t="shared" ref="S45" si="113">S43*$C44</f>
        <v>#DIV/0!</v>
      </c>
    </row>
    <row r="46" spans="1:19" ht="15" customHeight="1" x14ac:dyDescent="0.25">
      <c r="A46" s="195" t="s">
        <v>281</v>
      </c>
      <c r="B46" s="195"/>
      <c r="C46" s="6">
        <f t="shared" ref="C46:N46" si="114">C43+C45</f>
        <v>0</v>
      </c>
      <c r="D46" s="6">
        <f t="shared" si="114"/>
        <v>0</v>
      </c>
      <c r="E46" s="6">
        <f t="shared" si="114"/>
        <v>0</v>
      </c>
      <c r="F46" s="6">
        <f t="shared" si="114"/>
        <v>0</v>
      </c>
      <c r="G46" s="6">
        <f t="shared" si="114"/>
        <v>0</v>
      </c>
      <c r="H46" s="6">
        <f t="shared" si="114"/>
        <v>0</v>
      </c>
      <c r="I46" s="6">
        <f t="shared" si="114"/>
        <v>0</v>
      </c>
      <c r="J46" s="6">
        <f t="shared" si="114"/>
        <v>0</v>
      </c>
      <c r="K46" s="6">
        <f t="shared" si="114"/>
        <v>0</v>
      </c>
      <c r="L46" s="6">
        <f t="shared" si="114"/>
        <v>0</v>
      </c>
      <c r="M46" s="6">
        <f t="shared" si="114"/>
        <v>0</v>
      </c>
      <c r="N46" s="6">
        <f t="shared" si="114"/>
        <v>0</v>
      </c>
      <c r="O46" s="92">
        <f t="shared" si="109"/>
        <v>0</v>
      </c>
      <c r="P46" s="92" t="e">
        <f t="shared" ref="P46" si="115">P43+P45</f>
        <v>#DIV/0!</v>
      </c>
      <c r="Q46" s="92" t="e">
        <f t="shared" ref="Q46" si="116">Q43+Q45</f>
        <v>#DIV/0!</v>
      </c>
      <c r="R46" s="92" t="e">
        <f t="shared" ref="R46" si="117">R43+R45</f>
        <v>#DIV/0!</v>
      </c>
      <c r="S46" s="92" t="e">
        <f t="shared" ref="S46" si="118">S43+S45</f>
        <v>#DIV/0!</v>
      </c>
    </row>
    <row r="47" spans="1:19" ht="15" customHeight="1" x14ac:dyDescent="0.25">
      <c r="A47" s="8" t="s">
        <v>33</v>
      </c>
      <c r="B47" s="9">
        <f>$B$17</f>
        <v>1</v>
      </c>
      <c r="C47" s="6">
        <f t="shared" ref="C47:N47" si="119">C46*$B$27</f>
        <v>0</v>
      </c>
      <c r="D47" s="6">
        <f t="shared" si="119"/>
        <v>0</v>
      </c>
      <c r="E47" s="6">
        <f t="shared" si="119"/>
        <v>0</v>
      </c>
      <c r="F47" s="6">
        <f t="shared" si="119"/>
        <v>0</v>
      </c>
      <c r="G47" s="6">
        <f t="shared" si="119"/>
        <v>0</v>
      </c>
      <c r="H47" s="6">
        <f t="shared" si="119"/>
        <v>0</v>
      </c>
      <c r="I47" s="6">
        <f t="shared" si="119"/>
        <v>0</v>
      </c>
      <c r="J47" s="6">
        <f t="shared" si="119"/>
        <v>0</v>
      </c>
      <c r="K47" s="6">
        <f t="shared" si="119"/>
        <v>0</v>
      </c>
      <c r="L47" s="6">
        <f t="shared" si="119"/>
        <v>0</v>
      </c>
      <c r="M47" s="6">
        <f t="shared" si="119"/>
        <v>0</v>
      </c>
      <c r="N47" s="6">
        <f t="shared" si="119"/>
        <v>0</v>
      </c>
      <c r="O47" s="92">
        <f t="shared" si="109"/>
        <v>0</v>
      </c>
      <c r="P47" s="92" t="e">
        <f t="shared" ref="P47" si="120">P46*$B47</f>
        <v>#DIV/0!</v>
      </c>
      <c r="Q47" s="92" t="e">
        <f t="shared" ref="Q47" si="121">Q46*$B47</f>
        <v>#DIV/0!</v>
      </c>
      <c r="R47" s="92" t="e">
        <f t="shared" ref="R47" si="122">R46*$B47</f>
        <v>#DIV/0!</v>
      </c>
      <c r="S47" s="92" t="e">
        <f t="shared" ref="S47" si="123">S46*$B47</f>
        <v>#DIV/0!</v>
      </c>
    </row>
    <row r="48" spans="1:19" ht="15" customHeight="1" x14ac:dyDescent="0.25">
      <c r="A48" s="8" t="s">
        <v>34</v>
      </c>
      <c r="B48" s="9">
        <f>1-B47</f>
        <v>0</v>
      </c>
      <c r="C48" s="6">
        <f t="shared" ref="C48:N48" si="124">C46*$B$28</f>
        <v>0</v>
      </c>
      <c r="D48" s="6">
        <f t="shared" si="124"/>
        <v>0</v>
      </c>
      <c r="E48" s="6">
        <f t="shared" si="124"/>
        <v>0</v>
      </c>
      <c r="F48" s="6">
        <f t="shared" si="124"/>
        <v>0</v>
      </c>
      <c r="G48" s="6">
        <f t="shared" si="124"/>
        <v>0</v>
      </c>
      <c r="H48" s="6">
        <f t="shared" si="124"/>
        <v>0</v>
      </c>
      <c r="I48" s="6">
        <f t="shared" si="124"/>
        <v>0</v>
      </c>
      <c r="J48" s="6">
        <f t="shared" si="124"/>
        <v>0</v>
      </c>
      <c r="K48" s="6">
        <f t="shared" si="124"/>
        <v>0</v>
      </c>
      <c r="L48" s="6">
        <f t="shared" si="124"/>
        <v>0</v>
      </c>
      <c r="M48" s="6">
        <f t="shared" si="124"/>
        <v>0</v>
      </c>
      <c r="N48" s="6">
        <f t="shared" si="124"/>
        <v>0</v>
      </c>
      <c r="O48" s="92">
        <f t="shared" si="109"/>
        <v>0</v>
      </c>
      <c r="P48" s="92" t="e">
        <f t="shared" ref="P48" si="125">P46-P47</f>
        <v>#DIV/0!</v>
      </c>
      <c r="Q48" s="92" t="e">
        <f t="shared" ref="Q48" si="126">Q46-Q47</f>
        <v>#DIV/0!</v>
      </c>
      <c r="R48" s="92" t="e">
        <f t="shared" ref="R48" si="127">R46-R47</f>
        <v>#DIV/0!</v>
      </c>
      <c r="S48" s="92" t="e">
        <f t="shared" ref="S48" si="128">S46-S47</f>
        <v>#DIV/0!</v>
      </c>
    </row>
    <row r="49" spans="1:19" ht="15" customHeight="1" x14ac:dyDescent="0.25">
      <c r="A49" s="196" t="s">
        <v>527</v>
      </c>
      <c r="B49" s="197"/>
      <c r="C49" s="98" t="s">
        <v>17</v>
      </c>
      <c r="D49" s="98" t="s">
        <v>18</v>
      </c>
      <c r="E49" s="98" t="s">
        <v>19</v>
      </c>
      <c r="F49" s="98" t="s">
        <v>20</v>
      </c>
      <c r="G49" s="98" t="s">
        <v>21</v>
      </c>
      <c r="H49" s="98" t="s">
        <v>22</v>
      </c>
      <c r="I49" s="98" t="s">
        <v>23</v>
      </c>
      <c r="J49" s="98" t="s">
        <v>24</v>
      </c>
      <c r="K49" s="98" t="s">
        <v>25</v>
      </c>
      <c r="L49" s="98" t="s">
        <v>26</v>
      </c>
      <c r="M49" s="98" t="s">
        <v>27</v>
      </c>
      <c r="N49" s="98" t="s">
        <v>28</v>
      </c>
      <c r="O49" s="98" t="s">
        <v>438</v>
      </c>
      <c r="P49" s="98" t="s">
        <v>447</v>
      </c>
      <c r="Q49" s="98" t="s">
        <v>448</v>
      </c>
      <c r="R49" s="98" t="s">
        <v>449</v>
      </c>
      <c r="S49" s="98" t="s">
        <v>450</v>
      </c>
    </row>
    <row r="50" spans="1:19" ht="15" customHeight="1" x14ac:dyDescent="0.25">
      <c r="A50" s="198" t="s">
        <v>29</v>
      </c>
      <c r="B50" s="199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90">
        <f t="shared" ref="O50:O51" si="129">SUM(C50:N50)</f>
        <v>0</v>
      </c>
      <c r="P50" s="90">
        <f t="shared" ref="P50:S50" si="130">O50*(1+P$7)</f>
        <v>0</v>
      </c>
      <c r="Q50" s="90">
        <f t="shared" si="130"/>
        <v>0</v>
      </c>
      <c r="R50" s="90">
        <f t="shared" si="130"/>
        <v>0</v>
      </c>
      <c r="S50" s="90">
        <f t="shared" si="130"/>
        <v>0</v>
      </c>
    </row>
    <row r="51" spans="1:19" ht="15" customHeight="1" x14ac:dyDescent="0.25">
      <c r="A51" s="200"/>
      <c r="B51" s="201"/>
      <c r="C51" s="79">
        <f>INT($B$1*C50)</f>
        <v>0</v>
      </c>
      <c r="D51" s="79">
        <f t="shared" ref="D51:N51" si="131">INT($B$1*D50)</f>
        <v>0</v>
      </c>
      <c r="E51" s="79">
        <f t="shared" si="131"/>
        <v>0</v>
      </c>
      <c r="F51" s="79">
        <f t="shared" si="131"/>
        <v>0</v>
      </c>
      <c r="G51" s="79">
        <f t="shared" si="131"/>
        <v>0</v>
      </c>
      <c r="H51" s="79">
        <f t="shared" si="131"/>
        <v>0</v>
      </c>
      <c r="I51" s="79">
        <f t="shared" si="131"/>
        <v>0</v>
      </c>
      <c r="J51" s="79">
        <f t="shared" si="131"/>
        <v>0</v>
      </c>
      <c r="K51" s="79">
        <f t="shared" si="131"/>
        <v>0</v>
      </c>
      <c r="L51" s="79">
        <f t="shared" si="131"/>
        <v>0</v>
      </c>
      <c r="M51" s="79">
        <f t="shared" si="131"/>
        <v>0</v>
      </c>
      <c r="N51" s="79">
        <f t="shared" si="131"/>
        <v>0</v>
      </c>
      <c r="O51" s="90">
        <f t="shared" si="129"/>
        <v>0</v>
      </c>
      <c r="P51" s="90">
        <f t="shared" ref="P51:S51" si="132">O51*(1+P$7)</f>
        <v>0</v>
      </c>
      <c r="Q51" s="90">
        <f t="shared" si="132"/>
        <v>0</v>
      </c>
      <c r="R51" s="90">
        <f t="shared" si="132"/>
        <v>0</v>
      </c>
      <c r="S51" s="90">
        <f t="shared" si="132"/>
        <v>0</v>
      </c>
    </row>
    <row r="52" spans="1:19" ht="15" customHeight="1" x14ac:dyDescent="0.25">
      <c r="A52" s="194" t="s">
        <v>30</v>
      </c>
      <c r="B52" s="194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50" t="e">
        <f t="shared" ref="O52" si="133">AVERAGE(C52:N52)</f>
        <v>#DIV/0!</v>
      </c>
      <c r="P52" s="150" t="e">
        <f t="shared" ref="P52:S52" si="134">ROUND(O52*(1+P$8),2)</f>
        <v>#DIV/0!</v>
      </c>
      <c r="Q52" s="150" t="e">
        <f t="shared" si="134"/>
        <v>#DIV/0!</v>
      </c>
      <c r="R52" s="150" t="e">
        <f t="shared" si="134"/>
        <v>#DIV/0!</v>
      </c>
      <c r="S52" s="150" t="e">
        <f t="shared" si="134"/>
        <v>#DIV/0!</v>
      </c>
    </row>
    <row r="53" spans="1:19" ht="15" customHeight="1" x14ac:dyDescent="0.25">
      <c r="A53" s="194" t="s">
        <v>522</v>
      </c>
      <c r="B53" s="194"/>
      <c r="C53" s="6">
        <f t="shared" ref="C53:N53" si="135">C51*C52</f>
        <v>0</v>
      </c>
      <c r="D53" s="6">
        <f t="shared" si="135"/>
        <v>0</v>
      </c>
      <c r="E53" s="6">
        <f t="shared" si="135"/>
        <v>0</v>
      </c>
      <c r="F53" s="6">
        <f t="shared" si="135"/>
        <v>0</v>
      </c>
      <c r="G53" s="6">
        <f t="shared" si="135"/>
        <v>0</v>
      </c>
      <c r="H53" s="6">
        <f t="shared" si="135"/>
        <v>0</v>
      </c>
      <c r="I53" s="6">
        <f t="shared" si="135"/>
        <v>0</v>
      </c>
      <c r="J53" s="6">
        <f t="shared" si="135"/>
        <v>0</v>
      </c>
      <c r="K53" s="6">
        <f t="shared" si="135"/>
        <v>0</v>
      </c>
      <c r="L53" s="6">
        <f t="shared" si="135"/>
        <v>0</v>
      </c>
      <c r="M53" s="6">
        <f t="shared" si="135"/>
        <v>0</v>
      </c>
      <c r="N53" s="6">
        <f t="shared" si="135"/>
        <v>0</v>
      </c>
      <c r="O53" s="92">
        <f t="shared" ref="O53" si="136">SUM(C53:N53)</f>
        <v>0</v>
      </c>
      <c r="P53" s="92" t="e">
        <f t="shared" ref="P53" si="137">P51*P52</f>
        <v>#DIV/0!</v>
      </c>
      <c r="Q53" s="92" t="e">
        <f t="shared" ref="Q53" si="138">Q51*Q52</f>
        <v>#DIV/0!</v>
      </c>
      <c r="R53" s="92" t="e">
        <f t="shared" ref="R53" si="139">R51*R52</f>
        <v>#DIV/0!</v>
      </c>
      <c r="S53" s="92" t="e">
        <f t="shared" ref="S53" si="140">S51*S52</f>
        <v>#DIV/0!</v>
      </c>
    </row>
    <row r="54" spans="1:19" ht="15" customHeight="1" x14ac:dyDescent="0.25">
      <c r="A54" s="194" t="s">
        <v>31</v>
      </c>
      <c r="B54" s="194"/>
      <c r="C54" s="130">
        <v>0.1</v>
      </c>
      <c r="D54" s="131">
        <f t="shared" ref="D54:N54" si="141">$C54</f>
        <v>0.1</v>
      </c>
      <c r="E54" s="131">
        <f t="shared" si="141"/>
        <v>0.1</v>
      </c>
      <c r="F54" s="131">
        <f t="shared" si="141"/>
        <v>0.1</v>
      </c>
      <c r="G54" s="131">
        <f t="shared" si="141"/>
        <v>0.1</v>
      </c>
      <c r="H54" s="131">
        <f t="shared" si="141"/>
        <v>0.1</v>
      </c>
      <c r="I54" s="131">
        <f t="shared" si="141"/>
        <v>0.1</v>
      </c>
      <c r="J54" s="131">
        <f t="shared" si="141"/>
        <v>0.1</v>
      </c>
      <c r="K54" s="131">
        <f t="shared" si="141"/>
        <v>0.1</v>
      </c>
      <c r="L54" s="131">
        <f t="shared" si="141"/>
        <v>0.1</v>
      </c>
      <c r="M54" s="131">
        <f t="shared" si="141"/>
        <v>0.1</v>
      </c>
      <c r="N54" s="131">
        <f t="shared" si="141"/>
        <v>0.1</v>
      </c>
      <c r="O54" s="6"/>
      <c r="P54" s="6"/>
      <c r="Q54" s="6"/>
      <c r="R54" s="6"/>
      <c r="S54" s="6"/>
    </row>
    <row r="55" spans="1:19" ht="15" customHeight="1" x14ac:dyDescent="0.25">
      <c r="A55" s="195" t="s">
        <v>32</v>
      </c>
      <c r="B55" s="195"/>
      <c r="C55" s="6">
        <f t="shared" ref="C55:N55" si="142">C53*C54</f>
        <v>0</v>
      </c>
      <c r="D55" s="6">
        <f t="shared" si="142"/>
        <v>0</v>
      </c>
      <c r="E55" s="6">
        <f t="shared" si="142"/>
        <v>0</v>
      </c>
      <c r="F55" s="6">
        <f t="shared" si="142"/>
        <v>0</v>
      </c>
      <c r="G55" s="6">
        <f t="shared" si="142"/>
        <v>0</v>
      </c>
      <c r="H55" s="6">
        <f t="shared" si="142"/>
        <v>0</v>
      </c>
      <c r="I55" s="6">
        <f t="shared" si="142"/>
        <v>0</v>
      </c>
      <c r="J55" s="6">
        <f t="shared" si="142"/>
        <v>0</v>
      </c>
      <c r="K55" s="6">
        <f t="shared" si="142"/>
        <v>0</v>
      </c>
      <c r="L55" s="6">
        <f t="shared" si="142"/>
        <v>0</v>
      </c>
      <c r="M55" s="6">
        <f t="shared" si="142"/>
        <v>0</v>
      </c>
      <c r="N55" s="6">
        <f t="shared" si="142"/>
        <v>0</v>
      </c>
      <c r="O55" s="92">
        <f t="shared" ref="O55:O58" si="143">SUM(C55:N55)</f>
        <v>0</v>
      </c>
      <c r="P55" s="92" t="e">
        <f t="shared" ref="P55" si="144">P53*$C54</f>
        <v>#DIV/0!</v>
      </c>
      <c r="Q55" s="92" t="e">
        <f t="shared" ref="Q55" si="145">Q53*$C54</f>
        <v>#DIV/0!</v>
      </c>
      <c r="R55" s="92" t="e">
        <f t="shared" ref="R55" si="146">R53*$C54</f>
        <v>#DIV/0!</v>
      </c>
      <c r="S55" s="92" t="e">
        <f t="shared" ref="S55" si="147">S53*$C54</f>
        <v>#DIV/0!</v>
      </c>
    </row>
    <row r="56" spans="1:19" ht="15" customHeight="1" x14ac:dyDescent="0.25">
      <c r="A56" s="195" t="s">
        <v>281</v>
      </c>
      <c r="B56" s="195"/>
      <c r="C56" s="6">
        <f t="shared" ref="C56:N56" si="148">C53+C55</f>
        <v>0</v>
      </c>
      <c r="D56" s="6">
        <f t="shared" si="148"/>
        <v>0</v>
      </c>
      <c r="E56" s="6">
        <f t="shared" si="148"/>
        <v>0</v>
      </c>
      <c r="F56" s="6">
        <f t="shared" si="148"/>
        <v>0</v>
      </c>
      <c r="G56" s="6">
        <f t="shared" si="148"/>
        <v>0</v>
      </c>
      <c r="H56" s="6">
        <f t="shared" si="148"/>
        <v>0</v>
      </c>
      <c r="I56" s="6">
        <f t="shared" si="148"/>
        <v>0</v>
      </c>
      <c r="J56" s="6">
        <f t="shared" si="148"/>
        <v>0</v>
      </c>
      <c r="K56" s="6">
        <f t="shared" si="148"/>
        <v>0</v>
      </c>
      <c r="L56" s="6">
        <f t="shared" si="148"/>
        <v>0</v>
      </c>
      <c r="M56" s="6">
        <f t="shared" si="148"/>
        <v>0</v>
      </c>
      <c r="N56" s="6">
        <f t="shared" si="148"/>
        <v>0</v>
      </c>
      <c r="O56" s="92">
        <f t="shared" si="143"/>
        <v>0</v>
      </c>
      <c r="P56" s="92" t="e">
        <f t="shared" ref="P56" si="149">P53+P55</f>
        <v>#DIV/0!</v>
      </c>
      <c r="Q56" s="92" t="e">
        <f t="shared" ref="Q56" si="150">Q53+Q55</f>
        <v>#DIV/0!</v>
      </c>
      <c r="R56" s="92" t="e">
        <f t="shared" ref="R56" si="151">R53+R55</f>
        <v>#DIV/0!</v>
      </c>
      <c r="S56" s="92" t="e">
        <f t="shared" ref="S56" si="152">S53+S55</f>
        <v>#DIV/0!</v>
      </c>
    </row>
    <row r="57" spans="1:19" ht="15" customHeight="1" x14ac:dyDescent="0.25">
      <c r="A57" s="8" t="s">
        <v>33</v>
      </c>
      <c r="B57" s="9">
        <f>$B$17</f>
        <v>1</v>
      </c>
      <c r="C57" s="6">
        <f t="shared" ref="C57:N57" si="153">C56*$B$27</f>
        <v>0</v>
      </c>
      <c r="D57" s="6">
        <f t="shared" si="153"/>
        <v>0</v>
      </c>
      <c r="E57" s="6">
        <f t="shared" si="153"/>
        <v>0</v>
      </c>
      <c r="F57" s="6">
        <f t="shared" si="153"/>
        <v>0</v>
      </c>
      <c r="G57" s="6">
        <f t="shared" si="153"/>
        <v>0</v>
      </c>
      <c r="H57" s="6">
        <f t="shared" si="153"/>
        <v>0</v>
      </c>
      <c r="I57" s="6">
        <f t="shared" si="153"/>
        <v>0</v>
      </c>
      <c r="J57" s="6">
        <f t="shared" si="153"/>
        <v>0</v>
      </c>
      <c r="K57" s="6">
        <f t="shared" si="153"/>
        <v>0</v>
      </c>
      <c r="L57" s="6">
        <f t="shared" si="153"/>
        <v>0</v>
      </c>
      <c r="M57" s="6">
        <f t="shared" si="153"/>
        <v>0</v>
      </c>
      <c r="N57" s="6">
        <f t="shared" si="153"/>
        <v>0</v>
      </c>
      <c r="O57" s="92">
        <f t="shared" si="143"/>
        <v>0</v>
      </c>
      <c r="P57" s="92" t="e">
        <f t="shared" ref="P57" si="154">P56*$B57</f>
        <v>#DIV/0!</v>
      </c>
      <c r="Q57" s="92" t="e">
        <f t="shared" ref="Q57" si="155">Q56*$B57</f>
        <v>#DIV/0!</v>
      </c>
      <c r="R57" s="92" t="e">
        <f t="shared" ref="R57" si="156">R56*$B57</f>
        <v>#DIV/0!</v>
      </c>
      <c r="S57" s="92" t="e">
        <f t="shared" ref="S57" si="157">S56*$B57</f>
        <v>#DIV/0!</v>
      </c>
    </row>
    <row r="58" spans="1:19" ht="15" customHeight="1" x14ac:dyDescent="0.25">
      <c r="A58" s="8" t="s">
        <v>34</v>
      </c>
      <c r="B58" s="9">
        <f>1-B57</f>
        <v>0</v>
      </c>
      <c r="C58" s="6">
        <f t="shared" ref="C58:N58" si="158">C56*$B$28</f>
        <v>0</v>
      </c>
      <c r="D58" s="6">
        <f t="shared" si="158"/>
        <v>0</v>
      </c>
      <c r="E58" s="6">
        <f t="shared" si="158"/>
        <v>0</v>
      </c>
      <c r="F58" s="6">
        <f t="shared" si="158"/>
        <v>0</v>
      </c>
      <c r="G58" s="6">
        <f t="shared" si="158"/>
        <v>0</v>
      </c>
      <c r="H58" s="6">
        <f t="shared" si="158"/>
        <v>0</v>
      </c>
      <c r="I58" s="6">
        <f t="shared" si="158"/>
        <v>0</v>
      </c>
      <c r="J58" s="6">
        <f t="shared" si="158"/>
        <v>0</v>
      </c>
      <c r="K58" s="6">
        <f t="shared" si="158"/>
        <v>0</v>
      </c>
      <c r="L58" s="6">
        <f t="shared" si="158"/>
        <v>0</v>
      </c>
      <c r="M58" s="6">
        <f t="shared" si="158"/>
        <v>0</v>
      </c>
      <c r="N58" s="6">
        <f t="shared" si="158"/>
        <v>0</v>
      </c>
      <c r="O58" s="92">
        <f t="shared" si="143"/>
        <v>0</v>
      </c>
      <c r="P58" s="92" t="e">
        <f t="shared" ref="P58" si="159">P56-P57</f>
        <v>#DIV/0!</v>
      </c>
      <c r="Q58" s="92" t="e">
        <f t="shared" ref="Q58" si="160">Q56-Q57</f>
        <v>#DIV/0!</v>
      </c>
      <c r="R58" s="92" t="e">
        <f t="shared" ref="R58" si="161">R56-R57</f>
        <v>#DIV/0!</v>
      </c>
      <c r="S58" s="92" t="e">
        <f t="shared" ref="S58" si="162">S56-S57</f>
        <v>#DIV/0!</v>
      </c>
    </row>
    <row r="59" spans="1:19" ht="15" customHeight="1" x14ac:dyDescent="0.25">
      <c r="A59" s="196" t="s">
        <v>35</v>
      </c>
      <c r="B59" s="197"/>
      <c r="C59" s="98" t="s">
        <v>17</v>
      </c>
      <c r="D59" s="98" t="s">
        <v>18</v>
      </c>
      <c r="E59" s="98" t="s">
        <v>19</v>
      </c>
      <c r="F59" s="98" t="s">
        <v>20</v>
      </c>
      <c r="G59" s="98" t="s">
        <v>21</v>
      </c>
      <c r="H59" s="98" t="s">
        <v>22</v>
      </c>
      <c r="I59" s="98" t="s">
        <v>23</v>
      </c>
      <c r="J59" s="98" t="s">
        <v>24</v>
      </c>
      <c r="K59" s="98" t="s">
        <v>25</v>
      </c>
      <c r="L59" s="98" t="s">
        <v>26</v>
      </c>
      <c r="M59" s="98" t="s">
        <v>27</v>
      </c>
      <c r="N59" s="98" t="s">
        <v>28</v>
      </c>
      <c r="O59" s="98" t="s">
        <v>438</v>
      </c>
      <c r="P59" s="98" t="s">
        <v>447</v>
      </c>
      <c r="Q59" s="98" t="s">
        <v>448</v>
      </c>
      <c r="R59" s="98" t="s">
        <v>449</v>
      </c>
      <c r="S59" s="98" t="s">
        <v>450</v>
      </c>
    </row>
    <row r="60" spans="1:19" ht="15" customHeight="1" x14ac:dyDescent="0.25">
      <c r="A60" s="198" t="s">
        <v>29</v>
      </c>
      <c r="B60" s="199"/>
      <c r="C60" s="81"/>
      <c r="D60" s="81">
        <f>$C60</f>
        <v>0</v>
      </c>
      <c r="E60" s="81">
        <f t="shared" ref="E60:N60" si="163">$C60</f>
        <v>0</v>
      </c>
      <c r="F60" s="81">
        <f t="shared" si="163"/>
        <v>0</v>
      </c>
      <c r="G60" s="81">
        <f t="shared" si="163"/>
        <v>0</v>
      </c>
      <c r="H60" s="81">
        <f t="shared" si="163"/>
        <v>0</v>
      </c>
      <c r="I60" s="81">
        <f t="shared" si="163"/>
        <v>0</v>
      </c>
      <c r="J60" s="81">
        <f t="shared" si="163"/>
        <v>0</v>
      </c>
      <c r="K60" s="81">
        <f t="shared" si="163"/>
        <v>0</v>
      </c>
      <c r="L60" s="81">
        <f t="shared" si="163"/>
        <v>0</v>
      </c>
      <c r="M60" s="81">
        <f t="shared" si="163"/>
        <v>0</v>
      </c>
      <c r="N60" s="81">
        <f t="shared" si="163"/>
        <v>0</v>
      </c>
      <c r="O60" s="90">
        <f t="shared" ref="O60:O61" si="164">SUM(C60:N60)</f>
        <v>0</v>
      </c>
      <c r="P60" s="90">
        <f t="shared" ref="P60:S60" si="165">O60*(1+P$7)</f>
        <v>0</v>
      </c>
      <c r="Q60" s="90">
        <f t="shared" si="165"/>
        <v>0</v>
      </c>
      <c r="R60" s="90">
        <f t="shared" si="165"/>
        <v>0</v>
      </c>
      <c r="S60" s="90">
        <f t="shared" si="165"/>
        <v>0</v>
      </c>
    </row>
    <row r="61" spans="1:19" ht="15" customHeight="1" x14ac:dyDescent="0.25">
      <c r="A61" s="200"/>
      <c r="B61" s="201"/>
      <c r="C61" s="79">
        <f>INT($B$1*C60)</f>
        <v>0</v>
      </c>
      <c r="D61" s="79">
        <f t="shared" ref="D61:N61" si="166">INT($B$1*D60)</f>
        <v>0</v>
      </c>
      <c r="E61" s="79">
        <f t="shared" si="166"/>
        <v>0</v>
      </c>
      <c r="F61" s="79">
        <f t="shared" si="166"/>
        <v>0</v>
      </c>
      <c r="G61" s="79">
        <f t="shared" si="166"/>
        <v>0</v>
      </c>
      <c r="H61" s="79">
        <f t="shared" si="166"/>
        <v>0</v>
      </c>
      <c r="I61" s="79">
        <f t="shared" si="166"/>
        <v>0</v>
      </c>
      <c r="J61" s="79">
        <f t="shared" si="166"/>
        <v>0</v>
      </c>
      <c r="K61" s="79">
        <f t="shared" si="166"/>
        <v>0</v>
      </c>
      <c r="L61" s="79">
        <f t="shared" si="166"/>
        <v>0</v>
      </c>
      <c r="M61" s="79">
        <f t="shared" si="166"/>
        <v>0</v>
      </c>
      <c r="N61" s="79">
        <f t="shared" si="166"/>
        <v>0</v>
      </c>
      <c r="O61" s="90">
        <f t="shared" si="164"/>
        <v>0</v>
      </c>
      <c r="P61" s="90">
        <f t="shared" ref="P61:S61" si="167">O61*(1+P$7)</f>
        <v>0</v>
      </c>
      <c r="Q61" s="90">
        <f t="shared" si="167"/>
        <v>0</v>
      </c>
      <c r="R61" s="90">
        <f t="shared" si="167"/>
        <v>0</v>
      </c>
      <c r="S61" s="90">
        <f t="shared" si="167"/>
        <v>0</v>
      </c>
    </row>
    <row r="62" spans="1:19" ht="15" customHeight="1" x14ac:dyDescent="0.25">
      <c r="A62" s="194" t="s">
        <v>30</v>
      </c>
      <c r="B62" s="194"/>
      <c r="C62" s="7"/>
      <c r="D62" s="7">
        <f>$C62</f>
        <v>0</v>
      </c>
      <c r="E62" s="7">
        <f t="shared" ref="E62:N62" si="168">$C62</f>
        <v>0</v>
      </c>
      <c r="F62" s="7">
        <f t="shared" si="168"/>
        <v>0</v>
      </c>
      <c r="G62" s="7">
        <f t="shared" si="168"/>
        <v>0</v>
      </c>
      <c r="H62" s="7">
        <f t="shared" si="168"/>
        <v>0</v>
      </c>
      <c r="I62" s="7">
        <f t="shared" si="168"/>
        <v>0</v>
      </c>
      <c r="J62" s="7">
        <f t="shared" si="168"/>
        <v>0</v>
      </c>
      <c r="K62" s="7">
        <f t="shared" si="168"/>
        <v>0</v>
      </c>
      <c r="L62" s="7">
        <f t="shared" si="168"/>
        <v>0</v>
      </c>
      <c r="M62" s="7">
        <f t="shared" si="168"/>
        <v>0</v>
      </c>
      <c r="N62" s="7">
        <f t="shared" si="168"/>
        <v>0</v>
      </c>
      <c r="O62" s="150">
        <f t="shared" ref="O62" si="169">AVERAGE(C62:N62)</f>
        <v>0</v>
      </c>
      <c r="P62" s="150">
        <f t="shared" ref="P62:S62" si="170">ROUND(O62*(1+P$8),2)</f>
        <v>0</v>
      </c>
      <c r="Q62" s="150">
        <f t="shared" si="170"/>
        <v>0</v>
      </c>
      <c r="R62" s="150">
        <f t="shared" si="170"/>
        <v>0</v>
      </c>
      <c r="S62" s="150">
        <f t="shared" si="170"/>
        <v>0</v>
      </c>
    </row>
    <row r="63" spans="1:19" ht="15" customHeight="1" x14ac:dyDescent="0.25">
      <c r="A63" s="194" t="s">
        <v>282</v>
      </c>
      <c r="B63" s="194"/>
      <c r="C63" s="6">
        <f>C61*C62</f>
        <v>0</v>
      </c>
      <c r="D63" s="6">
        <f t="shared" ref="D63" si="171">D61*D62</f>
        <v>0</v>
      </c>
      <c r="E63" s="6">
        <f t="shared" ref="E63" si="172">E61*E62</f>
        <v>0</v>
      </c>
      <c r="F63" s="6">
        <f t="shared" ref="F63" si="173">F61*F62</f>
        <v>0</v>
      </c>
      <c r="G63" s="6">
        <f t="shared" ref="G63" si="174">G61*G62</f>
        <v>0</v>
      </c>
      <c r="H63" s="6">
        <f t="shared" ref="H63" si="175">H61*H62</f>
        <v>0</v>
      </c>
      <c r="I63" s="6">
        <f t="shared" ref="I63" si="176">I61*I62</f>
        <v>0</v>
      </c>
      <c r="J63" s="6">
        <f t="shared" ref="J63" si="177">J61*J62</f>
        <v>0</v>
      </c>
      <c r="K63" s="6">
        <f t="shared" ref="K63" si="178">K61*K62</f>
        <v>0</v>
      </c>
      <c r="L63" s="6">
        <f t="shared" ref="L63" si="179">L61*L62</f>
        <v>0</v>
      </c>
      <c r="M63" s="6">
        <f t="shared" ref="M63" si="180">M61*M62</f>
        <v>0</v>
      </c>
      <c r="N63" s="6">
        <f t="shared" ref="N63" si="181">N61*N62</f>
        <v>0</v>
      </c>
      <c r="O63" s="92">
        <f t="shared" ref="O63" si="182">SUM(C63:N63)</f>
        <v>0</v>
      </c>
      <c r="P63" s="92">
        <f t="shared" ref="P63" si="183">P61*P62</f>
        <v>0</v>
      </c>
      <c r="Q63" s="92">
        <f t="shared" ref="Q63" si="184">Q61*Q62</f>
        <v>0</v>
      </c>
      <c r="R63" s="92">
        <f t="shared" ref="R63" si="185">R61*R62</f>
        <v>0</v>
      </c>
      <c r="S63" s="92">
        <f t="shared" ref="S63" si="186">S61*S62</f>
        <v>0</v>
      </c>
    </row>
    <row r="64" spans="1:19" ht="15" customHeight="1" x14ac:dyDescent="0.25">
      <c r="A64" s="194" t="s">
        <v>31</v>
      </c>
      <c r="B64" s="194"/>
      <c r="C64" s="130">
        <v>0.21</v>
      </c>
      <c r="D64" s="131">
        <f t="shared" ref="D64:N64" si="187">$C64</f>
        <v>0.21</v>
      </c>
      <c r="E64" s="131">
        <f t="shared" si="187"/>
        <v>0.21</v>
      </c>
      <c r="F64" s="131">
        <f t="shared" si="187"/>
        <v>0.21</v>
      </c>
      <c r="G64" s="131">
        <f t="shared" si="187"/>
        <v>0.21</v>
      </c>
      <c r="H64" s="131">
        <f t="shared" si="187"/>
        <v>0.21</v>
      </c>
      <c r="I64" s="131">
        <f t="shared" si="187"/>
        <v>0.21</v>
      </c>
      <c r="J64" s="131">
        <f t="shared" si="187"/>
        <v>0.21</v>
      </c>
      <c r="K64" s="131">
        <f t="shared" si="187"/>
        <v>0.21</v>
      </c>
      <c r="L64" s="131">
        <f t="shared" si="187"/>
        <v>0.21</v>
      </c>
      <c r="M64" s="131">
        <f t="shared" si="187"/>
        <v>0.21</v>
      </c>
      <c r="N64" s="131">
        <f t="shared" si="187"/>
        <v>0.21</v>
      </c>
      <c r="O64" s="6"/>
      <c r="P64" s="6"/>
      <c r="Q64" s="6"/>
      <c r="R64" s="6"/>
      <c r="S64" s="6"/>
    </row>
    <row r="65" spans="1:19" ht="15" customHeight="1" x14ac:dyDescent="0.25">
      <c r="A65" s="195" t="s">
        <v>32</v>
      </c>
      <c r="B65" s="195"/>
      <c r="C65" s="6">
        <f t="shared" ref="C65:N65" si="188">C63*C64</f>
        <v>0</v>
      </c>
      <c r="D65" s="6">
        <f t="shared" si="188"/>
        <v>0</v>
      </c>
      <c r="E65" s="6">
        <f t="shared" si="188"/>
        <v>0</v>
      </c>
      <c r="F65" s="6">
        <f t="shared" si="188"/>
        <v>0</v>
      </c>
      <c r="G65" s="6">
        <f t="shared" si="188"/>
        <v>0</v>
      </c>
      <c r="H65" s="6">
        <f t="shared" si="188"/>
        <v>0</v>
      </c>
      <c r="I65" s="6">
        <f t="shared" si="188"/>
        <v>0</v>
      </c>
      <c r="J65" s="6">
        <f t="shared" si="188"/>
        <v>0</v>
      </c>
      <c r="K65" s="6">
        <f t="shared" si="188"/>
        <v>0</v>
      </c>
      <c r="L65" s="6">
        <f t="shared" si="188"/>
        <v>0</v>
      </c>
      <c r="M65" s="6">
        <f t="shared" si="188"/>
        <v>0</v>
      </c>
      <c r="N65" s="6">
        <f t="shared" si="188"/>
        <v>0</v>
      </c>
      <c r="O65" s="92">
        <f t="shared" ref="O65:O68" si="189">SUM(C65:N65)</f>
        <v>0</v>
      </c>
      <c r="P65" s="92">
        <f t="shared" ref="P65" si="190">P63*$C64</f>
        <v>0</v>
      </c>
      <c r="Q65" s="92">
        <f t="shared" ref="Q65" si="191">Q63*$C64</f>
        <v>0</v>
      </c>
      <c r="R65" s="92">
        <f t="shared" ref="R65" si="192">R63*$C64</f>
        <v>0</v>
      </c>
      <c r="S65" s="92">
        <f t="shared" ref="S65" si="193">S63*$C64</f>
        <v>0</v>
      </c>
    </row>
    <row r="66" spans="1:19" ht="15" customHeight="1" x14ac:dyDescent="0.25">
      <c r="A66" s="195" t="s">
        <v>281</v>
      </c>
      <c r="B66" s="195"/>
      <c r="C66" s="6">
        <f t="shared" ref="C66:N66" si="194">C63+C65</f>
        <v>0</v>
      </c>
      <c r="D66" s="6">
        <f t="shared" si="194"/>
        <v>0</v>
      </c>
      <c r="E66" s="6">
        <f t="shared" si="194"/>
        <v>0</v>
      </c>
      <c r="F66" s="6">
        <f t="shared" si="194"/>
        <v>0</v>
      </c>
      <c r="G66" s="6">
        <f t="shared" si="194"/>
        <v>0</v>
      </c>
      <c r="H66" s="6">
        <f t="shared" si="194"/>
        <v>0</v>
      </c>
      <c r="I66" s="6">
        <f t="shared" si="194"/>
        <v>0</v>
      </c>
      <c r="J66" s="6">
        <f t="shared" si="194"/>
        <v>0</v>
      </c>
      <c r="K66" s="6">
        <f t="shared" si="194"/>
        <v>0</v>
      </c>
      <c r="L66" s="6">
        <f t="shared" si="194"/>
        <v>0</v>
      </c>
      <c r="M66" s="6">
        <f t="shared" si="194"/>
        <v>0</v>
      </c>
      <c r="N66" s="6">
        <f t="shared" si="194"/>
        <v>0</v>
      </c>
      <c r="O66" s="92">
        <f t="shared" si="189"/>
        <v>0</v>
      </c>
      <c r="P66" s="92">
        <f t="shared" ref="P66" si="195">P63+P65</f>
        <v>0</v>
      </c>
      <c r="Q66" s="92">
        <f t="shared" ref="Q66" si="196">Q63+Q65</f>
        <v>0</v>
      </c>
      <c r="R66" s="92">
        <f t="shared" ref="R66" si="197">R63+R65</f>
        <v>0</v>
      </c>
      <c r="S66" s="92">
        <f t="shared" ref="S66" si="198">S63+S65</f>
        <v>0</v>
      </c>
    </row>
    <row r="67" spans="1:19" ht="15" customHeight="1" x14ac:dyDescent="0.25">
      <c r="A67" s="8" t="s">
        <v>33</v>
      </c>
      <c r="B67" s="9">
        <f>$B$17</f>
        <v>1</v>
      </c>
      <c r="C67" s="6">
        <f t="shared" ref="C67:N67" si="199">C66*$B$27</f>
        <v>0</v>
      </c>
      <c r="D67" s="6">
        <f t="shared" si="199"/>
        <v>0</v>
      </c>
      <c r="E67" s="6">
        <f t="shared" si="199"/>
        <v>0</v>
      </c>
      <c r="F67" s="6">
        <f t="shared" si="199"/>
        <v>0</v>
      </c>
      <c r="G67" s="6">
        <f t="shared" si="199"/>
        <v>0</v>
      </c>
      <c r="H67" s="6">
        <f t="shared" si="199"/>
        <v>0</v>
      </c>
      <c r="I67" s="6">
        <f t="shared" si="199"/>
        <v>0</v>
      </c>
      <c r="J67" s="6">
        <f t="shared" si="199"/>
        <v>0</v>
      </c>
      <c r="K67" s="6">
        <f t="shared" si="199"/>
        <v>0</v>
      </c>
      <c r="L67" s="6">
        <f t="shared" si="199"/>
        <v>0</v>
      </c>
      <c r="M67" s="6">
        <f t="shared" si="199"/>
        <v>0</v>
      </c>
      <c r="N67" s="6">
        <f t="shared" si="199"/>
        <v>0</v>
      </c>
      <c r="O67" s="92">
        <f t="shared" si="189"/>
        <v>0</v>
      </c>
      <c r="P67" s="92">
        <f t="shared" ref="P67" si="200">P66*$B67</f>
        <v>0</v>
      </c>
      <c r="Q67" s="92">
        <f t="shared" ref="Q67" si="201">Q66*$B67</f>
        <v>0</v>
      </c>
      <c r="R67" s="92">
        <f t="shared" ref="R67" si="202">R66*$B67</f>
        <v>0</v>
      </c>
      <c r="S67" s="92">
        <f t="shared" ref="S67" si="203">S66*$B67</f>
        <v>0</v>
      </c>
    </row>
    <row r="68" spans="1:19" ht="15" customHeight="1" x14ac:dyDescent="0.25">
      <c r="A68" s="8" t="s">
        <v>34</v>
      </c>
      <c r="B68" s="9">
        <f>1-B67</f>
        <v>0</v>
      </c>
      <c r="C68" s="6">
        <f t="shared" ref="C68:N68" si="204">C66*$B$28</f>
        <v>0</v>
      </c>
      <c r="D68" s="6">
        <f t="shared" si="204"/>
        <v>0</v>
      </c>
      <c r="E68" s="6">
        <f t="shared" si="204"/>
        <v>0</v>
      </c>
      <c r="F68" s="6">
        <f t="shared" si="204"/>
        <v>0</v>
      </c>
      <c r="G68" s="6">
        <f t="shared" si="204"/>
        <v>0</v>
      </c>
      <c r="H68" s="6">
        <f t="shared" si="204"/>
        <v>0</v>
      </c>
      <c r="I68" s="6">
        <f t="shared" si="204"/>
        <v>0</v>
      </c>
      <c r="J68" s="6">
        <f t="shared" si="204"/>
        <v>0</v>
      </c>
      <c r="K68" s="6">
        <f t="shared" si="204"/>
        <v>0</v>
      </c>
      <c r="L68" s="6">
        <f t="shared" si="204"/>
        <v>0</v>
      </c>
      <c r="M68" s="6">
        <f t="shared" si="204"/>
        <v>0</v>
      </c>
      <c r="N68" s="6">
        <f t="shared" si="204"/>
        <v>0</v>
      </c>
      <c r="O68" s="92">
        <f t="shared" si="189"/>
        <v>0</v>
      </c>
      <c r="P68" s="92">
        <f t="shared" ref="P68" si="205">P66-P67</f>
        <v>0</v>
      </c>
      <c r="Q68" s="92">
        <f t="shared" ref="Q68" si="206">Q66-Q67</f>
        <v>0</v>
      </c>
      <c r="R68" s="92">
        <f t="shared" ref="R68" si="207">R66-R67</f>
        <v>0</v>
      </c>
      <c r="S68" s="92">
        <f t="shared" ref="S68" si="208">S66-S67</f>
        <v>0</v>
      </c>
    </row>
    <row r="69" spans="1:19" ht="15" customHeight="1" x14ac:dyDescent="0.25">
      <c r="A69" s="196" t="s">
        <v>36</v>
      </c>
      <c r="B69" s="197"/>
      <c r="C69" s="98" t="s">
        <v>17</v>
      </c>
      <c r="D69" s="98" t="s">
        <v>18</v>
      </c>
      <c r="E69" s="98" t="s">
        <v>19</v>
      </c>
      <c r="F69" s="98" t="s">
        <v>20</v>
      </c>
      <c r="G69" s="98" t="s">
        <v>21</v>
      </c>
      <c r="H69" s="98" t="s">
        <v>22</v>
      </c>
      <c r="I69" s="98" t="s">
        <v>23</v>
      </c>
      <c r="J69" s="98" t="s">
        <v>24</v>
      </c>
      <c r="K69" s="98" t="s">
        <v>25</v>
      </c>
      <c r="L69" s="98" t="s">
        <v>26</v>
      </c>
      <c r="M69" s="98" t="s">
        <v>27</v>
      </c>
      <c r="N69" s="98" t="s">
        <v>28</v>
      </c>
      <c r="O69" s="98" t="s">
        <v>438</v>
      </c>
      <c r="P69" s="98" t="s">
        <v>447</v>
      </c>
      <c r="Q69" s="98" t="s">
        <v>448</v>
      </c>
      <c r="R69" s="98" t="s">
        <v>449</v>
      </c>
      <c r="S69" s="98" t="s">
        <v>450</v>
      </c>
    </row>
    <row r="70" spans="1:19" ht="15" customHeight="1" x14ac:dyDescent="0.25">
      <c r="A70" s="198" t="s">
        <v>29</v>
      </c>
      <c r="B70" s="199"/>
      <c r="C70" s="81"/>
      <c r="D70" s="81">
        <f>$C70</f>
        <v>0</v>
      </c>
      <c r="E70" s="81">
        <f t="shared" ref="E70:N70" si="209">$C70</f>
        <v>0</v>
      </c>
      <c r="F70" s="81">
        <f t="shared" si="209"/>
        <v>0</v>
      </c>
      <c r="G70" s="81">
        <f t="shared" si="209"/>
        <v>0</v>
      </c>
      <c r="H70" s="81">
        <f t="shared" si="209"/>
        <v>0</v>
      </c>
      <c r="I70" s="81">
        <f t="shared" si="209"/>
        <v>0</v>
      </c>
      <c r="J70" s="81">
        <f t="shared" si="209"/>
        <v>0</v>
      </c>
      <c r="K70" s="81">
        <f t="shared" si="209"/>
        <v>0</v>
      </c>
      <c r="L70" s="81">
        <f t="shared" si="209"/>
        <v>0</v>
      </c>
      <c r="M70" s="81">
        <f t="shared" si="209"/>
        <v>0</v>
      </c>
      <c r="N70" s="81">
        <f t="shared" si="209"/>
        <v>0</v>
      </c>
      <c r="O70" s="90">
        <f t="shared" ref="O70:O71" si="210">SUM(C70:N70)</f>
        <v>0</v>
      </c>
      <c r="P70" s="90">
        <f t="shared" ref="P70:S70" si="211">O70*(1+P$7)</f>
        <v>0</v>
      </c>
      <c r="Q70" s="90">
        <f t="shared" si="211"/>
        <v>0</v>
      </c>
      <c r="R70" s="90">
        <f t="shared" si="211"/>
        <v>0</v>
      </c>
      <c r="S70" s="90">
        <f t="shared" si="211"/>
        <v>0</v>
      </c>
    </row>
    <row r="71" spans="1:19" ht="15" customHeight="1" x14ac:dyDescent="0.25">
      <c r="A71" s="200"/>
      <c r="B71" s="201"/>
      <c r="C71" s="79">
        <f>INT($B$1*C70)</f>
        <v>0</v>
      </c>
      <c r="D71" s="79">
        <f t="shared" ref="D71:N71" si="212">INT($B$1*D70)</f>
        <v>0</v>
      </c>
      <c r="E71" s="79">
        <f t="shared" si="212"/>
        <v>0</v>
      </c>
      <c r="F71" s="79">
        <f t="shared" si="212"/>
        <v>0</v>
      </c>
      <c r="G71" s="79">
        <f t="shared" si="212"/>
        <v>0</v>
      </c>
      <c r="H71" s="79">
        <f t="shared" si="212"/>
        <v>0</v>
      </c>
      <c r="I71" s="79">
        <f t="shared" si="212"/>
        <v>0</v>
      </c>
      <c r="J71" s="79">
        <f t="shared" si="212"/>
        <v>0</v>
      </c>
      <c r="K71" s="79">
        <f t="shared" si="212"/>
        <v>0</v>
      </c>
      <c r="L71" s="79">
        <f t="shared" si="212"/>
        <v>0</v>
      </c>
      <c r="M71" s="79">
        <f t="shared" si="212"/>
        <v>0</v>
      </c>
      <c r="N71" s="79">
        <f t="shared" si="212"/>
        <v>0</v>
      </c>
      <c r="O71" s="90">
        <f t="shared" si="210"/>
        <v>0</v>
      </c>
      <c r="P71" s="90">
        <f t="shared" ref="P71:S71" si="213">O71*(1+P$7)</f>
        <v>0</v>
      </c>
      <c r="Q71" s="90">
        <f t="shared" si="213"/>
        <v>0</v>
      </c>
      <c r="R71" s="90">
        <f t="shared" si="213"/>
        <v>0</v>
      </c>
      <c r="S71" s="90">
        <f t="shared" si="213"/>
        <v>0</v>
      </c>
    </row>
    <row r="72" spans="1:19" ht="15" customHeight="1" x14ac:dyDescent="0.25">
      <c r="A72" s="194" t="s">
        <v>30</v>
      </c>
      <c r="B72" s="194"/>
      <c r="C72" s="7"/>
      <c r="D72" s="7">
        <f>$C72</f>
        <v>0</v>
      </c>
      <c r="E72" s="7">
        <f t="shared" ref="E72:N72" si="214">$C72</f>
        <v>0</v>
      </c>
      <c r="F72" s="7">
        <f t="shared" si="214"/>
        <v>0</v>
      </c>
      <c r="G72" s="7">
        <f t="shared" si="214"/>
        <v>0</v>
      </c>
      <c r="H72" s="7">
        <f t="shared" si="214"/>
        <v>0</v>
      </c>
      <c r="I72" s="7">
        <f t="shared" si="214"/>
        <v>0</v>
      </c>
      <c r="J72" s="7">
        <f t="shared" si="214"/>
        <v>0</v>
      </c>
      <c r="K72" s="7">
        <f t="shared" si="214"/>
        <v>0</v>
      </c>
      <c r="L72" s="7">
        <f t="shared" si="214"/>
        <v>0</v>
      </c>
      <c r="M72" s="7">
        <f t="shared" si="214"/>
        <v>0</v>
      </c>
      <c r="N72" s="7">
        <f t="shared" si="214"/>
        <v>0</v>
      </c>
      <c r="O72" s="150">
        <f t="shared" ref="O72" si="215">AVERAGE(C72:N72)</f>
        <v>0</v>
      </c>
      <c r="P72" s="150">
        <f t="shared" ref="P72:S72" si="216">ROUND(O72*(1+P$8),2)</f>
        <v>0</v>
      </c>
      <c r="Q72" s="150">
        <f t="shared" si="216"/>
        <v>0</v>
      </c>
      <c r="R72" s="150">
        <f t="shared" si="216"/>
        <v>0</v>
      </c>
      <c r="S72" s="150">
        <f t="shared" si="216"/>
        <v>0</v>
      </c>
    </row>
    <row r="73" spans="1:19" ht="15" customHeight="1" x14ac:dyDescent="0.25">
      <c r="A73" s="194" t="s">
        <v>282</v>
      </c>
      <c r="B73" s="194"/>
      <c r="C73" s="6">
        <f>C71*C72</f>
        <v>0</v>
      </c>
      <c r="D73" s="6">
        <f t="shared" ref="D73" si="217">D71*D72</f>
        <v>0</v>
      </c>
      <c r="E73" s="6">
        <f t="shared" ref="E73" si="218">E71*E72</f>
        <v>0</v>
      </c>
      <c r="F73" s="6">
        <f t="shared" ref="F73" si="219">F71*F72</f>
        <v>0</v>
      </c>
      <c r="G73" s="6">
        <f t="shared" ref="G73" si="220">G71*G72</f>
        <v>0</v>
      </c>
      <c r="H73" s="6">
        <f t="shared" ref="H73" si="221">H71*H72</f>
        <v>0</v>
      </c>
      <c r="I73" s="6">
        <f t="shared" ref="I73" si="222">I71*I72</f>
        <v>0</v>
      </c>
      <c r="J73" s="6">
        <f t="shared" ref="J73" si="223">J71*J72</f>
        <v>0</v>
      </c>
      <c r="K73" s="6">
        <f t="shared" ref="K73" si="224">K71*K72</f>
        <v>0</v>
      </c>
      <c r="L73" s="6">
        <f t="shared" ref="L73" si="225">L71*L72</f>
        <v>0</v>
      </c>
      <c r="M73" s="6">
        <f t="shared" ref="M73" si="226">M71*M72</f>
        <v>0</v>
      </c>
      <c r="N73" s="6">
        <f t="shared" ref="N73" si="227">N71*N72</f>
        <v>0</v>
      </c>
      <c r="O73" s="92">
        <f t="shared" ref="O73" si="228">SUM(C73:N73)</f>
        <v>0</v>
      </c>
      <c r="P73" s="92">
        <f t="shared" ref="P73" si="229">P71*P72</f>
        <v>0</v>
      </c>
      <c r="Q73" s="92">
        <f t="shared" ref="Q73" si="230">Q71*Q72</f>
        <v>0</v>
      </c>
      <c r="R73" s="92">
        <f t="shared" ref="R73" si="231">R71*R72</f>
        <v>0</v>
      </c>
      <c r="S73" s="92">
        <f t="shared" ref="S73" si="232">S71*S72</f>
        <v>0</v>
      </c>
    </row>
    <row r="74" spans="1:19" ht="15" customHeight="1" x14ac:dyDescent="0.25">
      <c r="A74" s="194" t="s">
        <v>31</v>
      </c>
      <c r="B74" s="194"/>
      <c r="C74" s="130">
        <v>0.21</v>
      </c>
      <c r="D74" s="131">
        <f t="shared" ref="D74:N74" si="233">$C74</f>
        <v>0.21</v>
      </c>
      <c r="E74" s="131">
        <f t="shared" si="233"/>
        <v>0.21</v>
      </c>
      <c r="F74" s="131">
        <f t="shared" si="233"/>
        <v>0.21</v>
      </c>
      <c r="G74" s="131">
        <f t="shared" si="233"/>
        <v>0.21</v>
      </c>
      <c r="H74" s="131">
        <f t="shared" si="233"/>
        <v>0.21</v>
      </c>
      <c r="I74" s="131">
        <f t="shared" si="233"/>
        <v>0.21</v>
      </c>
      <c r="J74" s="131">
        <f t="shared" si="233"/>
        <v>0.21</v>
      </c>
      <c r="K74" s="131">
        <f t="shared" si="233"/>
        <v>0.21</v>
      </c>
      <c r="L74" s="131">
        <f t="shared" si="233"/>
        <v>0.21</v>
      </c>
      <c r="M74" s="131">
        <f t="shared" si="233"/>
        <v>0.21</v>
      </c>
      <c r="N74" s="131">
        <f t="shared" si="233"/>
        <v>0.21</v>
      </c>
      <c r="O74" s="6"/>
      <c r="P74" s="6"/>
      <c r="Q74" s="6"/>
      <c r="R74" s="6"/>
      <c r="S74" s="6"/>
    </row>
    <row r="75" spans="1:19" ht="15" customHeight="1" x14ac:dyDescent="0.25">
      <c r="A75" s="195" t="s">
        <v>32</v>
      </c>
      <c r="B75" s="195"/>
      <c r="C75" s="6">
        <f t="shared" ref="C75:N75" si="234">C73*C74</f>
        <v>0</v>
      </c>
      <c r="D75" s="6">
        <f t="shared" si="234"/>
        <v>0</v>
      </c>
      <c r="E75" s="6">
        <f t="shared" si="234"/>
        <v>0</v>
      </c>
      <c r="F75" s="6">
        <f t="shared" si="234"/>
        <v>0</v>
      </c>
      <c r="G75" s="6">
        <f t="shared" si="234"/>
        <v>0</v>
      </c>
      <c r="H75" s="6">
        <f t="shared" si="234"/>
        <v>0</v>
      </c>
      <c r="I75" s="6">
        <f t="shared" si="234"/>
        <v>0</v>
      </c>
      <c r="J75" s="6">
        <f t="shared" si="234"/>
        <v>0</v>
      </c>
      <c r="K75" s="6">
        <f t="shared" si="234"/>
        <v>0</v>
      </c>
      <c r="L75" s="6">
        <f t="shared" si="234"/>
        <v>0</v>
      </c>
      <c r="M75" s="6">
        <f t="shared" si="234"/>
        <v>0</v>
      </c>
      <c r="N75" s="6">
        <f t="shared" si="234"/>
        <v>0</v>
      </c>
      <c r="O75" s="92">
        <f t="shared" ref="O75:O78" si="235">SUM(C75:N75)</f>
        <v>0</v>
      </c>
      <c r="P75" s="92">
        <f t="shared" ref="P75" si="236">P73*$C74</f>
        <v>0</v>
      </c>
      <c r="Q75" s="92">
        <f t="shared" ref="Q75" si="237">Q73*$C74</f>
        <v>0</v>
      </c>
      <c r="R75" s="92">
        <f t="shared" ref="R75" si="238">R73*$C74</f>
        <v>0</v>
      </c>
      <c r="S75" s="92">
        <f t="shared" ref="S75" si="239">S73*$C74</f>
        <v>0</v>
      </c>
    </row>
    <row r="76" spans="1:19" ht="15" customHeight="1" x14ac:dyDescent="0.25">
      <c r="A76" s="195" t="s">
        <v>281</v>
      </c>
      <c r="B76" s="195"/>
      <c r="C76" s="6">
        <f t="shared" ref="C76:N76" si="240">C73+C75</f>
        <v>0</v>
      </c>
      <c r="D76" s="6">
        <f t="shared" si="240"/>
        <v>0</v>
      </c>
      <c r="E76" s="6">
        <f t="shared" si="240"/>
        <v>0</v>
      </c>
      <c r="F76" s="6">
        <f t="shared" si="240"/>
        <v>0</v>
      </c>
      <c r="G76" s="6">
        <f t="shared" si="240"/>
        <v>0</v>
      </c>
      <c r="H76" s="6">
        <f t="shared" si="240"/>
        <v>0</v>
      </c>
      <c r="I76" s="6">
        <f t="shared" si="240"/>
        <v>0</v>
      </c>
      <c r="J76" s="6">
        <f t="shared" si="240"/>
        <v>0</v>
      </c>
      <c r="K76" s="6">
        <f t="shared" si="240"/>
        <v>0</v>
      </c>
      <c r="L76" s="6">
        <f t="shared" si="240"/>
        <v>0</v>
      </c>
      <c r="M76" s="6">
        <f t="shared" si="240"/>
        <v>0</v>
      </c>
      <c r="N76" s="6">
        <f t="shared" si="240"/>
        <v>0</v>
      </c>
      <c r="O76" s="92">
        <f t="shared" si="235"/>
        <v>0</v>
      </c>
      <c r="P76" s="92">
        <f t="shared" ref="P76" si="241">P73+P75</f>
        <v>0</v>
      </c>
      <c r="Q76" s="92">
        <f t="shared" ref="Q76" si="242">Q73+Q75</f>
        <v>0</v>
      </c>
      <c r="R76" s="92">
        <f t="shared" ref="R76" si="243">R73+R75</f>
        <v>0</v>
      </c>
      <c r="S76" s="92">
        <f t="shared" ref="S76" si="244">S73+S75</f>
        <v>0</v>
      </c>
    </row>
    <row r="77" spans="1:19" ht="15" customHeight="1" x14ac:dyDescent="0.25">
      <c r="A77" s="8" t="s">
        <v>33</v>
      </c>
      <c r="B77" s="9">
        <f>$B$17</f>
        <v>1</v>
      </c>
      <c r="C77" s="6">
        <f t="shared" ref="C77:N77" si="245">C76*$B$27</f>
        <v>0</v>
      </c>
      <c r="D77" s="6">
        <f t="shared" si="245"/>
        <v>0</v>
      </c>
      <c r="E77" s="6">
        <f t="shared" si="245"/>
        <v>0</v>
      </c>
      <c r="F77" s="6">
        <f t="shared" si="245"/>
        <v>0</v>
      </c>
      <c r="G77" s="6">
        <f t="shared" si="245"/>
        <v>0</v>
      </c>
      <c r="H77" s="6">
        <f t="shared" si="245"/>
        <v>0</v>
      </c>
      <c r="I77" s="6">
        <f t="shared" si="245"/>
        <v>0</v>
      </c>
      <c r="J77" s="6">
        <f t="shared" si="245"/>
        <v>0</v>
      </c>
      <c r="K77" s="6">
        <f t="shared" si="245"/>
        <v>0</v>
      </c>
      <c r="L77" s="6">
        <f t="shared" si="245"/>
        <v>0</v>
      </c>
      <c r="M77" s="6">
        <f t="shared" si="245"/>
        <v>0</v>
      </c>
      <c r="N77" s="6">
        <f t="shared" si="245"/>
        <v>0</v>
      </c>
      <c r="O77" s="92">
        <f t="shared" si="235"/>
        <v>0</v>
      </c>
      <c r="P77" s="92">
        <f t="shared" ref="P77" si="246">P76*$B77</f>
        <v>0</v>
      </c>
      <c r="Q77" s="92">
        <f t="shared" ref="Q77" si="247">Q76*$B77</f>
        <v>0</v>
      </c>
      <c r="R77" s="92">
        <f t="shared" ref="R77" si="248">R76*$B77</f>
        <v>0</v>
      </c>
      <c r="S77" s="92">
        <f t="shared" ref="S77" si="249">S76*$B77</f>
        <v>0</v>
      </c>
    </row>
    <row r="78" spans="1:19" ht="15" customHeight="1" x14ac:dyDescent="0.25">
      <c r="A78" s="8" t="s">
        <v>34</v>
      </c>
      <c r="B78" s="9">
        <f>1-B77</f>
        <v>0</v>
      </c>
      <c r="C78" s="6">
        <f t="shared" ref="C78:N78" si="250">C76*$B$28</f>
        <v>0</v>
      </c>
      <c r="D78" s="6">
        <f t="shared" si="250"/>
        <v>0</v>
      </c>
      <c r="E78" s="6">
        <f t="shared" si="250"/>
        <v>0</v>
      </c>
      <c r="F78" s="6">
        <f t="shared" si="250"/>
        <v>0</v>
      </c>
      <c r="G78" s="6">
        <f t="shared" si="250"/>
        <v>0</v>
      </c>
      <c r="H78" s="6">
        <f t="shared" si="250"/>
        <v>0</v>
      </c>
      <c r="I78" s="6">
        <f t="shared" si="250"/>
        <v>0</v>
      </c>
      <c r="J78" s="6">
        <f t="shared" si="250"/>
        <v>0</v>
      </c>
      <c r="K78" s="6">
        <f t="shared" si="250"/>
        <v>0</v>
      </c>
      <c r="L78" s="6">
        <f t="shared" si="250"/>
        <v>0</v>
      </c>
      <c r="M78" s="6">
        <f t="shared" si="250"/>
        <v>0</v>
      </c>
      <c r="N78" s="6">
        <f t="shared" si="250"/>
        <v>0</v>
      </c>
      <c r="O78" s="92">
        <f t="shared" si="235"/>
        <v>0</v>
      </c>
      <c r="P78" s="92">
        <f t="shared" ref="P78" si="251">P76-P77</f>
        <v>0</v>
      </c>
      <c r="Q78" s="92">
        <f t="shared" ref="Q78" si="252">Q76-Q77</f>
        <v>0</v>
      </c>
      <c r="R78" s="92">
        <f t="shared" ref="R78" si="253">R76-R77</f>
        <v>0</v>
      </c>
      <c r="S78" s="92">
        <f t="shared" ref="S78" si="254">S76-S77</f>
        <v>0</v>
      </c>
    </row>
    <row r="79" spans="1:19" ht="15" customHeight="1" x14ac:dyDescent="0.25">
      <c r="A79" s="196" t="s">
        <v>37</v>
      </c>
      <c r="B79" s="197"/>
      <c r="C79" s="98" t="s">
        <v>17</v>
      </c>
      <c r="D79" s="98" t="s">
        <v>18</v>
      </c>
      <c r="E79" s="98" t="s">
        <v>19</v>
      </c>
      <c r="F79" s="98" t="s">
        <v>20</v>
      </c>
      <c r="G79" s="98" t="s">
        <v>21</v>
      </c>
      <c r="H79" s="98" t="s">
        <v>22</v>
      </c>
      <c r="I79" s="98" t="s">
        <v>23</v>
      </c>
      <c r="J79" s="98" t="s">
        <v>24</v>
      </c>
      <c r="K79" s="98" t="s">
        <v>25</v>
      </c>
      <c r="L79" s="98" t="s">
        <v>26</v>
      </c>
      <c r="M79" s="98" t="s">
        <v>27</v>
      </c>
      <c r="N79" s="98" t="s">
        <v>28</v>
      </c>
      <c r="O79" s="98" t="s">
        <v>438</v>
      </c>
      <c r="P79" s="98" t="s">
        <v>447</v>
      </c>
      <c r="Q79" s="98" t="s">
        <v>448</v>
      </c>
      <c r="R79" s="98" t="s">
        <v>449</v>
      </c>
      <c r="S79" s="98" t="s">
        <v>450</v>
      </c>
    </row>
    <row r="80" spans="1:19" ht="15" customHeight="1" x14ac:dyDescent="0.25">
      <c r="A80" s="198" t="s">
        <v>29</v>
      </c>
      <c r="B80" s="199"/>
      <c r="C80" s="81"/>
      <c r="D80" s="81">
        <f>$C80</f>
        <v>0</v>
      </c>
      <c r="E80" s="81">
        <f t="shared" ref="E80:N80" si="255">$C80</f>
        <v>0</v>
      </c>
      <c r="F80" s="81">
        <f t="shared" si="255"/>
        <v>0</v>
      </c>
      <c r="G80" s="81">
        <f t="shared" si="255"/>
        <v>0</v>
      </c>
      <c r="H80" s="81">
        <f t="shared" si="255"/>
        <v>0</v>
      </c>
      <c r="I80" s="81">
        <f t="shared" si="255"/>
        <v>0</v>
      </c>
      <c r="J80" s="81">
        <f t="shared" si="255"/>
        <v>0</v>
      </c>
      <c r="K80" s="81">
        <f t="shared" si="255"/>
        <v>0</v>
      </c>
      <c r="L80" s="81">
        <f t="shared" si="255"/>
        <v>0</v>
      </c>
      <c r="M80" s="81">
        <f t="shared" si="255"/>
        <v>0</v>
      </c>
      <c r="N80" s="81">
        <f t="shared" si="255"/>
        <v>0</v>
      </c>
      <c r="O80" s="90">
        <f t="shared" ref="O80:O81" si="256">SUM(C80:N80)</f>
        <v>0</v>
      </c>
      <c r="P80" s="90">
        <f t="shared" ref="P80:S80" si="257">O80*(1+P$7)</f>
        <v>0</v>
      </c>
      <c r="Q80" s="90">
        <f t="shared" si="257"/>
        <v>0</v>
      </c>
      <c r="R80" s="90">
        <f t="shared" si="257"/>
        <v>0</v>
      </c>
      <c r="S80" s="90">
        <f t="shared" si="257"/>
        <v>0</v>
      </c>
    </row>
    <row r="81" spans="1:19" ht="15" customHeight="1" x14ac:dyDescent="0.25">
      <c r="A81" s="200"/>
      <c r="B81" s="201"/>
      <c r="C81" s="79">
        <f>INT($B$1*C80)</f>
        <v>0</v>
      </c>
      <c r="D81" s="79">
        <f t="shared" ref="D81:N81" si="258">INT($B$1*D80)</f>
        <v>0</v>
      </c>
      <c r="E81" s="79">
        <f t="shared" si="258"/>
        <v>0</v>
      </c>
      <c r="F81" s="79">
        <f t="shared" si="258"/>
        <v>0</v>
      </c>
      <c r="G81" s="79">
        <f t="shared" si="258"/>
        <v>0</v>
      </c>
      <c r="H81" s="79">
        <f t="shared" si="258"/>
        <v>0</v>
      </c>
      <c r="I81" s="79">
        <f t="shared" si="258"/>
        <v>0</v>
      </c>
      <c r="J81" s="79">
        <f t="shared" si="258"/>
        <v>0</v>
      </c>
      <c r="K81" s="79">
        <f t="shared" si="258"/>
        <v>0</v>
      </c>
      <c r="L81" s="79">
        <f t="shared" si="258"/>
        <v>0</v>
      </c>
      <c r="M81" s="79">
        <f t="shared" si="258"/>
        <v>0</v>
      </c>
      <c r="N81" s="79">
        <f t="shared" si="258"/>
        <v>0</v>
      </c>
      <c r="O81" s="90">
        <f t="shared" si="256"/>
        <v>0</v>
      </c>
      <c r="P81" s="90">
        <f t="shared" ref="P81:S81" si="259">O81*(1+P$7)</f>
        <v>0</v>
      </c>
      <c r="Q81" s="90">
        <f t="shared" si="259"/>
        <v>0</v>
      </c>
      <c r="R81" s="90">
        <f t="shared" si="259"/>
        <v>0</v>
      </c>
      <c r="S81" s="90">
        <f t="shared" si="259"/>
        <v>0</v>
      </c>
    </row>
    <row r="82" spans="1:19" ht="15" customHeight="1" x14ac:dyDescent="0.25">
      <c r="A82" s="194" t="s">
        <v>30</v>
      </c>
      <c r="B82" s="194"/>
      <c r="C82" s="7"/>
      <c r="D82" s="7">
        <f>$C82</f>
        <v>0</v>
      </c>
      <c r="E82" s="7">
        <f t="shared" ref="E82:N82" si="260">$C82</f>
        <v>0</v>
      </c>
      <c r="F82" s="7">
        <f t="shared" si="260"/>
        <v>0</v>
      </c>
      <c r="G82" s="7">
        <f t="shared" si="260"/>
        <v>0</v>
      </c>
      <c r="H82" s="7">
        <f t="shared" si="260"/>
        <v>0</v>
      </c>
      <c r="I82" s="7">
        <f t="shared" si="260"/>
        <v>0</v>
      </c>
      <c r="J82" s="7">
        <f t="shared" si="260"/>
        <v>0</v>
      </c>
      <c r="K82" s="7">
        <f t="shared" si="260"/>
        <v>0</v>
      </c>
      <c r="L82" s="7">
        <f t="shared" si="260"/>
        <v>0</v>
      </c>
      <c r="M82" s="7">
        <f t="shared" si="260"/>
        <v>0</v>
      </c>
      <c r="N82" s="7">
        <f t="shared" si="260"/>
        <v>0</v>
      </c>
      <c r="O82" s="150">
        <f t="shared" ref="O82" si="261">AVERAGE(C82:N82)</f>
        <v>0</v>
      </c>
      <c r="P82" s="150">
        <f t="shared" ref="P82:S82" si="262">ROUND(O82*(1+P$8),2)</f>
        <v>0</v>
      </c>
      <c r="Q82" s="150">
        <f t="shared" si="262"/>
        <v>0</v>
      </c>
      <c r="R82" s="150">
        <f t="shared" si="262"/>
        <v>0</v>
      </c>
      <c r="S82" s="150">
        <f t="shared" si="262"/>
        <v>0</v>
      </c>
    </row>
    <row r="83" spans="1:19" ht="15" customHeight="1" x14ac:dyDescent="0.25">
      <c r="A83" s="194" t="s">
        <v>282</v>
      </c>
      <c r="B83" s="194"/>
      <c r="C83" s="6">
        <f>C81*C82</f>
        <v>0</v>
      </c>
      <c r="D83" s="6">
        <f t="shared" ref="D83" si="263">D81*D82</f>
        <v>0</v>
      </c>
      <c r="E83" s="6">
        <f t="shared" ref="E83" si="264">E81*E82</f>
        <v>0</v>
      </c>
      <c r="F83" s="6">
        <f t="shared" ref="F83" si="265">F81*F82</f>
        <v>0</v>
      </c>
      <c r="G83" s="6">
        <f t="shared" ref="G83" si="266">G81*G82</f>
        <v>0</v>
      </c>
      <c r="H83" s="6">
        <f t="shared" ref="H83" si="267">H81*H82</f>
        <v>0</v>
      </c>
      <c r="I83" s="6">
        <f t="shared" ref="I83" si="268">I81*I82</f>
        <v>0</v>
      </c>
      <c r="J83" s="6">
        <f t="shared" ref="J83" si="269">J81*J82</f>
        <v>0</v>
      </c>
      <c r="K83" s="6">
        <f t="shared" ref="K83" si="270">K81*K82</f>
        <v>0</v>
      </c>
      <c r="L83" s="6">
        <f t="shared" ref="L83" si="271">L81*L82</f>
        <v>0</v>
      </c>
      <c r="M83" s="6">
        <f t="shared" ref="M83" si="272">M81*M82</f>
        <v>0</v>
      </c>
      <c r="N83" s="6">
        <f t="shared" ref="N83" si="273">N81*N82</f>
        <v>0</v>
      </c>
      <c r="O83" s="92">
        <f t="shared" ref="O83" si="274">SUM(C83:N83)</f>
        <v>0</v>
      </c>
      <c r="P83" s="92">
        <f t="shared" ref="P83" si="275">P81*P82</f>
        <v>0</v>
      </c>
      <c r="Q83" s="92">
        <f t="shared" ref="Q83" si="276">Q81*Q82</f>
        <v>0</v>
      </c>
      <c r="R83" s="92">
        <f t="shared" ref="R83" si="277">R81*R82</f>
        <v>0</v>
      </c>
      <c r="S83" s="92">
        <f t="shared" ref="S83" si="278">S81*S82</f>
        <v>0</v>
      </c>
    </row>
    <row r="84" spans="1:19" ht="15" customHeight="1" x14ac:dyDescent="0.25">
      <c r="A84" s="194" t="s">
        <v>31</v>
      </c>
      <c r="B84" s="194"/>
      <c r="C84" s="130">
        <v>0.21</v>
      </c>
      <c r="D84" s="131">
        <f t="shared" ref="D84:N84" si="279">$C84</f>
        <v>0.21</v>
      </c>
      <c r="E84" s="131">
        <f t="shared" si="279"/>
        <v>0.21</v>
      </c>
      <c r="F84" s="131">
        <f t="shared" si="279"/>
        <v>0.21</v>
      </c>
      <c r="G84" s="131">
        <f t="shared" si="279"/>
        <v>0.21</v>
      </c>
      <c r="H84" s="131">
        <f t="shared" si="279"/>
        <v>0.21</v>
      </c>
      <c r="I84" s="131">
        <f t="shared" si="279"/>
        <v>0.21</v>
      </c>
      <c r="J84" s="131">
        <f t="shared" si="279"/>
        <v>0.21</v>
      </c>
      <c r="K84" s="131">
        <f t="shared" si="279"/>
        <v>0.21</v>
      </c>
      <c r="L84" s="131">
        <f t="shared" si="279"/>
        <v>0.21</v>
      </c>
      <c r="M84" s="131">
        <f t="shared" si="279"/>
        <v>0.21</v>
      </c>
      <c r="N84" s="131">
        <f t="shared" si="279"/>
        <v>0.21</v>
      </c>
      <c r="O84" s="6"/>
      <c r="P84" s="6"/>
      <c r="Q84" s="6"/>
      <c r="R84" s="6"/>
      <c r="S84" s="6"/>
    </row>
    <row r="85" spans="1:19" ht="15" customHeight="1" x14ac:dyDescent="0.25">
      <c r="A85" s="195" t="s">
        <v>32</v>
      </c>
      <c r="B85" s="195"/>
      <c r="C85" s="6">
        <f t="shared" ref="C85:N85" si="280">C83*C84</f>
        <v>0</v>
      </c>
      <c r="D85" s="6">
        <f t="shared" si="280"/>
        <v>0</v>
      </c>
      <c r="E85" s="6">
        <f t="shared" si="280"/>
        <v>0</v>
      </c>
      <c r="F85" s="6">
        <f t="shared" si="280"/>
        <v>0</v>
      </c>
      <c r="G85" s="6">
        <f t="shared" si="280"/>
        <v>0</v>
      </c>
      <c r="H85" s="6">
        <f t="shared" si="280"/>
        <v>0</v>
      </c>
      <c r="I85" s="6">
        <f t="shared" si="280"/>
        <v>0</v>
      </c>
      <c r="J85" s="6">
        <f t="shared" si="280"/>
        <v>0</v>
      </c>
      <c r="K85" s="6">
        <f t="shared" si="280"/>
        <v>0</v>
      </c>
      <c r="L85" s="6">
        <f t="shared" si="280"/>
        <v>0</v>
      </c>
      <c r="M85" s="6">
        <f t="shared" si="280"/>
        <v>0</v>
      </c>
      <c r="N85" s="6">
        <f t="shared" si="280"/>
        <v>0</v>
      </c>
      <c r="O85" s="92">
        <f t="shared" ref="O85:O88" si="281">SUM(C85:N85)</f>
        <v>0</v>
      </c>
      <c r="P85" s="92">
        <f t="shared" ref="P85" si="282">P83*$C84</f>
        <v>0</v>
      </c>
      <c r="Q85" s="92">
        <f t="shared" ref="Q85" si="283">Q83*$C84</f>
        <v>0</v>
      </c>
      <c r="R85" s="92">
        <f t="shared" ref="R85" si="284">R83*$C84</f>
        <v>0</v>
      </c>
      <c r="S85" s="92">
        <f t="shared" ref="S85" si="285">S83*$C84</f>
        <v>0</v>
      </c>
    </row>
    <row r="86" spans="1:19" ht="15" customHeight="1" x14ac:dyDescent="0.25">
      <c r="A86" s="195" t="s">
        <v>281</v>
      </c>
      <c r="B86" s="195"/>
      <c r="C86" s="6">
        <f t="shared" ref="C86:N86" si="286">C83+C85</f>
        <v>0</v>
      </c>
      <c r="D86" s="6">
        <f t="shared" si="286"/>
        <v>0</v>
      </c>
      <c r="E86" s="6">
        <f t="shared" si="286"/>
        <v>0</v>
      </c>
      <c r="F86" s="6">
        <f t="shared" si="286"/>
        <v>0</v>
      </c>
      <c r="G86" s="6">
        <f t="shared" si="286"/>
        <v>0</v>
      </c>
      <c r="H86" s="6">
        <f t="shared" si="286"/>
        <v>0</v>
      </c>
      <c r="I86" s="6">
        <f t="shared" si="286"/>
        <v>0</v>
      </c>
      <c r="J86" s="6">
        <f t="shared" si="286"/>
        <v>0</v>
      </c>
      <c r="K86" s="6">
        <f t="shared" si="286"/>
        <v>0</v>
      </c>
      <c r="L86" s="6">
        <f t="shared" si="286"/>
        <v>0</v>
      </c>
      <c r="M86" s="6">
        <f t="shared" si="286"/>
        <v>0</v>
      </c>
      <c r="N86" s="6">
        <f t="shared" si="286"/>
        <v>0</v>
      </c>
      <c r="O86" s="92">
        <f t="shared" si="281"/>
        <v>0</v>
      </c>
      <c r="P86" s="92">
        <f t="shared" ref="P86" si="287">P83+P85</f>
        <v>0</v>
      </c>
      <c r="Q86" s="92">
        <f t="shared" ref="Q86" si="288">Q83+Q85</f>
        <v>0</v>
      </c>
      <c r="R86" s="92">
        <f t="shared" ref="R86" si="289">R83+R85</f>
        <v>0</v>
      </c>
      <c r="S86" s="92">
        <f t="shared" ref="S86" si="290">S83+S85</f>
        <v>0</v>
      </c>
    </row>
    <row r="87" spans="1:19" ht="15" customHeight="1" x14ac:dyDescent="0.25">
      <c r="A87" s="8" t="s">
        <v>33</v>
      </c>
      <c r="B87" s="9">
        <f>$B$17</f>
        <v>1</v>
      </c>
      <c r="C87" s="6">
        <f t="shared" ref="C87:N87" si="291">C86*$B$27</f>
        <v>0</v>
      </c>
      <c r="D87" s="6">
        <f t="shared" si="291"/>
        <v>0</v>
      </c>
      <c r="E87" s="6">
        <f t="shared" si="291"/>
        <v>0</v>
      </c>
      <c r="F87" s="6">
        <f t="shared" si="291"/>
        <v>0</v>
      </c>
      <c r="G87" s="6">
        <f t="shared" si="291"/>
        <v>0</v>
      </c>
      <c r="H87" s="6">
        <f t="shared" si="291"/>
        <v>0</v>
      </c>
      <c r="I87" s="6">
        <f t="shared" si="291"/>
        <v>0</v>
      </c>
      <c r="J87" s="6">
        <f t="shared" si="291"/>
        <v>0</v>
      </c>
      <c r="K87" s="6">
        <f t="shared" si="291"/>
        <v>0</v>
      </c>
      <c r="L87" s="6">
        <f t="shared" si="291"/>
        <v>0</v>
      </c>
      <c r="M87" s="6">
        <f t="shared" si="291"/>
        <v>0</v>
      </c>
      <c r="N87" s="6">
        <f t="shared" si="291"/>
        <v>0</v>
      </c>
      <c r="O87" s="92">
        <f t="shared" si="281"/>
        <v>0</v>
      </c>
      <c r="P87" s="92">
        <f t="shared" ref="P87" si="292">P86*$B87</f>
        <v>0</v>
      </c>
      <c r="Q87" s="92">
        <f t="shared" ref="Q87" si="293">Q86*$B87</f>
        <v>0</v>
      </c>
      <c r="R87" s="92">
        <f t="shared" ref="R87" si="294">R86*$B87</f>
        <v>0</v>
      </c>
      <c r="S87" s="92">
        <f t="shared" ref="S87" si="295">S86*$B87</f>
        <v>0</v>
      </c>
    </row>
    <row r="88" spans="1:19" ht="15" customHeight="1" x14ac:dyDescent="0.25">
      <c r="A88" s="8" t="s">
        <v>34</v>
      </c>
      <c r="B88" s="9">
        <f>1-B87</f>
        <v>0</v>
      </c>
      <c r="C88" s="6">
        <f t="shared" ref="C88:N88" si="296">C86*$B$28</f>
        <v>0</v>
      </c>
      <c r="D88" s="6">
        <f t="shared" si="296"/>
        <v>0</v>
      </c>
      <c r="E88" s="6">
        <f t="shared" si="296"/>
        <v>0</v>
      </c>
      <c r="F88" s="6">
        <f t="shared" si="296"/>
        <v>0</v>
      </c>
      <c r="G88" s="6">
        <f t="shared" si="296"/>
        <v>0</v>
      </c>
      <c r="H88" s="6">
        <f t="shared" si="296"/>
        <v>0</v>
      </c>
      <c r="I88" s="6">
        <f t="shared" si="296"/>
        <v>0</v>
      </c>
      <c r="J88" s="6">
        <f t="shared" si="296"/>
        <v>0</v>
      </c>
      <c r="K88" s="6">
        <f t="shared" si="296"/>
        <v>0</v>
      </c>
      <c r="L88" s="6">
        <f t="shared" si="296"/>
        <v>0</v>
      </c>
      <c r="M88" s="6">
        <f t="shared" si="296"/>
        <v>0</v>
      </c>
      <c r="N88" s="6">
        <f t="shared" si="296"/>
        <v>0</v>
      </c>
      <c r="O88" s="92">
        <f t="shared" si="281"/>
        <v>0</v>
      </c>
      <c r="P88" s="92">
        <f t="shared" ref="P88" si="297">P86-P87</f>
        <v>0</v>
      </c>
      <c r="Q88" s="92">
        <f t="shared" ref="Q88" si="298">Q86-Q87</f>
        <v>0</v>
      </c>
      <c r="R88" s="92">
        <f t="shared" ref="R88" si="299">R86-R87</f>
        <v>0</v>
      </c>
      <c r="S88" s="92">
        <f t="shared" ref="S88" si="300">S86-S87</f>
        <v>0</v>
      </c>
    </row>
    <row r="89" spans="1:19" ht="15" customHeight="1" x14ac:dyDescent="0.25">
      <c r="A89" s="196" t="s">
        <v>38</v>
      </c>
      <c r="B89" s="197"/>
      <c r="C89" s="98" t="s">
        <v>17</v>
      </c>
      <c r="D89" s="98" t="s">
        <v>18</v>
      </c>
      <c r="E89" s="98" t="s">
        <v>19</v>
      </c>
      <c r="F89" s="98" t="s">
        <v>20</v>
      </c>
      <c r="G89" s="98" t="s">
        <v>21</v>
      </c>
      <c r="H89" s="98" t="s">
        <v>22</v>
      </c>
      <c r="I89" s="98" t="s">
        <v>23</v>
      </c>
      <c r="J89" s="98" t="s">
        <v>24</v>
      </c>
      <c r="K89" s="98" t="s">
        <v>25</v>
      </c>
      <c r="L89" s="98" t="s">
        <v>26</v>
      </c>
      <c r="M89" s="98" t="s">
        <v>27</v>
      </c>
      <c r="N89" s="98" t="s">
        <v>28</v>
      </c>
      <c r="O89" s="98" t="s">
        <v>438</v>
      </c>
      <c r="P89" s="98" t="s">
        <v>447</v>
      </c>
      <c r="Q89" s="98" t="s">
        <v>448</v>
      </c>
      <c r="R89" s="98" t="s">
        <v>449</v>
      </c>
      <c r="S89" s="98" t="s">
        <v>450</v>
      </c>
    </row>
    <row r="90" spans="1:19" ht="15" customHeight="1" x14ac:dyDescent="0.25">
      <c r="A90" s="198" t="s">
        <v>29</v>
      </c>
      <c r="B90" s="199"/>
      <c r="C90" s="81"/>
      <c r="D90" s="81">
        <f>$C90</f>
        <v>0</v>
      </c>
      <c r="E90" s="81">
        <f t="shared" ref="E90:N90" si="301">$C90</f>
        <v>0</v>
      </c>
      <c r="F90" s="81">
        <f t="shared" si="301"/>
        <v>0</v>
      </c>
      <c r="G90" s="81">
        <f t="shared" si="301"/>
        <v>0</v>
      </c>
      <c r="H90" s="81">
        <f t="shared" si="301"/>
        <v>0</v>
      </c>
      <c r="I90" s="81">
        <f t="shared" si="301"/>
        <v>0</v>
      </c>
      <c r="J90" s="81">
        <f t="shared" si="301"/>
        <v>0</v>
      </c>
      <c r="K90" s="81">
        <f t="shared" si="301"/>
        <v>0</v>
      </c>
      <c r="L90" s="81">
        <f t="shared" si="301"/>
        <v>0</v>
      </c>
      <c r="M90" s="81">
        <f t="shared" si="301"/>
        <v>0</v>
      </c>
      <c r="N90" s="81">
        <f t="shared" si="301"/>
        <v>0</v>
      </c>
      <c r="O90" s="90">
        <f t="shared" ref="O90:O91" si="302">SUM(C90:N90)</f>
        <v>0</v>
      </c>
      <c r="P90" s="90">
        <f t="shared" ref="P90:S90" si="303">O90*(1+P$7)</f>
        <v>0</v>
      </c>
      <c r="Q90" s="90">
        <f t="shared" si="303"/>
        <v>0</v>
      </c>
      <c r="R90" s="90">
        <f t="shared" si="303"/>
        <v>0</v>
      </c>
      <c r="S90" s="90">
        <f t="shared" si="303"/>
        <v>0</v>
      </c>
    </row>
    <row r="91" spans="1:19" ht="15" customHeight="1" x14ac:dyDescent="0.25">
      <c r="A91" s="200"/>
      <c r="B91" s="201"/>
      <c r="C91" s="79">
        <f>INT($B$1*C90)</f>
        <v>0</v>
      </c>
      <c r="D91" s="79">
        <f t="shared" ref="D91:N91" si="304">INT($B$1*D90)</f>
        <v>0</v>
      </c>
      <c r="E91" s="79">
        <f t="shared" si="304"/>
        <v>0</v>
      </c>
      <c r="F91" s="79">
        <f t="shared" si="304"/>
        <v>0</v>
      </c>
      <c r="G91" s="79">
        <f t="shared" si="304"/>
        <v>0</v>
      </c>
      <c r="H91" s="79">
        <f t="shared" si="304"/>
        <v>0</v>
      </c>
      <c r="I91" s="79">
        <f t="shared" si="304"/>
        <v>0</v>
      </c>
      <c r="J91" s="79">
        <f t="shared" si="304"/>
        <v>0</v>
      </c>
      <c r="K91" s="79">
        <f t="shared" si="304"/>
        <v>0</v>
      </c>
      <c r="L91" s="79">
        <f t="shared" si="304"/>
        <v>0</v>
      </c>
      <c r="M91" s="79">
        <f t="shared" si="304"/>
        <v>0</v>
      </c>
      <c r="N91" s="79">
        <f t="shared" si="304"/>
        <v>0</v>
      </c>
      <c r="O91" s="90">
        <f t="shared" si="302"/>
        <v>0</v>
      </c>
      <c r="P91" s="90">
        <f t="shared" ref="P91:S91" si="305">O91*(1+P$7)</f>
        <v>0</v>
      </c>
      <c r="Q91" s="90">
        <f t="shared" si="305"/>
        <v>0</v>
      </c>
      <c r="R91" s="90">
        <f t="shared" si="305"/>
        <v>0</v>
      </c>
      <c r="S91" s="90">
        <f t="shared" si="305"/>
        <v>0</v>
      </c>
    </row>
    <row r="92" spans="1:19" ht="15" customHeight="1" x14ac:dyDescent="0.25">
      <c r="A92" s="194" t="s">
        <v>30</v>
      </c>
      <c r="B92" s="194"/>
      <c r="C92" s="7"/>
      <c r="D92" s="7">
        <f>$C92</f>
        <v>0</v>
      </c>
      <c r="E92" s="7">
        <f t="shared" ref="E92:N92" si="306">$C92</f>
        <v>0</v>
      </c>
      <c r="F92" s="7">
        <f t="shared" si="306"/>
        <v>0</v>
      </c>
      <c r="G92" s="7">
        <f t="shared" si="306"/>
        <v>0</v>
      </c>
      <c r="H92" s="7">
        <f t="shared" si="306"/>
        <v>0</v>
      </c>
      <c r="I92" s="7">
        <f t="shared" si="306"/>
        <v>0</v>
      </c>
      <c r="J92" s="7">
        <f t="shared" si="306"/>
        <v>0</v>
      </c>
      <c r="K92" s="7">
        <f t="shared" si="306"/>
        <v>0</v>
      </c>
      <c r="L92" s="7">
        <f t="shared" si="306"/>
        <v>0</v>
      </c>
      <c r="M92" s="7">
        <f t="shared" si="306"/>
        <v>0</v>
      </c>
      <c r="N92" s="7">
        <f t="shared" si="306"/>
        <v>0</v>
      </c>
      <c r="O92" s="150">
        <f t="shared" ref="O92" si="307">AVERAGE(C92:N92)</f>
        <v>0</v>
      </c>
      <c r="P92" s="150">
        <f t="shared" ref="P92:S92" si="308">ROUND(O92*(1+P$8),2)</f>
        <v>0</v>
      </c>
      <c r="Q92" s="150">
        <f t="shared" si="308"/>
        <v>0</v>
      </c>
      <c r="R92" s="150">
        <f t="shared" si="308"/>
        <v>0</v>
      </c>
      <c r="S92" s="150">
        <f t="shared" si="308"/>
        <v>0</v>
      </c>
    </row>
    <row r="93" spans="1:19" ht="15" customHeight="1" x14ac:dyDescent="0.25">
      <c r="A93" s="194" t="s">
        <v>282</v>
      </c>
      <c r="B93" s="194"/>
      <c r="C93" s="6">
        <f>C91*C92</f>
        <v>0</v>
      </c>
      <c r="D93" s="6">
        <f t="shared" ref="D93" si="309">D91*D92</f>
        <v>0</v>
      </c>
      <c r="E93" s="6">
        <f t="shared" ref="E93" si="310">E91*E92</f>
        <v>0</v>
      </c>
      <c r="F93" s="6">
        <f t="shared" ref="F93" si="311">F91*F92</f>
        <v>0</v>
      </c>
      <c r="G93" s="6">
        <f t="shared" ref="G93" si="312">G91*G92</f>
        <v>0</v>
      </c>
      <c r="H93" s="6">
        <f t="shared" ref="H93" si="313">H91*H92</f>
        <v>0</v>
      </c>
      <c r="I93" s="6">
        <f t="shared" ref="I93" si="314">I91*I92</f>
        <v>0</v>
      </c>
      <c r="J93" s="6">
        <f t="shared" ref="J93" si="315">J91*J92</f>
        <v>0</v>
      </c>
      <c r="K93" s="6">
        <f t="shared" ref="K93" si="316">K91*K92</f>
        <v>0</v>
      </c>
      <c r="L93" s="6">
        <f t="shared" ref="L93" si="317">L91*L92</f>
        <v>0</v>
      </c>
      <c r="M93" s="6">
        <f t="shared" ref="M93" si="318">M91*M92</f>
        <v>0</v>
      </c>
      <c r="N93" s="6">
        <f t="shared" ref="N93" si="319">N91*N92</f>
        <v>0</v>
      </c>
      <c r="O93" s="92">
        <f t="shared" ref="O93" si="320">SUM(C93:N93)</f>
        <v>0</v>
      </c>
      <c r="P93" s="92">
        <f t="shared" ref="P93" si="321">P91*P92</f>
        <v>0</v>
      </c>
      <c r="Q93" s="92">
        <f t="shared" ref="Q93" si="322">Q91*Q92</f>
        <v>0</v>
      </c>
      <c r="R93" s="92">
        <f t="shared" ref="R93" si="323">R91*R92</f>
        <v>0</v>
      </c>
      <c r="S93" s="92">
        <f t="shared" ref="S93" si="324">S91*S92</f>
        <v>0</v>
      </c>
    </row>
    <row r="94" spans="1:19" ht="15" customHeight="1" x14ac:dyDescent="0.25">
      <c r="A94" s="194" t="s">
        <v>31</v>
      </c>
      <c r="B94" s="194"/>
      <c r="C94" s="130">
        <v>0.21</v>
      </c>
      <c r="D94" s="131">
        <f t="shared" ref="D94:N94" si="325">$C94</f>
        <v>0.21</v>
      </c>
      <c r="E94" s="131">
        <f t="shared" si="325"/>
        <v>0.21</v>
      </c>
      <c r="F94" s="131">
        <f t="shared" si="325"/>
        <v>0.21</v>
      </c>
      <c r="G94" s="131">
        <f t="shared" si="325"/>
        <v>0.21</v>
      </c>
      <c r="H94" s="131">
        <f t="shared" si="325"/>
        <v>0.21</v>
      </c>
      <c r="I94" s="131">
        <f t="shared" si="325"/>
        <v>0.21</v>
      </c>
      <c r="J94" s="131">
        <f t="shared" si="325"/>
        <v>0.21</v>
      </c>
      <c r="K94" s="131">
        <f t="shared" si="325"/>
        <v>0.21</v>
      </c>
      <c r="L94" s="131">
        <f t="shared" si="325"/>
        <v>0.21</v>
      </c>
      <c r="M94" s="131">
        <f t="shared" si="325"/>
        <v>0.21</v>
      </c>
      <c r="N94" s="131">
        <f t="shared" si="325"/>
        <v>0.21</v>
      </c>
      <c r="O94" s="6"/>
      <c r="P94" s="6"/>
      <c r="Q94" s="6"/>
      <c r="R94" s="6"/>
      <c r="S94" s="6"/>
    </row>
    <row r="95" spans="1:19" ht="15" customHeight="1" x14ac:dyDescent="0.25">
      <c r="A95" s="195" t="s">
        <v>32</v>
      </c>
      <c r="B95" s="195"/>
      <c r="C95" s="6">
        <f t="shared" ref="C95:N95" si="326">C93*C94</f>
        <v>0</v>
      </c>
      <c r="D95" s="6">
        <f t="shared" si="326"/>
        <v>0</v>
      </c>
      <c r="E95" s="6">
        <f t="shared" si="326"/>
        <v>0</v>
      </c>
      <c r="F95" s="6">
        <f t="shared" si="326"/>
        <v>0</v>
      </c>
      <c r="G95" s="6">
        <f t="shared" si="326"/>
        <v>0</v>
      </c>
      <c r="H95" s="6">
        <f t="shared" si="326"/>
        <v>0</v>
      </c>
      <c r="I95" s="6">
        <f t="shared" si="326"/>
        <v>0</v>
      </c>
      <c r="J95" s="6">
        <f t="shared" si="326"/>
        <v>0</v>
      </c>
      <c r="K95" s="6">
        <f t="shared" si="326"/>
        <v>0</v>
      </c>
      <c r="L95" s="6">
        <f t="shared" si="326"/>
        <v>0</v>
      </c>
      <c r="M95" s="6">
        <f t="shared" si="326"/>
        <v>0</v>
      </c>
      <c r="N95" s="6">
        <f t="shared" si="326"/>
        <v>0</v>
      </c>
      <c r="O95" s="92">
        <f t="shared" ref="O95:O98" si="327">SUM(C95:N95)</f>
        <v>0</v>
      </c>
      <c r="P95" s="92">
        <f t="shared" ref="P95" si="328">P93*$C94</f>
        <v>0</v>
      </c>
      <c r="Q95" s="92">
        <f t="shared" ref="Q95" si="329">Q93*$C94</f>
        <v>0</v>
      </c>
      <c r="R95" s="92">
        <f t="shared" ref="R95" si="330">R93*$C94</f>
        <v>0</v>
      </c>
      <c r="S95" s="92">
        <f t="shared" ref="S95" si="331">S93*$C94</f>
        <v>0</v>
      </c>
    </row>
    <row r="96" spans="1:19" ht="15" customHeight="1" x14ac:dyDescent="0.25">
      <c r="A96" s="195" t="s">
        <v>281</v>
      </c>
      <c r="B96" s="195"/>
      <c r="C96" s="6">
        <f t="shared" ref="C96:N96" si="332">C93+C95</f>
        <v>0</v>
      </c>
      <c r="D96" s="6">
        <f t="shared" si="332"/>
        <v>0</v>
      </c>
      <c r="E96" s="6">
        <f t="shared" si="332"/>
        <v>0</v>
      </c>
      <c r="F96" s="6">
        <f t="shared" si="332"/>
        <v>0</v>
      </c>
      <c r="G96" s="6">
        <f t="shared" si="332"/>
        <v>0</v>
      </c>
      <c r="H96" s="6">
        <f t="shared" si="332"/>
        <v>0</v>
      </c>
      <c r="I96" s="6">
        <f t="shared" si="332"/>
        <v>0</v>
      </c>
      <c r="J96" s="6">
        <f t="shared" si="332"/>
        <v>0</v>
      </c>
      <c r="K96" s="6">
        <f t="shared" si="332"/>
        <v>0</v>
      </c>
      <c r="L96" s="6">
        <f t="shared" si="332"/>
        <v>0</v>
      </c>
      <c r="M96" s="6">
        <f t="shared" si="332"/>
        <v>0</v>
      </c>
      <c r="N96" s="6">
        <f t="shared" si="332"/>
        <v>0</v>
      </c>
      <c r="O96" s="92">
        <f t="shared" si="327"/>
        <v>0</v>
      </c>
      <c r="P96" s="92">
        <f t="shared" ref="P96" si="333">P93+P95</f>
        <v>0</v>
      </c>
      <c r="Q96" s="92">
        <f t="shared" ref="Q96" si="334">Q93+Q95</f>
        <v>0</v>
      </c>
      <c r="R96" s="92">
        <f t="shared" ref="R96" si="335">R93+R95</f>
        <v>0</v>
      </c>
      <c r="S96" s="92">
        <f t="shared" ref="S96" si="336">S93+S95</f>
        <v>0</v>
      </c>
    </row>
    <row r="97" spans="1:19" ht="15" customHeight="1" x14ac:dyDescent="0.25">
      <c r="A97" s="8" t="s">
        <v>33</v>
      </c>
      <c r="B97" s="9">
        <f>$B$17</f>
        <v>1</v>
      </c>
      <c r="C97" s="6">
        <f t="shared" ref="C97:N97" si="337">C96*$B$27</f>
        <v>0</v>
      </c>
      <c r="D97" s="6">
        <f t="shared" si="337"/>
        <v>0</v>
      </c>
      <c r="E97" s="6">
        <f t="shared" si="337"/>
        <v>0</v>
      </c>
      <c r="F97" s="6">
        <f t="shared" si="337"/>
        <v>0</v>
      </c>
      <c r="G97" s="6">
        <f t="shared" si="337"/>
        <v>0</v>
      </c>
      <c r="H97" s="6">
        <f t="shared" si="337"/>
        <v>0</v>
      </c>
      <c r="I97" s="6">
        <f t="shared" si="337"/>
        <v>0</v>
      </c>
      <c r="J97" s="6">
        <f t="shared" si="337"/>
        <v>0</v>
      </c>
      <c r="K97" s="6">
        <f t="shared" si="337"/>
        <v>0</v>
      </c>
      <c r="L97" s="6">
        <f t="shared" si="337"/>
        <v>0</v>
      </c>
      <c r="M97" s="6">
        <f t="shared" si="337"/>
        <v>0</v>
      </c>
      <c r="N97" s="6">
        <f t="shared" si="337"/>
        <v>0</v>
      </c>
      <c r="O97" s="92">
        <f t="shared" si="327"/>
        <v>0</v>
      </c>
      <c r="P97" s="92">
        <f t="shared" ref="P97" si="338">P96*$B97</f>
        <v>0</v>
      </c>
      <c r="Q97" s="92">
        <f t="shared" ref="Q97" si="339">Q96*$B97</f>
        <v>0</v>
      </c>
      <c r="R97" s="92">
        <f t="shared" ref="R97" si="340">R96*$B97</f>
        <v>0</v>
      </c>
      <c r="S97" s="92">
        <f t="shared" ref="S97" si="341">S96*$B97</f>
        <v>0</v>
      </c>
    </row>
    <row r="98" spans="1:19" ht="15" customHeight="1" x14ac:dyDescent="0.25">
      <c r="A98" s="8" t="s">
        <v>34</v>
      </c>
      <c r="B98" s="9">
        <f>1-B97</f>
        <v>0</v>
      </c>
      <c r="C98" s="6">
        <f t="shared" ref="C98:N98" si="342">C96*$B$28</f>
        <v>0</v>
      </c>
      <c r="D98" s="6">
        <f t="shared" si="342"/>
        <v>0</v>
      </c>
      <c r="E98" s="6">
        <f t="shared" si="342"/>
        <v>0</v>
      </c>
      <c r="F98" s="6">
        <f t="shared" si="342"/>
        <v>0</v>
      </c>
      <c r="G98" s="6">
        <f t="shared" si="342"/>
        <v>0</v>
      </c>
      <c r="H98" s="6">
        <f t="shared" si="342"/>
        <v>0</v>
      </c>
      <c r="I98" s="6">
        <f t="shared" si="342"/>
        <v>0</v>
      </c>
      <c r="J98" s="6">
        <f t="shared" si="342"/>
        <v>0</v>
      </c>
      <c r="K98" s="6">
        <f t="shared" si="342"/>
        <v>0</v>
      </c>
      <c r="L98" s="6">
        <f t="shared" si="342"/>
        <v>0</v>
      </c>
      <c r="M98" s="6">
        <f t="shared" si="342"/>
        <v>0</v>
      </c>
      <c r="N98" s="6">
        <f t="shared" si="342"/>
        <v>0</v>
      </c>
      <c r="O98" s="92">
        <f t="shared" si="327"/>
        <v>0</v>
      </c>
      <c r="P98" s="92">
        <f t="shared" ref="P98" si="343">P96-P97</f>
        <v>0</v>
      </c>
      <c r="Q98" s="92">
        <f t="shared" ref="Q98" si="344">Q96-Q97</f>
        <v>0</v>
      </c>
      <c r="R98" s="92">
        <f t="shared" ref="R98" si="345">R96-R97</f>
        <v>0</v>
      </c>
      <c r="S98" s="92">
        <f t="shared" ref="S98" si="346">S96-S97</f>
        <v>0</v>
      </c>
    </row>
    <row r="99" spans="1:19" ht="15" customHeight="1" x14ac:dyDescent="0.25">
      <c r="A99" s="196" t="s">
        <v>39</v>
      </c>
      <c r="B99" s="197"/>
      <c r="C99" s="98" t="s">
        <v>17</v>
      </c>
      <c r="D99" s="98" t="s">
        <v>18</v>
      </c>
      <c r="E99" s="98" t="s">
        <v>19</v>
      </c>
      <c r="F99" s="98" t="s">
        <v>20</v>
      </c>
      <c r="G99" s="98" t="s">
        <v>21</v>
      </c>
      <c r="H99" s="98" t="s">
        <v>22</v>
      </c>
      <c r="I99" s="98" t="s">
        <v>23</v>
      </c>
      <c r="J99" s="98" t="s">
        <v>24</v>
      </c>
      <c r="K99" s="98" t="s">
        <v>25</v>
      </c>
      <c r="L99" s="98" t="s">
        <v>26</v>
      </c>
      <c r="M99" s="98" t="s">
        <v>27</v>
      </c>
      <c r="N99" s="98" t="s">
        <v>28</v>
      </c>
      <c r="O99" s="98" t="s">
        <v>438</v>
      </c>
      <c r="P99" s="98" t="s">
        <v>447</v>
      </c>
      <c r="Q99" s="98" t="s">
        <v>448</v>
      </c>
      <c r="R99" s="98" t="s">
        <v>449</v>
      </c>
      <c r="S99" s="98" t="s">
        <v>450</v>
      </c>
    </row>
    <row r="100" spans="1:19" ht="15" customHeight="1" x14ac:dyDescent="0.25">
      <c r="A100" s="198" t="s">
        <v>29</v>
      </c>
      <c r="B100" s="199"/>
      <c r="C100" s="81"/>
      <c r="D100" s="81">
        <f>$C100</f>
        <v>0</v>
      </c>
      <c r="E100" s="81">
        <f t="shared" ref="E100:N100" si="347">$C100</f>
        <v>0</v>
      </c>
      <c r="F100" s="81">
        <f t="shared" si="347"/>
        <v>0</v>
      </c>
      <c r="G100" s="81">
        <f t="shared" si="347"/>
        <v>0</v>
      </c>
      <c r="H100" s="81">
        <f t="shared" si="347"/>
        <v>0</v>
      </c>
      <c r="I100" s="81">
        <f t="shared" si="347"/>
        <v>0</v>
      </c>
      <c r="J100" s="81">
        <f t="shared" si="347"/>
        <v>0</v>
      </c>
      <c r="K100" s="81">
        <f t="shared" si="347"/>
        <v>0</v>
      </c>
      <c r="L100" s="81">
        <f t="shared" si="347"/>
        <v>0</v>
      </c>
      <c r="M100" s="81">
        <f t="shared" si="347"/>
        <v>0</v>
      </c>
      <c r="N100" s="81">
        <f t="shared" si="347"/>
        <v>0</v>
      </c>
      <c r="O100" s="90">
        <f t="shared" ref="O100:O101" si="348">SUM(C100:N100)</f>
        <v>0</v>
      </c>
      <c r="P100" s="90">
        <f t="shared" ref="P100:S100" si="349">O100*(1+P$7)</f>
        <v>0</v>
      </c>
      <c r="Q100" s="90">
        <f t="shared" si="349"/>
        <v>0</v>
      </c>
      <c r="R100" s="90">
        <f t="shared" si="349"/>
        <v>0</v>
      </c>
      <c r="S100" s="90">
        <f t="shared" si="349"/>
        <v>0</v>
      </c>
    </row>
    <row r="101" spans="1:19" ht="15" customHeight="1" x14ac:dyDescent="0.25">
      <c r="A101" s="200"/>
      <c r="B101" s="201"/>
      <c r="C101" s="79">
        <f>INT($B$1*C100)</f>
        <v>0</v>
      </c>
      <c r="D101" s="79">
        <f t="shared" ref="D101:N101" si="350">INT($B$1*D100)</f>
        <v>0</v>
      </c>
      <c r="E101" s="79">
        <f t="shared" si="350"/>
        <v>0</v>
      </c>
      <c r="F101" s="79">
        <f t="shared" si="350"/>
        <v>0</v>
      </c>
      <c r="G101" s="79">
        <f t="shared" si="350"/>
        <v>0</v>
      </c>
      <c r="H101" s="79">
        <f t="shared" si="350"/>
        <v>0</v>
      </c>
      <c r="I101" s="79">
        <f t="shared" si="350"/>
        <v>0</v>
      </c>
      <c r="J101" s="79">
        <f t="shared" si="350"/>
        <v>0</v>
      </c>
      <c r="K101" s="79">
        <f t="shared" si="350"/>
        <v>0</v>
      </c>
      <c r="L101" s="79">
        <f t="shared" si="350"/>
        <v>0</v>
      </c>
      <c r="M101" s="79">
        <f t="shared" si="350"/>
        <v>0</v>
      </c>
      <c r="N101" s="79">
        <f t="shared" si="350"/>
        <v>0</v>
      </c>
      <c r="O101" s="90">
        <f t="shared" si="348"/>
        <v>0</v>
      </c>
      <c r="P101" s="90">
        <f t="shared" ref="P101:S101" si="351">O101*(1+P$7)</f>
        <v>0</v>
      </c>
      <c r="Q101" s="90">
        <f t="shared" si="351"/>
        <v>0</v>
      </c>
      <c r="R101" s="90">
        <f t="shared" si="351"/>
        <v>0</v>
      </c>
      <c r="S101" s="90">
        <f t="shared" si="351"/>
        <v>0</v>
      </c>
    </row>
    <row r="102" spans="1:19" ht="15" customHeight="1" x14ac:dyDescent="0.25">
      <c r="A102" s="194" t="s">
        <v>30</v>
      </c>
      <c r="B102" s="194"/>
      <c r="C102" s="7"/>
      <c r="D102" s="7">
        <f>$C102</f>
        <v>0</v>
      </c>
      <c r="E102" s="7">
        <f t="shared" ref="E102:N102" si="352">$C102</f>
        <v>0</v>
      </c>
      <c r="F102" s="7">
        <f t="shared" si="352"/>
        <v>0</v>
      </c>
      <c r="G102" s="7">
        <f t="shared" si="352"/>
        <v>0</v>
      </c>
      <c r="H102" s="7">
        <f t="shared" si="352"/>
        <v>0</v>
      </c>
      <c r="I102" s="7">
        <f t="shared" si="352"/>
        <v>0</v>
      </c>
      <c r="J102" s="7">
        <f t="shared" si="352"/>
        <v>0</v>
      </c>
      <c r="K102" s="7">
        <f t="shared" si="352"/>
        <v>0</v>
      </c>
      <c r="L102" s="7">
        <f t="shared" si="352"/>
        <v>0</v>
      </c>
      <c r="M102" s="7">
        <f t="shared" si="352"/>
        <v>0</v>
      </c>
      <c r="N102" s="7">
        <f t="shared" si="352"/>
        <v>0</v>
      </c>
      <c r="O102" s="150">
        <f t="shared" ref="O102" si="353">AVERAGE(C102:N102)</f>
        <v>0</v>
      </c>
      <c r="P102" s="150">
        <f t="shared" ref="P102:S102" si="354">ROUND(O102*(1+P$8),2)</f>
        <v>0</v>
      </c>
      <c r="Q102" s="150">
        <f t="shared" si="354"/>
        <v>0</v>
      </c>
      <c r="R102" s="150">
        <f t="shared" si="354"/>
        <v>0</v>
      </c>
      <c r="S102" s="150">
        <f t="shared" si="354"/>
        <v>0</v>
      </c>
    </row>
    <row r="103" spans="1:19" ht="15" customHeight="1" x14ac:dyDescent="0.25">
      <c r="A103" s="194" t="s">
        <v>282</v>
      </c>
      <c r="B103" s="194"/>
      <c r="C103" s="6">
        <f>C101*C102</f>
        <v>0</v>
      </c>
      <c r="D103" s="6">
        <f t="shared" ref="D103" si="355">D101*D102</f>
        <v>0</v>
      </c>
      <c r="E103" s="6">
        <f t="shared" ref="E103" si="356">E101*E102</f>
        <v>0</v>
      </c>
      <c r="F103" s="6">
        <f t="shared" ref="F103" si="357">F101*F102</f>
        <v>0</v>
      </c>
      <c r="G103" s="6">
        <f t="shared" ref="G103" si="358">G101*G102</f>
        <v>0</v>
      </c>
      <c r="H103" s="6">
        <f t="shared" ref="H103" si="359">H101*H102</f>
        <v>0</v>
      </c>
      <c r="I103" s="6">
        <f t="shared" ref="I103" si="360">I101*I102</f>
        <v>0</v>
      </c>
      <c r="J103" s="6">
        <f t="shared" ref="J103" si="361">J101*J102</f>
        <v>0</v>
      </c>
      <c r="K103" s="6">
        <f t="shared" ref="K103" si="362">K101*K102</f>
        <v>0</v>
      </c>
      <c r="L103" s="6">
        <f t="shared" ref="L103" si="363">L101*L102</f>
        <v>0</v>
      </c>
      <c r="M103" s="6">
        <f t="shared" ref="M103" si="364">M101*M102</f>
        <v>0</v>
      </c>
      <c r="N103" s="6">
        <f t="shared" ref="N103" si="365">N101*N102</f>
        <v>0</v>
      </c>
      <c r="O103" s="92">
        <f t="shared" ref="O103" si="366">SUM(C103:N103)</f>
        <v>0</v>
      </c>
      <c r="P103" s="92">
        <f t="shared" ref="P103" si="367">P101*P102</f>
        <v>0</v>
      </c>
      <c r="Q103" s="92">
        <f t="shared" ref="Q103" si="368">Q101*Q102</f>
        <v>0</v>
      </c>
      <c r="R103" s="92">
        <f t="shared" ref="R103" si="369">R101*R102</f>
        <v>0</v>
      </c>
      <c r="S103" s="92">
        <f t="shared" ref="S103" si="370">S101*S102</f>
        <v>0</v>
      </c>
    </row>
    <row r="104" spans="1:19" ht="15" customHeight="1" x14ac:dyDescent="0.25">
      <c r="A104" s="194" t="s">
        <v>31</v>
      </c>
      <c r="B104" s="194"/>
      <c r="C104" s="130">
        <v>0.21</v>
      </c>
      <c r="D104" s="131">
        <f t="shared" ref="D104:N104" si="371">$C104</f>
        <v>0.21</v>
      </c>
      <c r="E104" s="131">
        <f t="shared" si="371"/>
        <v>0.21</v>
      </c>
      <c r="F104" s="131">
        <f t="shared" si="371"/>
        <v>0.21</v>
      </c>
      <c r="G104" s="131">
        <f t="shared" si="371"/>
        <v>0.21</v>
      </c>
      <c r="H104" s="131">
        <f t="shared" si="371"/>
        <v>0.21</v>
      </c>
      <c r="I104" s="131">
        <f t="shared" si="371"/>
        <v>0.21</v>
      </c>
      <c r="J104" s="131">
        <f t="shared" si="371"/>
        <v>0.21</v>
      </c>
      <c r="K104" s="131">
        <f t="shared" si="371"/>
        <v>0.21</v>
      </c>
      <c r="L104" s="131">
        <f t="shared" si="371"/>
        <v>0.21</v>
      </c>
      <c r="M104" s="131">
        <f t="shared" si="371"/>
        <v>0.21</v>
      </c>
      <c r="N104" s="131">
        <f t="shared" si="371"/>
        <v>0.21</v>
      </c>
      <c r="O104" s="6"/>
      <c r="P104" s="6"/>
      <c r="Q104" s="6"/>
      <c r="R104" s="6"/>
      <c r="S104" s="6"/>
    </row>
    <row r="105" spans="1:19" ht="15" customHeight="1" x14ac:dyDescent="0.25">
      <c r="A105" s="195" t="s">
        <v>32</v>
      </c>
      <c r="B105" s="195"/>
      <c r="C105" s="6">
        <f t="shared" ref="C105:N105" si="372">C103*C104</f>
        <v>0</v>
      </c>
      <c r="D105" s="6">
        <f t="shared" si="372"/>
        <v>0</v>
      </c>
      <c r="E105" s="6">
        <f t="shared" si="372"/>
        <v>0</v>
      </c>
      <c r="F105" s="6">
        <f t="shared" si="372"/>
        <v>0</v>
      </c>
      <c r="G105" s="6">
        <f t="shared" si="372"/>
        <v>0</v>
      </c>
      <c r="H105" s="6">
        <f t="shared" si="372"/>
        <v>0</v>
      </c>
      <c r="I105" s="6">
        <f t="shared" si="372"/>
        <v>0</v>
      </c>
      <c r="J105" s="6">
        <f t="shared" si="372"/>
        <v>0</v>
      </c>
      <c r="K105" s="6">
        <f t="shared" si="372"/>
        <v>0</v>
      </c>
      <c r="L105" s="6">
        <f t="shared" si="372"/>
        <v>0</v>
      </c>
      <c r="M105" s="6">
        <f t="shared" si="372"/>
        <v>0</v>
      </c>
      <c r="N105" s="6">
        <f t="shared" si="372"/>
        <v>0</v>
      </c>
      <c r="O105" s="92">
        <f t="shared" ref="O105:O108" si="373">SUM(C105:N105)</f>
        <v>0</v>
      </c>
      <c r="P105" s="92">
        <f t="shared" ref="P105" si="374">P103*$C104</f>
        <v>0</v>
      </c>
      <c r="Q105" s="92">
        <f t="shared" ref="Q105" si="375">Q103*$C104</f>
        <v>0</v>
      </c>
      <c r="R105" s="92">
        <f t="shared" ref="R105" si="376">R103*$C104</f>
        <v>0</v>
      </c>
      <c r="S105" s="92">
        <f t="shared" ref="S105" si="377">S103*$C104</f>
        <v>0</v>
      </c>
    </row>
    <row r="106" spans="1:19" ht="15" customHeight="1" x14ac:dyDescent="0.25">
      <c r="A106" s="195" t="s">
        <v>281</v>
      </c>
      <c r="B106" s="195"/>
      <c r="C106" s="6">
        <f t="shared" ref="C106:N106" si="378">C103+C105</f>
        <v>0</v>
      </c>
      <c r="D106" s="6">
        <f t="shared" si="378"/>
        <v>0</v>
      </c>
      <c r="E106" s="6">
        <f t="shared" si="378"/>
        <v>0</v>
      </c>
      <c r="F106" s="6">
        <f t="shared" si="378"/>
        <v>0</v>
      </c>
      <c r="G106" s="6">
        <f t="shared" si="378"/>
        <v>0</v>
      </c>
      <c r="H106" s="6">
        <f t="shared" si="378"/>
        <v>0</v>
      </c>
      <c r="I106" s="6">
        <f t="shared" si="378"/>
        <v>0</v>
      </c>
      <c r="J106" s="6">
        <f t="shared" si="378"/>
        <v>0</v>
      </c>
      <c r="K106" s="6">
        <f t="shared" si="378"/>
        <v>0</v>
      </c>
      <c r="L106" s="6">
        <f t="shared" si="378"/>
        <v>0</v>
      </c>
      <c r="M106" s="6">
        <f t="shared" si="378"/>
        <v>0</v>
      </c>
      <c r="N106" s="6">
        <f t="shared" si="378"/>
        <v>0</v>
      </c>
      <c r="O106" s="92">
        <f t="shared" si="373"/>
        <v>0</v>
      </c>
      <c r="P106" s="92">
        <f t="shared" ref="P106" si="379">P103+P105</f>
        <v>0</v>
      </c>
      <c r="Q106" s="92">
        <f t="shared" ref="Q106" si="380">Q103+Q105</f>
        <v>0</v>
      </c>
      <c r="R106" s="92">
        <f t="shared" ref="R106" si="381">R103+R105</f>
        <v>0</v>
      </c>
      <c r="S106" s="92">
        <f t="shared" ref="S106" si="382">S103+S105</f>
        <v>0</v>
      </c>
    </row>
    <row r="107" spans="1:19" ht="15" customHeight="1" x14ac:dyDescent="0.25">
      <c r="A107" s="8" t="s">
        <v>33</v>
      </c>
      <c r="B107" s="9">
        <f>$B$17</f>
        <v>1</v>
      </c>
      <c r="C107" s="6">
        <f t="shared" ref="C107:N107" si="383">C106*$B$27</f>
        <v>0</v>
      </c>
      <c r="D107" s="6">
        <f t="shared" si="383"/>
        <v>0</v>
      </c>
      <c r="E107" s="6">
        <f t="shared" si="383"/>
        <v>0</v>
      </c>
      <c r="F107" s="6">
        <f t="shared" si="383"/>
        <v>0</v>
      </c>
      <c r="G107" s="6">
        <f t="shared" si="383"/>
        <v>0</v>
      </c>
      <c r="H107" s="6">
        <f t="shared" si="383"/>
        <v>0</v>
      </c>
      <c r="I107" s="6">
        <f t="shared" si="383"/>
        <v>0</v>
      </c>
      <c r="J107" s="6">
        <f t="shared" si="383"/>
        <v>0</v>
      </c>
      <c r="K107" s="6">
        <f t="shared" si="383"/>
        <v>0</v>
      </c>
      <c r="L107" s="6">
        <f t="shared" si="383"/>
        <v>0</v>
      </c>
      <c r="M107" s="6">
        <f t="shared" si="383"/>
        <v>0</v>
      </c>
      <c r="N107" s="6">
        <f t="shared" si="383"/>
        <v>0</v>
      </c>
      <c r="O107" s="92">
        <f t="shared" si="373"/>
        <v>0</v>
      </c>
      <c r="P107" s="92">
        <f t="shared" ref="P107" si="384">P106*$B107</f>
        <v>0</v>
      </c>
      <c r="Q107" s="92">
        <f t="shared" ref="Q107" si="385">Q106*$B107</f>
        <v>0</v>
      </c>
      <c r="R107" s="92">
        <f t="shared" ref="R107" si="386">R106*$B107</f>
        <v>0</v>
      </c>
      <c r="S107" s="92">
        <f t="shared" ref="S107" si="387">S106*$B107</f>
        <v>0</v>
      </c>
    </row>
    <row r="108" spans="1:19" ht="15" customHeight="1" x14ac:dyDescent="0.25">
      <c r="A108" s="8" t="s">
        <v>34</v>
      </c>
      <c r="B108" s="9">
        <f>1-B107</f>
        <v>0</v>
      </c>
      <c r="C108" s="6">
        <f t="shared" ref="C108:N108" si="388">C106*$B$28</f>
        <v>0</v>
      </c>
      <c r="D108" s="6">
        <f t="shared" si="388"/>
        <v>0</v>
      </c>
      <c r="E108" s="6">
        <f t="shared" si="388"/>
        <v>0</v>
      </c>
      <c r="F108" s="6">
        <f t="shared" si="388"/>
        <v>0</v>
      </c>
      <c r="G108" s="6">
        <f t="shared" si="388"/>
        <v>0</v>
      </c>
      <c r="H108" s="6">
        <f t="shared" si="388"/>
        <v>0</v>
      </c>
      <c r="I108" s="6">
        <f t="shared" si="388"/>
        <v>0</v>
      </c>
      <c r="J108" s="6">
        <f t="shared" si="388"/>
        <v>0</v>
      </c>
      <c r="K108" s="6">
        <f t="shared" si="388"/>
        <v>0</v>
      </c>
      <c r="L108" s="6">
        <f t="shared" si="388"/>
        <v>0</v>
      </c>
      <c r="M108" s="6">
        <f t="shared" si="388"/>
        <v>0</v>
      </c>
      <c r="N108" s="6">
        <f t="shared" si="388"/>
        <v>0</v>
      </c>
      <c r="O108" s="92">
        <f t="shared" si="373"/>
        <v>0</v>
      </c>
      <c r="P108" s="92">
        <f t="shared" ref="P108" si="389">P106-P107</f>
        <v>0</v>
      </c>
      <c r="Q108" s="92">
        <f t="shared" ref="Q108" si="390">Q106-Q107</f>
        <v>0</v>
      </c>
      <c r="R108" s="92">
        <f t="shared" ref="R108" si="391">R106-R107</f>
        <v>0</v>
      </c>
      <c r="S108" s="92">
        <f t="shared" ref="S108" si="392">S106-S107</f>
        <v>0</v>
      </c>
    </row>
    <row r="109" spans="1:19" ht="15" customHeight="1" x14ac:dyDescent="0.25">
      <c r="A109" s="196" t="s">
        <v>40</v>
      </c>
      <c r="B109" s="197"/>
      <c r="C109" s="98" t="s">
        <v>17</v>
      </c>
      <c r="D109" s="98" t="s">
        <v>18</v>
      </c>
      <c r="E109" s="98" t="s">
        <v>19</v>
      </c>
      <c r="F109" s="98" t="s">
        <v>20</v>
      </c>
      <c r="G109" s="98" t="s">
        <v>21</v>
      </c>
      <c r="H109" s="98" t="s">
        <v>22</v>
      </c>
      <c r="I109" s="98" t="s">
        <v>23</v>
      </c>
      <c r="J109" s="98" t="s">
        <v>24</v>
      </c>
      <c r="K109" s="98" t="s">
        <v>25</v>
      </c>
      <c r="L109" s="98" t="s">
        <v>26</v>
      </c>
      <c r="M109" s="98" t="s">
        <v>27</v>
      </c>
      <c r="N109" s="98" t="s">
        <v>28</v>
      </c>
      <c r="O109" s="98" t="s">
        <v>438</v>
      </c>
      <c r="P109" s="98" t="s">
        <v>447</v>
      </c>
      <c r="Q109" s="98" t="s">
        <v>448</v>
      </c>
      <c r="R109" s="98" t="s">
        <v>449</v>
      </c>
      <c r="S109" s="98" t="s">
        <v>450</v>
      </c>
    </row>
    <row r="110" spans="1:19" ht="15" customHeight="1" x14ac:dyDescent="0.25">
      <c r="A110" s="198" t="s">
        <v>29</v>
      </c>
      <c r="B110" s="199"/>
      <c r="C110" s="81"/>
      <c r="D110" s="81">
        <f>$C110</f>
        <v>0</v>
      </c>
      <c r="E110" s="81">
        <f t="shared" ref="E110:N110" si="393">$C110</f>
        <v>0</v>
      </c>
      <c r="F110" s="81">
        <f t="shared" si="393"/>
        <v>0</v>
      </c>
      <c r="G110" s="81">
        <f t="shared" si="393"/>
        <v>0</v>
      </c>
      <c r="H110" s="81">
        <f t="shared" si="393"/>
        <v>0</v>
      </c>
      <c r="I110" s="81">
        <f t="shared" si="393"/>
        <v>0</v>
      </c>
      <c r="J110" s="81">
        <f t="shared" si="393"/>
        <v>0</v>
      </c>
      <c r="K110" s="81">
        <f t="shared" si="393"/>
        <v>0</v>
      </c>
      <c r="L110" s="81">
        <f t="shared" si="393"/>
        <v>0</v>
      </c>
      <c r="M110" s="81">
        <f t="shared" si="393"/>
        <v>0</v>
      </c>
      <c r="N110" s="81">
        <f t="shared" si="393"/>
        <v>0</v>
      </c>
      <c r="O110" s="90">
        <f t="shared" ref="O110:O111" si="394">SUM(C110:N110)</f>
        <v>0</v>
      </c>
      <c r="P110" s="90">
        <f t="shared" ref="P110:S110" si="395">O110*(1+P$7)</f>
        <v>0</v>
      </c>
      <c r="Q110" s="90">
        <f t="shared" si="395"/>
        <v>0</v>
      </c>
      <c r="R110" s="90">
        <f t="shared" si="395"/>
        <v>0</v>
      </c>
      <c r="S110" s="90">
        <f t="shared" si="395"/>
        <v>0</v>
      </c>
    </row>
    <row r="111" spans="1:19" ht="15" customHeight="1" x14ac:dyDescent="0.25">
      <c r="A111" s="200"/>
      <c r="B111" s="201"/>
      <c r="C111" s="79">
        <f>INT($B$1*C110)</f>
        <v>0</v>
      </c>
      <c r="D111" s="79">
        <f t="shared" ref="D111:N111" si="396">INT($B$1*D110)</f>
        <v>0</v>
      </c>
      <c r="E111" s="79">
        <f t="shared" si="396"/>
        <v>0</v>
      </c>
      <c r="F111" s="79">
        <f t="shared" si="396"/>
        <v>0</v>
      </c>
      <c r="G111" s="79">
        <f t="shared" si="396"/>
        <v>0</v>
      </c>
      <c r="H111" s="79">
        <f t="shared" si="396"/>
        <v>0</v>
      </c>
      <c r="I111" s="79">
        <f t="shared" si="396"/>
        <v>0</v>
      </c>
      <c r="J111" s="79">
        <f t="shared" si="396"/>
        <v>0</v>
      </c>
      <c r="K111" s="79">
        <f t="shared" si="396"/>
        <v>0</v>
      </c>
      <c r="L111" s="79">
        <f t="shared" si="396"/>
        <v>0</v>
      </c>
      <c r="M111" s="79">
        <f t="shared" si="396"/>
        <v>0</v>
      </c>
      <c r="N111" s="79">
        <f t="shared" si="396"/>
        <v>0</v>
      </c>
      <c r="O111" s="90">
        <f t="shared" si="394"/>
        <v>0</v>
      </c>
      <c r="P111" s="90">
        <f t="shared" ref="P111:S111" si="397">O111*(1+P$7)</f>
        <v>0</v>
      </c>
      <c r="Q111" s="90">
        <f t="shared" si="397"/>
        <v>0</v>
      </c>
      <c r="R111" s="90">
        <f t="shared" si="397"/>
        <v>0</v>
      </c>
      <c r="S111" s="90">
        <f t="shared" si="397"/>
        <v>0</v>
      </c>
    </row>
    <row r="112" spans="1:19" ht="15" customHeight="1" x14ac:dyDescent="0.25">
      <c r="A112" s="194" t="s">
        <v>30</v>
      </c>
      <c r="B112" s="194"/>
      <c r="C112" s="7"/>
      <c r="D112" s="7">
        <f>$C112</f>
        <v>0</v>
      </c>
      <c r="E112" s="7">
        <f t="shared" ref="E112:N112" si="398">$C112</f>
        <v>0</v>
      </c>
      <c r="F112" s="7">
        <f t="shared" si="398"/>
        <v>0</v>
      </c>
      <c r="G112" s="7">
        <f t="shared" si="398"/>
        <v>0</v>
      </c>
      <c r="H112" s="7">
        <f t="shared" si="398"/>
        <v>0</v>
      </c>
      <c r="I112" s="7">
        <f t="shared" si="398"/>
        <v>0</v>
      </c>
      <c r="J112" s="7">
        <f t="shared" si="398"/>
        <v>0</v>
      </c>
      <c r="K112" s="7">
        <f t="shared" si="398"/>
        <v>0</v>
      </c>
      <c r="L112" s="7">
        <f t="shared" si="398"/>
        <v>0</v>
      </c>
      <c r="M112" s="7">
        <f t="shared" si="398"/>
        <v>0</v>
      </c>
      <c r="N112" s="7">
        <f t="shared" si="398"/>
        <v>0</v>
      </c>
      <c r="O112" s="150">
        <f t="shared" ref="O112" si="399">AVERAGE(C112:N112)</f>
        <v>0</v>
      </c>
      <c r="P112" s="150">
        <f t="shared" ref="P112:S112" si="400">ROUND(O112*(1+P$8),2)</f>
        <v>0</v>
      </c>
      <c r="Q112" s="150">
        <f t="shared" si="400"/>
        <v>0</v>
      </c>
      <c r="R112" s="150">
        <f t="shared" si="400"/>
        <v>0</v>
      </c>
      <c r="S112" s="150">
        <f t="shared" si="400"/>
        <v>0</v>
      </c>
    </row>
    <row r="113" spans="1:19" ht="15" customHeight="1" x14ac:dyDescent="0.25">
      <c r="A113" s="194" t="s">
        <v>282</v>
      </c>
      <c r="B113" s="194"/>
      <c r="C113" s="6">
        <f>C111*C112</f>
        <v>0</v>
      </c>
      <c r="D113" s="6">
        <f t="shared" ref="D113" si="401">D111*D112</f>
        <v>0</v>
      </c>
      <c r="E113" s="6">
        <f t="shared" ref="E113" si="402">E111*E112</f>
        <v>0</v>
      </c>
      <c r="F113" s="6">
        <f t="shared" ref="F113" si="403">F111*F112</f>
        <v>0</v>
      </c>
      <c r="G113" s="6">
        <f t="shared" ref="G113" si="404">G111*G112</f>
        <v>0</v>
      </c>
      <c r="H113" s="6">
        <f t="shared" ref="H113" si="405">H111*H112</f>
        <v>0</v>
      </c>
      <c r="I113" s="6">
        <f t="shared" ref="I113" si="406">I111*I112</f>
        <v>0</v>
      </c>
      <c r="J113" s="6">
        <f t="shared" ref="J113" si="407">J111*J112</f>
        <v>0</v>
      </c>
      <c r="K113" s="6">
        <f t="shared" ref="K113" si="408">K111*K112</f>
        <v>0</v>
      </c>
      <c r="L113" s="6">
        <f t="shared" ref="L113" si="409">L111*L112</f>
        <v>0</v>
      </c>
      <c r="M113" s="6">
        <f t="shared" ref="M113" si="410">M111*M112</f>
        <v>0</v>
      </c>
      <c r="N113" s="6">
        <f t="shared" ref="N113" si="411">N111*N112</f>
        <v>0</v>
      </c>
      <c r="O113" s="92">
        <f t="shared" ref="O113" si="412">SUM(C113:N113)</f>
        <v>0</v>
      </c>
      <c r="P113" s="92">
        <f t="shared" ref="P113" si="413">P111*P112</f>
        <v>0</v>
      </c>
      <c r="Q113" s="92">
        <f t="shared" ref="Q113" si="414">Q111*Q112</f>
        <v>0</v>
      </c>
      <c r="R113" s="92">
        <f t="shared" ref="R113" si="415">R111*R112</f>
        <v>0</v>
      </c>
      <c r="S113" s="92">
        <f t="shared" ref="S113" si="416">S111*S112</f>
        <v>0</v>
      </c>
    </row>
    <row r="114" spans="1:19" ht="15" customHeight="1" x14ac:dyDescent="0.25">
      <c r="A114" s="194" t="s">
        <v>31</v>
      </c>
      <c r="B114" s="194"/>
      <c r="C114" s="130">
        <v>0.21</v>
      </c>
      <c r="D114" s="131">
        <f t="shared" ref="D114:N114" si="417">$C114</f>
        <v>0.21</v>
      </c>
      <c r="E114" s="131">
        <f t="shared" si="417"/>
        <v>0.21</v>
      </c>
      <c r="F114" s="131">
        <f t="shared" si="417"/>
        <v>0.21</v>
      </c>
      <c r="G114" s="131">
        <f t="shared" si="417"/>
        <v>0.21</v>
      </c>
      <c r="H114" s="131">
        <f t="shared" si="417"/>
        <v>0.21</v>
      </c>
      <c r="I114" s="131">
        <f t="shared" si="417"/>
        <v>0.21</v>
      </c>
      <c r="J114" s="131">
        <f t="shared" si="417"/>
        <v>0.21</v>
      </c>
      <c r="K114" s="131">
        <f t="shared" si="417"/>
        <v>0.21</v>
      </c>
      <c r="L114" s="131">
        <f t="shared" si="417"/>
        <v>0.21</v>
      </c>
      <c r="M114" s="131">
        <f t="shared" si="417"/>
        <v>0.21</v>
      </c>
      <c r="N114" s="131">
        <f t="shared" si="417"/>
        <v>0.21</v>
      </c>
      <c r="O114" s="6"/>
      <c r="P114" s="6"/>
      <c r="Q114" s="6"/>
      <c r="R114" s="6"/>
      <c r="S114" s="6"/>
    </row>
    <row r="115" spans="1:19" ht="15" customHeight="1" x14ac:dyDescent="0.25">
      <c r="A115" s="195" t="s">
        <v>32</v>
      </c>
      <c r="B115" s="195"/>
      <c r="C115" s="6">
        <f t="shared" ref="C115:N115" si="418">C113*C114</f>
        <v>0</v>
      </c>
      <c r="D115" s="6">
        <f t="shared" si="418"/>
        <v>0</v>
      </c>
      <c r="E115" s="6">
        <f t="shared" si="418"/>
        <v>0</v>
      </c>
      <c r="F115" s="6">
        <f t="shared" si="418"/>
        <v>0</v>
      </c>
      <c r="G115" s="6">
        <f t="shared" si="418"/>
        <v>0</v>
      </c>
      <c r="H115" s="6">
        <f t="shared" si="418"/>
        <v>0</v>
      </c>
      <c r="I115" s="6">
        <f t="shared" si="418"/>
        <v>0</v>
      </c>
      <c r="J115" s="6">
        <f t="shared" si="418"/>
        <v>0</v>
      </c>
      <c r="K115" s="6">
        <f t="shared" si="418"/>
        <v>0</v>
      </c>
      <c r="L115" s="6">
        <f t="shared" si="418"/>
        <v>0</v>
      </c>
      <c r="M115" s="6">
        <f t="shared" si="418"/>
        <v>0</v>
      </c>
      <c r="N115" s="6">
        <f t="shared" si="418"/>
        <v>0</v>
      </c>
      <c r="O115" s="92">
        <f t="shared" ref="O115:O118" si="419">SUM(C115:N115)</f>
        <v>0</v>
      </c>
      <c r="P115" s="92">
        <f t="shared" ref="P115" si="420">P113*$C114</f>
        <v>0</v>
      </c>
      <c r="Q115" s="92">
        <f t="shared" ref="Q115" si="421">Q113*$C114</f>
        <v>0</v>
      </c>
      <c r="R115" s="92">
        <f t="shared" ref="R115" si="422">R113*$C114</f>
        <v>0</v>
      </c>
      <c r="S115" s="92">
        <f t="shared" ref="S115" si="423">S113*$C114</f>
        <v>0</v>
      </c>
    </row>
    <row r="116" spans="1:19" ht="15" customHeight="1" x14ac:dyDescent="0.25">
      <c r="A116" s="195" t="s">
        <v>281</v>
      </c>
      <c r="B116" s="195"/>
      <c r="C116" s="6">
        <f t="shared" ref="C116:N116" si="424">C113+C115</f>
        <v>0</v>
      </c>
      <c r="D116" s="6">
        <f t="shared" si="424"/>
        <v>0</v>
      </c>
      <c r="E116" s="6">
        <f t="shared" si="424"/>
        <v>0</v>
      </c>
      <c r="F116" s="6">
        <f t="shared" si="424"/>
        <v>0</v>
      </c>
      <c r="G116" s="6">
        <f t="shared" si="424"/>
        <v>0</v>
      </c>
      <c r="H116" s="6">
        <f t="shared" si="424"/>
        <v>0</v>
      </c>
      <c r="I116" s="6">
        <f t="shared" si="424"/>
        <v>0</v>
      </c>
      <c r="J116" s="6">
        <f t="shared" si="424"/>
        <v>0</v>
      </c>
      <c r="K116" s="6">
        <f t="shared" si="424"/>
        <v>0</v>
      </c>
      <c r="L116" s="6">
        <f t="shared" si="424"/>
        <v>0</v>
      </c>
      <c r="M116" s="6">
        <f t="shared" si="424"/>
        <v>0</v>
      </c>
      <c r="N116" s="6">
        <f t="shared" si="424"/>
        <v>0</v>
      </c>
      <c r="O116" s="92">
        <f t="shared" si="419"/>
        <v>0</v>
      </c>
      <c r="P116" s="92">
        <f t="shared" ref="P116" si="425">P113+P115</f>
        <v>0</v>
      </c>
      <c r="Q116" s="92">
        <f t="shared" ref="Q116" si="426">Q113+Q115</f>
        <v>0</v>
      </c>
      <c r="R116" s="92">
        <f t="shared" ref="R116" si="427">R113+R115</f>
        <v>0</v>
      </c>
      <c r="S116" s="92">
        <f t="shared" ref="S116" si="428">S113+S115</f>
        <v>0</v>
      </c>
    </row>
    <row r="117" spans="1:19" ht="15" customHeight="1" x14ac:dyDescent="0.25">
      <c r="A117" s="8" t="s">
        <v>33</v>
      </c>
      <c r="B117" s="9">
        <f>$B$17</f>
        <v>1</v>
      </c>
      <c r="C117" s="6">
        <f t="shared" ref="C117:N117" si="429">C116*$B$27</f>
        <v>0</v>
      </c>
      <c r="D117" s="6">
        <f t="shared" si="429"/>
        <v>0</v>
      </c>
      <c r="E117" s="6">
        <f t="shared" si="429"/>
        <v>0</v>
      </c>
      <c r="F117" s="6">
        <f t="shared" si="429"/>
        <v>0</v>
      </c>
      <c r="G117" s="6">
        <f t="shared" si="429"/>
        <v>0</v>
      </c>
      <c r="H117" s="6">
        <f t="shared" si="429"/>
        <v>0</v>
      </c>
      <c r="I117" s="6">
        <f t="shared" si="429"/>
        <v>0</v>
      </c>
      <c r="J117" s="6">
        <f t="shared" si="429"/>
        <v>0</v>
      </c>
      <c r="K117" s="6">
        <f t="shared" si="429"/>
        <v>0</v>
      </c>
      <c r="L117" s="6">
        <f t="shared" si="429"/>
        <v>0</v>
      </c>
      <c r="M117" s="6">
        <f t="shared" si="429"/>
        <v>0</v>
      </c>
      <c r="N117" s="6">
        <f t="shared" si="429"/>
        <v>0</v>
      </c>
      <c r="O117" s="92">
        <f t="shared" si="419"/>
        <v>0</v>
      </c>
      <c r="P117" s="92">
        <f t="shared" ref="P117" si="430">P116*$B117</f>
        <v>0</v>
      </c>
      <c r="Q117" s="92">
        <f t="shared" ref="Q117" si="431">Q116*$B117</f>
        <v>0</v>
      </c>
      <c r="R117" s="92">
        <f t="shared" ref="R117" si="432">R116*$B117</f>
        <v>0</v>
      </c>
      <c r="S117" s="92">
        <f t="shared" ref="S117" si="433">S116*$B117</f>
        <v>0</v>
      </c>
    </row>
    <row r="118" spans="1:19" ht="15" customHeight="1" x14ac:dyDescent="0.25">
      <c r="A118" s="8" t="s">
        <v>34</v>
      </c>
      <c r="B118" s="9">
        <f>1-B117</f>
        <v>0</v>
      </c>
      <c r="C118" s="6">
        <f t="shared" ref="C118:N118" si="434">C116*$B$28</f>
        <v>0</v>
      </c>
      <c r="D118" s="6">
        <f t="shared" si="434"/>
        <v>0</v>
      </c>
      <c r="E118" s="6">
        <f t="shared" si="434"/>
        <v>0</v>
      </c>
      <c r="F118" s="6">
        <f t="shared" si="434"/>
        <v>0</v>
      </c>
      <c r="G118" s="6">
        <f t="shared" si="434"/>
        <v>0</v>
      </c>
      <c r="H118" s="6">
        <f t="shared" si="434"/>
        <v>0</v>
      </c>
      <c r="I118" s="6">
        <f t="shared" si="434"/>
        <v>0</v>
      </c>
      <c r="J118" s="6">
        <f t="shared" si="434"/>
        <v>0</v>
      </c>
      <c r="K118" s="6">
        <f t="shared" si="434"/>
        <v>0</v>
      </c>
      <c r="L118" s="6">
        <f t="shared" si="434"/>
        <v>0</v>
      </c>
      <c r="M118" s="6">
        <f t="shared" si="434"/>
        <v>0</v>
      </c>
      <c r="N118" s="6">
        <f t="shared" si="434"/>
        <v>0</v>
      </c>
      <c r="O118" s="92">
        <f t="shared" si="419"/>
        <v>0</v>
      </c>
      <c r="P118" s="92">
        <f t="shared" ref="P118" si="435">P116-P117</f>
        <v>0</v>
      </c>
      <c r="Q118" s="92">
        <f t="shared" ref="Q118" si="436">Q116-Q117</f>
        <v>0</v>
      </c>
      <c r="R118" s="92">
        <f t="shared" ref="R118" si="437">R116-R117</f>
        <v>0</v>
      </c>
      <c r="S118" s="92">
        <f t="shared" ref="S118" si="438">S116-S117</f>
        <v>0</v>
      </c>
    </row>
    <row r="119" spans="1:19" ht="15" customHeight="1" x14ac:dyDescent="0.25">
      <c r="A119" s="196" t="s">
        <v>283</v>
      </c>
      <c r="B119" s="197"/>
      <c r="C119" s="98" t="s">
        <v>17</v>
      </c>
      <c r="D119" s="98" t="s">
        <v>18</v>
      </c>
      <c r="E119" s="98" t="s">
        <v>19</v>
      </c>
      <c r="F119" s="98" t="s">
        <v>20</v>
      </c>
      <c r="G119" s="98" t="s">
        <v>21</v>
      </c>
      <c r="H119" s="98" t="s">
        <v>22</v>
      </c>
      <c r="I119" s="98" t="s">
        <v>23</v>
      </c>
      <c r="J119" s="98" t="s">
        <v>24</v>
      </c>
      <c r="K119" s="98" t="s">
        <v>25</v>
      </c>
      <c r="L119" s="98" t="s">
        <v>26</v>
      </c>
      <c r="M119" s="98" t="s">
        <v>27</v>
      </c>
      <c r="N119" s="98" t="s">
        <v>28</v>
      </c>
      <c r="O119" s="98" t="s">
        <v>438</v>
      </c>
      <c r="P119" s="98" t="s">
        <v>447</v>
      </c>
      <c r="Q119" s="98" t="s">
        <v>448</v>
      </c>
      <c r="R119" s="98" t="s">
        <v>449</v>
      </c>
      <c r="S119" s="98" t="s">
        <v>450</v>
      </c>
    </row>
    <row r="120" spans="1:19" ht="15" customHeight="1" x14ac:dyDescent="0.25">
      <c r="A120" s="198" t="s">
        <v>29</v>
      </c>
      <c r="B120" s="199"/>
      <c r="C120" s="81"/>
      <c r="D120" s="81">
        <f>$C120</f>
        <v>0</v>
      </c>
      <c r="E120" s="81">
        <f t="shared" ref="E120:N120" si="439">$C120</f>
        <v>0</v>
      </c>
      <c r="F120" s="81">
        <f t="shared" si="439"/>
        <v>0</v>
      </c>
      <c r="G120" s="81">
        <f t="shared" si="439"/>
        <v>0</v>
      </c>
      <c r="H120" s="81">
        <f t="shared" si="439"/>
        <v>0</v>
      </c>
      <c r="I120" s="81">
        <f t="shared" si="439"/>
        <v>0</v>
      </c>
      <c r="J120" s="81">
        <f t="shared" si="439"/>
        <v>0</v>
      </c>
      <c r="K120" s="81">
        <f t="shared" si="439"/>
        <v>0</v>
      </c>
      <c r="L120" s="81">
        <f t="shared" si="439"/>
        <v>0</v>
      </c>
      <c r="M120" s="81">
        <f t="shared" si="439"/>
        <v>0</v>
      </c>
      <c r="N120" s="81">
        <f t="shared" si="439"/>
        <v>0</v>
      </c>
      <c r="O120" s="90">
        <f t="shared" ref="O120:O121" si="440">SUM(C120:N120)</f>
        <v>0</v>
      </c>
      <c r="P120" s="90">
        <f t="shared" ref="P120:S120" si="441">O120*(1+P$7)</f>
        <v>0</v>
      </c>
      <c r="Q120" s="90">
        <f t="shared" si="441"/>
        <v>0</v>
      </c>
      <c r="R120" s="90">
        <f t="shared" si="441"/>
        <v>0</v>
      </c>
      <c r="S120" s="90">
        <f t="shared" si="441"/>
        <v>0</v>
      </c>
    </row>
    <row r="121" spans="1:19" ht="15" customHeight="1" x14ac:dyDescent="0.25">
      <c r="A121" s="200"/>
      <c r="B121" s="201"/>
      <c r="C121" s="79">
        <f>INT($B$1*C120)</f>
        <v>0</v>
      </c>
      <c r="D121" s="79">
        <f t="shared" ref="D121:N121" si="442">INT($B$1*D120)</f>
        <v>0</v>
      </c>
      <c r="E121" s="79">
        <f t="shared" si="442"/>
        <v>0</v>
      </c>
      <c r="F121" s="79">
        <f t="shared" si="442"/>
        <v>0</v>
      </c>
      <c r="G121" s="79">
        <f t="shared" si="442"/>
        <v>0</v>
      </c>
      <c r="H121" s="79">
        <f t="shared" si="442"/>
        <v>0</v>
      </c>
      <c r="I121" s="79">
        <f t="shared" si="442"/>
        <v>0</v>
      </c>
      <c r="J121" s="79">
        <f t="shared" si="442"/>
        <v>0</v>
      </c>
      <c r="K121" s="79">
        <f t="shared" si="442"/>
        <v>0</v>
      </c>
      <c r="L121" s="79">
        <f t="shared" si="442"/>
        <v>0</v>
      </c>
      <c r="M121" s="79">
        <f t="shared" si="442"/>
        <v>0</v>
      </c>
      <c r="N121" s="79">
        <f t="shared" si="442"/>
        <v>0</v>
      </c>
      <c r="O121" s="90">
        <f t="shared" si="440"/>
        <v>0</v>
      </c>
      <c r="P121" s="90">
        <f t="shared" ref="P121:S121" si="443">O121*(1+P$7)</f>
        <v>0</v>
      </c>
      <c r="Q121" s="90">
        <f t="shared" si="443"/>
        <v>0</v>
      </c>
      <c r="R121" s="90">
        <f t="shared" si="443"/>
        <v>0</v>
      </c>
      <c r="S121" s="90">
        <f t="shared" si="443"/>
        <v>0</v>
      </c>
    </row>
    <row r="122" spans="1:19" ht="15" customHeight="1" x14ac:dyDescent="0.25">
      <c r="A122" s="194" t="s">
        <v>30</v>
      </c>
      <c r="B122" s="194"/>
      <c r="C122" s="7"/>
      <c r="D122" s="7">
        <f>$C122</f>
        <v>0</v>
      </c>
      <c r="E122" s="7">
        <f t="shared" ref="E122:N122" si="444">$C122</f>
        <v>0</v>
      </c>
      <c r="F122" s="7">
        <f t="shared" si="444"/>
        <v>0</v>
      </c>
      <c r="G122" s="7">
        <f t="shared" si="444"/>
        <v>0</v>
      </c>
      <c r="H122" s="7">
        <f t="shared" si="444"/>
        <v>0</v>
      </c>
      <c r="I122" s="7">
        <f t="shared" si="444"/>
        <v>0</v>
      </c>
      <c r="J122" s="7">
        <f t="shared" si="444"/>
        <v>0</v>
      </c>
      <c r="K122" s="7">
        <f t="shared" si="444"/>
        <v>0</v>
      </c>
      <c r="L122" s="7">
        <f t="shared" si="444"/>
        <v>0</v>
      </c>
      <c r="M122" s="7">
        <f t="shared" si="444"/>
        <v>0</v>
      </c>
      <c r="N122" s="7">
        <f t="shared" si="444"/>
        <v>0</v>
      </c>
      <c r="O122" s="150">
        <f t="shared" ref="O122" si="445">AVERAGE(C122:N122)</f>
        <v>0</v>
      </c>
      <c r="P122" s="150">
        <f t="shared" ref="P122:S122" si="446">ROUND(O122*(1+P$8),2)</f>
        <v>0</v>
      </c>
      <c r="Q122" s="150">
        <f t="shared" si="446"/>
        <v>0</v>
      </c>
      <c r="R122" s="150">
        <f t="shared" si="446"/>
        <v>0</v>
      </c>
      <c r="S122" s="150">
        <f t="shared" si="446"/>
        <v>0</v>
      </c>
    </row>
    <row r="123" spans="1:19" ht="15" customHeight="1" x14ac:dyDescent="0.25">
      <c r="A123" s="194" t="s">
        <v>282</v>
      </c>
      <c r="B123" s="194"/>
      <c r="C123" s="6">
        <f>C121*C122</f>
        <v>0</v>
      </c>
      <c r="D123" s="6">
        <f t="shared" ref="D123" si="447">D121*D122</f>
        <v>0</v>
      </c>
      <c r="E123" s="6">
        <f t="shared" ref="E123" si="448">E121*E122</f>
        <v>0</v>
      </c>
      <c r="F123" s="6">
        <f t="shared" ref="F123" si="449">F121*F122</f>
        <v>0</v>
      </c>
      <c r="G123" s="6">
        <f t="shared" ref="G123" si="450">G121*G122</f>
        <v>0</v>
      </c>
      <c r="H123" s="6">
        <f t="shared" ref="H123" si="451">H121*H122</f>
        <v>0</v>
      </c>
      <c r="I123" s="6">
        <f t="shared" ref="I123" si="452">I121*I122</f>
        <v>0</v>
      </c>
      <c r="J123" s="6">
        <f t="shared" ref="J123" si="453">J121*J122</f>
        <v>0</v>
      </c>
      <c r="K123" s="6">
        <f t="shared" ref="K123" si="454">K121*K122</f>
        <v>0</v>
      </c>
      <c r="L123" s="6">
        <f t="shared" ref="L123" si="455">L121*L122</f>
        <v>0</v>
      </c>
      <c r="M123" s="6">
        <f t="shared" ref="M123" si="456">M121*M122</f>
        <v>0</v>
      </c>
      <c r="N123" s="6">
        <f t="shared" ref="N123" si="457">N121*N122</f>
        <v>0</v>
      </c>
      <c r="O123" s="92">
        <f t="shared" ref="O123" si="458">SUM(C123:N123)</f>
        <v>0</v>
      </c>
      <c r="P123" s="92">
        <f t="shared" ref="P123" si="459">P121*P122</f>
        <v>0</v>
      </c>
      <c r="Q123" s="92">
        <f t="shared" ref="Q123" si="460">Q121*Q122</f>
        <v>0</v>
      </c>
      <c r="R123" s="92">
        <f t="shared" ref="R123" si="461">R121*R122</f>
        <v>0</v>
      </c>
      <c r="S123" s="92">
        <f t="shared" ref="S123" si="462">S121*S122</f>
        <v>0</v>
      </c>
    </row>
    <row r="124" spans="1:19" ht="15" customHeight="1" x14ac:dyDescent="0.25">
      <c r="A124" s="194" t="s">
        <v>31</v>
      </c>
      <c r="B124" s="194"/>
      <c r="C124" s="130">
        <v>0.21</v>
      </c>
      <c r="D124" s="131">
        <f t="shared" ref="D124:N124" si="463">$C124</f>
        <v>0.21</v>
      </c>
      <c r="E124" s="131">
        <f t="shared" si="463"/>
        <v>0.21</v>
      </c>
      <c r="F124" s="131">
        <f t="shared" si="463"/>
        <v>0.21</v>
      </c>
      <c r="G124" s="131">
        <f t="shared" si="463"/>
        <v>0.21</v>
      </c>
      <c r="H124" s="131">
        <f t="shared" si="463"/>
        <v>0.21</v>
      </c>
      <c r="I124" s="131">
        <f t="shared" si="463"/>
        <v>0.21</v>
      </c>
      <c r="J124" s="131">
        <f t="shared" si="463"/>
        <v>0.21</v>
      </c>
      <c r="K124" s="131">
        <f t="shared" si="463"/>
        <v>0.21</v>
      </c>
      <c r="L124" s="131">
        <f t="shared" si="463"/>
        <v>0.21</v>
      </c>
      <c r="M124" s="131">
        <f t="shared" si="463"/>
        <v>0.21</v>
      </c>
      <c r="N124" s="131">
        <f t="shared" si="463"/>
        <v>0.21</v>
      </c>
      <c r="O124" s="6"/>
      <c r="P124" s="6"/>
      <c r="Q124" s="6"/>
      <c r="R124" s="6"/>
      <c r="S124" s="6"/>
    </row>
    <row r="125" spans="1:19" ht="15" customHeight="1" x14ac:dyDescent="0.25">
      <c r="A125" s="195" t="s">
        <v>32</v>
      </c>
      <c r="B125" s="195"/>
      <c r="C125" s="6">
        <f t="shared" ref="C125:N125" si="464">C123*C124</f>
        <v>0</v>
      </c>
      <c r="D125" s="6">
        <f t="shared" si="464"/>
        <v>0</v>
      </c>
      <c r="E125" s="6">
        <f t="shared" si="464"/>
        <v>0</v>
      </c>
      <c r="F125" s="6">
        <f t="shared" si="464"/>
        <v>0</v>
      </c>
      <c r="G125" s="6">
        <f t="shared" si="464"/>
        <v>0</v>
      </c>
      <c r="H125" s="6">
        <f t="shared" si="464"/>
        <v>0</v>
      </c>
      <c r="I125" s="6">
        <f t="shared" si="464"/>
        <v>0</v>
      </c>
      <c r="J125" s="6">
        <f t="shared" si="464"/>
        <v>0</v>
      </c>
      <c r="K125" s="6">
        <f t="shared" si="464"/>
        <v>0</v>
      </c>
      <c r="L125" s="6">
        <f t="shared" si="464"/>
        <v>0</v>
      </c>
      <c r="M125" s="6">
        <f t="shared" si="464"/>
        <v>0</v>
      </c>
      <c r="N125" s="6">
        <f t="shared" si="464"/>
        <v>0</v>
      </c>
      <c r="O125" s="92">
        <f t="shared" ref="O125:O128" si="465">SUM(C125:N125)</f>
        <v>0</v>
      </c>
      <c r="P125" s="92">
        <f t="shared" ref="P125" si="466">P123*$C124</f>
        <v>0</v>
      </c>
      <c r="Q125" s="92">
        <f t="shared" ref="Q125" si="467">Q123*$C124</f>
        <v>0</v>
      </c>
      <c r="R125" s="92">
        <f t="shared" ref="R125" si="468">R123*$C124</f>
        <v>0</v>
      </c>
      <c r="S125" s="92">
        <f t="shared" ref="S125" si="469">S123*$C124</f>
        <v>0</v>
      </c>
    </row>
    <row r="126" spans="1:19" ht="15" customHeight="1" x14ac:dyDescent="0.25">
      <c r="A126" s="195" t="s">
        <v>281</v>
      </c>
      <c r="B126" s="195"/>
      <c r="C126" s="6">
        <f t="shared" ref="C126:N126" si="470">C123+C125</f>
        <v>0</v>
      </c>
      <c r="D126" s="6">
        <f t="shared" si="470"/>
        <v>0</v>
      </c>
      <c r="E126" s="6">
        <f t="shared" si="470"/>
        <v>0</v>
      </c>
      <c r="F126" s="6">
        <f t="shared" si="470"/>
        <v>0</v>
      </c>
      <c r="G126" s="6">
        <f t="shared" si="470"/>
        <v>0</v>
      </c>
      <c r="H126" s="6">
        <f t="shared" si="470"/>
        <v>0</v>
      </c>
      <c r="I126" s="6">
        <f t="shared" si="470"/>
        <v>0</v>
      </c>
      <c r="J126" s="6">
        <f t="shared" si="470"/>
        <v>0</v>
      </c>
      <c r="K126" s="6">
        <f t="shared" si="470"/>
        <v>0</v>
      </c>
      <c r="L126" s="6">
        <f t="shared" si="470"/>
        <v>0</v>
      </c>
      <c r="M126" s="6">
        <f t="shared" si="470"/>
        <v>0</v>
      </c>
      <c r="N126" s="6">
        <f t="shared" si="470"/>
        <v>0</v>
      </c>
      <c r="O126" s="92">
        <f t="shared" si="465"/>
        <v>0</v>
      </c>
      <c r="P126" s="92">
        <f t="shared" ref="P126" si="471">P123+P125</f>
        <v>0</v>
      </c>
      <c r="Q126" s="92">
        <f t="shared" ref="Q126" si="472">Q123+Q125</f>
        <v>0</v>
      </c>
      <c r="R126" s="92">
        <f t="shared" ref="R126" si="473">R123+R125</f>
        <v>0</v>
      </c>
      <c r="S126" s="92">
        <f t="shared" ref="S126" si="474">S123+S125</f>
        <v>0</v>
      </c>
    </row>
    <row r="127" spans="1:19" ht="15" customHeight="1" x14ac:dyDescent="0.25">
      <c r="A127" s="8" t="s">
        <v>33</v>
      </c>
      <c r="B127" s="9">
        <f>$B$17</f>
        <v>1</v>
      </c>
      <c r="C127" s="6">
        <f t="shared" ref="C127:N127" si="475">C126*$B$27</f>
        <v>0</v>
      </c>
      <c r="D127" s="6">
        <f t="shared" si="475"/>
        <v>0</v>
      </c>
      <c r="E127" s="6">
        <f t="shared" si="475"/>
        <v>0</v>
      </c>
      <c r="F127" s="6">
        <f t="shared" si="475"/>
        <v>0</v>
      </c>
      <c r="G127" s="6">
        <f t="shared" si="475"/>
        <v>0</v>
      </c>
      <c r="H127" s="6">
        <f t="shared" si="475"/>
        <v>0</v>
      </c>
      <c r="I127" s="6">
        <f t="shared" si="475"/>
        <v>0</v>
      </c>
      <c r="J127" s="6">
        <f t="shared" si="475"/>
        <v>0</v>
      </c>
      <c r="K127" s="6">
        <f t="shared" si="475"/>
        <v>0</v>
      </c>
      <c r="L127" s="6">
        <f t="shared" si="475"/>
        <v>0</v>
      </c>
      <c r="M127" s="6">
        <f t="shared" si="475"/>
        <v>0</v>
      </c>
      <c r="N127" s="6">
        <f t="shared" si="475"/>
        <v>0</v>
      </c>
      <c r="O127" s="92">
        <f t="shared" si="465"/>
        <v>0</v>
      </c>
      <c r="P127" s="92">
        <f t="shared" ref="P127" si="476">P126*$B127</f>
        <v>0</v>
      </c>
      <c r="Q127" s="92">
        <f t="shared" ref="Q127" si="477">Q126*$B127</f>
        <v>0</v>
      </c>
      <c r="R127" s="92">
        <f t="shared" ref="R127" si="478">R126*$B127</f>
        <v>0</v>
      </c>
      <c r="S127" s="92">
        <f t="shared" ref="S127" si="479">S126*$B127</f>
        <v>0</v>
      </c>
    </row>
    <row r="128" spans="1:19" ht="15" customHeight="1" x14ac:dyDescent="0.25">
      <c r="A128" s="8" t="s">
        <v>34</v>
      </c>
      <c r="B128" s="9">
        <f>1-B127</f>
        <v>0</v>
      </c>
      <c r="C128" s="6">
        <f t="shared" ref="C128:N128" si="480">C126*$B$28</f>
        <v>0</v>
      </c>
      <c r="D128" s="6">
        <f t="shared" si="480"/>
        <v>0</v>
      </c>
      <c r="E128" s="6">
        <f t="shared" si="480"/>
        <v>0</v>
      </c>
      <c r="F128" s="6">
        <f t="shared" si="480"/>
        <v>0</v>
      </c>
      <c r="G128" s="6">
        <f t="shared" si="480"/>
        <v>0</v>
      </c>
      <c r="H128" s="6">
        <f t="shared" si="480"/>
        <v>0</v>
      </c>
      <c r="I128" s="6">
        <f t="shared" si="480"/>
        <v>0</v>
      </c>
      <c r="J128" s="6">
        <f t="shared" si="480"/>
        <v>0</v>
      </c>
      <c r="K128" s="6">
        <f t="shared" si="480"/>
        <v>0</v>
      </c>
      <c r="L128" s="6">
        <f t="shared" si="480"/>
        <v>0</v>
      </c>
      <c r="M128" s="6">
        <f t="shared" si="480"/>
        <v>0</v>
      </c>
      <c r="N128" s="6">
        <f t="shared" si="480"/>
        <v>0</v>
      </c>
      <c r="O128" s="92">
        <f t="shared" si="465"/>
        <v>0</v>
      </c>
      <c r="P128" s="92">
        <f t="shared" ref="P128" si="481">P126-P127</f>
        <v>0</v>
      </c>
      <c r="Q128" s="92">
        <f t="shared" ref="Q128" si="482">Q126-Q127</f>
        <v>0</v>
      </c>
      <c r="R128" s="92">
        <f t="shared" ref="R128" si="483">R126-R127</f>
        <v>0</v>
      </c>
      <c r="S128" s="92">
        <f t="shared" ref="S128" si="484">S126-S127</f>
        <v>0</v>
      </c>
    </row>
    <row r="129" spans="1:1008" ht="15" customHeight="1" x14ac:dyDescent="0.25">
      <c r="A129" s="196" t="s">
        <v>284</v>
      </c>
      <c r="B129" s="197"/>
      <c r="C129" s="98" t="s">
        <v>17</v>
      </c>
      <c r="D129" s="98" t="s">
        <v>18</v>
      </c>
      <c r="E129" s="98" t="s">
        <v>19</v>
      </c>
      <c r="F129" s="98" t="s">
        <v>20</v>
      </c>
      <c r="G129" s="98" t="s">
        <v>21</v>
      </c>
      <c r="H129" s="98" t="s">
        <v>22</v>
      </c>
      <c r="I129" s="98" t="s">
        <v>23</v>
      </c>
      <c r="J129" s="98" t="s">
        <v>24</v>
      </c>
      <c r="K129" s="98" t="s">
        <v>25</v>
      </c>
      <c r="L129" s="98" t="s">
        <v>26</v>
      </c>
      <c r="M129" s="98" t="s">
        <v>27</v>
      </c>
      <c r="N129" s="98" t="s">
        <v>28</v>
      </c>
      <c r="O129" s="98" t="s">
        <v>438</v>
      </c>
      <c r="P129" s="98" t="s">
        <v>447</v>
      </c>
      <c r="Q129" s="98" t="s">
        <v>448</v>
      </c>
      <c r="R129" s="98" t="s">
        <v>449</v>
      </c>
      <c r="S129" s="98" t="s">
        <v>450</v>
      </c>
    </row>
    <row r="130" spans="1:1008" ht="15" customHeight="1" x14ac:dyDescent="0.25">
      <c r="A130" s="198" t="s">
        <v>29</v>
      </c>
      <c r="B130" s="199"/>
      <c r="C130" s="81"/>
      <c r="D130" s="81">
        <f>$C130</f>
        <v>0</v>
      </c>
      <c r="E130" s="81">
        <f t="shared" ref="E130:N130" si="485">$C130</f>
        <v>0</v>
      </c>
      <c r="F130" s="81">
        <f t="shared" si="485"/>
        <v>0</v>
      </c>
      <c r="G130" s="81">
        <f t="shared" si="485"/>
        <v>0</v>
      </c>
      <c r="H130" s="81">
        <f t="shared" si="485"/>
        <v>0</v>
      </c>
      <c r="I130" s="81">
        <f t="shared" si="485"/>
        <v>0</v>
      </c>
      <c r="J130" s="81">
        <f t="shared" si="485"/>
        <v>0</v>
      </c>
      <c r="K130" s="81">
        <f t="shared" si="485"/>
        <v>0</v>
      </c>
      <c r="L130" s="81">
        <f t="shared" si="485"/>
        <v>0</v>
      </c>
      <c r="M130" s="81">
        <f t="shared" si="485"/>
        <v>0</v>
      </c>
      <c r="N130" s="81">
        <f t="shared" si="485"/>
        <v>0</v>
      </c>
      <c r="O130" s="90">
        <f t="shared" ref="O130:O131" si="486">SUM(C130:N130)</f>
        <v>0</v>
      </c>
      <c r="P130" s="90">
        <f t="shared" ref="P130:S130" si="487">O130*(1+P$7)</f>
        <v>0</v>
      </c>
      <c r="Q130" s="90">
        <f t="shared" si="487"/>
        <v>0</v>
      </c>
      <c r="R130" s="90">
        <f t="shared" si="487"/>
        <v>0</v>
      </c>
      <c r="S130" s="90">
        <f t="shared" si="487"/>
        <v>0</v>
      </c>
    </row>
    <row r="131" spans="1:1008" ht="15" customHeight="1" x14ac:dyDescent="0.25">
      <c r="A131" s="200"/>
      <c r="B131" s="201"/>
      <c r="C131" s="79">
        <f>INT($B$1*C130)</f>
        <v>0</v>
      </c>
      <c r="D131" s="79">
        <f t="shared" ref="D131:N131" si="488">INT($B$1*D130)</f>
        <v>0</v>
      </c>
      <c r="E131" s="79">
        <f t="shared" si="488"/>
        <v>0</v>
      </c>
      <c r="F131" s="79">
        <f t="shared" si="488"/>
        <v>0</v>
      </c>
      <c r="G131" s="79">
        <f t="shared" si="488"/>
        <v>0</v>
      </c>
      <c r="H131" s="79">
        <f t="shared" si="488"/>
        <v>0</v>
      </c>
      <c r="I131" s="79">
        <f t="shared" si="488"/>
        <v>0</v>
      </c>
      <c r="J131" s="79">
        <f t="shared" si="488"/>
        <v>0</v>
      </c>
      <c r="K131" s="79">
        <f t="shared" si="488"/>
        <v>0</v>
      </c>
      <c r="L131" s="79">
        <f t="shared" si="488"/>
        <v>0</v>
      </c>
      <c r="M131" s="79">
        <f t="shared" si="488"/>
        <v>0</v>
      </c>
      <c r="N131" s="79">
        <f t="shared" si="488"/>
        <v>0</v>
      </c>
      <c r="O131" s="90">
        <f t="shared" si="486"/>
        <v>0</v>
      </c>
      <c r="P131" s="90">
        <f t="shared" ref="P131:S131" si="489">O131*(1+P$7)</f>
        <v>0</v>
      </c>
      <c r="Q131" s="90">
        <f t="shared" si="489"/>
        <v>0</v>
      </c>
      <c r="R131" s="90">
        <f t="shared" si="489"/>
        <v>0</v>
      </c>
      <c r="S131" s="90">
        <f t="shared" si="489"/>
        <v>0</v>
      </c>
    </row>
    <row r="132" spans="1:1008" ht="15" customHeight="1" x14ac:dyDescent="0.25">
      <c r="A132" s="194" t="s">
        <v>30</v>
      </c>
      <c r="B132" s="194"/>
      <c r="C132" s="7"/>
      <c r="D132" s="7">
        <f>$C132</f>
        <v>0</v>
      </c>
      <c r="E132" s="7">
        <f t="shared" ref="E132:N132" si="490">$C132</f>
        <v>0</v>
      </c>
      <c r="F132" s="7">
        <f t="shared" si="490"/>
        <v>0</v>
      </c>
      <c r="G132" s="7">
        <f t="shared" si="490"/>
        <v>0</v>
      </c>
      <c r="H132" s="7">
        <f t="shared" si="490"/>
        <v>0</v>
      </c>
      <c r="I132" s="7">
        <f t="shared" si="490"/>
        <v>0</v>
      </c>
      <c r="J132" s="7">
        <f t="shared" si="490"/>
        <v>0</v>
      </c>
      <c r="K132" s="7">
        <f t="shared" si="490"/>
        <v>0</v>
      </c>
      <c r="L132" s="7">
        <f t="shared" si="490"/>
        <v>0</v>
      </c>
      <c r="M132" s="7">
        <f t="shared" si="490"/>
        <v>0</v>
      </c>
      <c r="N132" s="7">
        <f t="shared" si="490"/>
        <v>0</v>
      </c>
      <c r="O132" s="150">
        <f t="shared" ref="O132" si="491">AVERAGE(C132:N132)</f>
        <v>0</v>
      </c>
      <c r="P132" s="150">
        <f t="shared" ref="P132:S132" si="492">ROUND(O132*(1+P$8),2)</f>
        <v>0</v>
      </c>
      <c r="Q132" s="150">
        <f t="shared" si="492"/>
        <v>0</v>
      </c>
      <c r="R132" s="150">
        <f t="shared" si="492"/>
        <v>0</v>
      </c>
      <c r="S132" s="150">
        <f t="shared" si="492"/>
        <v>0</v>
      </c>
    </row>
    <row r="133" spans="1:1008" ht="15" customHeight="1" x14ac:dyDescent="0.25">
      <c r="A133" s="194" t="s">
        <v>282</v>
      </c>
      <c r="B133" s="194"/>
      <c r="C133" s="6">
        <f>C131*C132</f>
        <v>0</v>
      </c>
      <c r="D133" s="6">
        <f t="shared" ref="D133" si="493">D131*D132</f>
        <v>0</v>
      </c>
      <c r="E133" s="6">
        <f t="shared" ref="E133" si="494">E131*E132</f>
        <v>0</v>
      </c>
      <c r="F133" s="6">
        <f t="shared" ref="F133" si="495">F131*F132</f>
        <v>0</v>
      </c>
      <c r="G133" s="6">
        <f t="shared" ref="G133" si="496">G131*G132</f>
        <v>0</v>
      </c>
      <c r="H133" s="6">
        <f t="shared" ref="H133" si="497">H131*H132</f>
        <v>0</v>
      </c>
      <c r="I133" s="6">
        <f t="shared" ref="I133" si="498">I131*I132</f>
        <v>0</v>
      </c>
      <c r="J133" s="6">
        <f t="shared" ref="J133" si="499">J131*J132</f>
        <v>0</v>
      </c>
      <c r="K133" s="6">
        <f t="shared" ref="K133" si="500">K131*K132</f>
        <v>0</v>
      </c>
      <c r="L133" s="6">
        <f t="shared" ref="L133" si="501">L131*L132</f>
        <v>0</v>
      </c>
      <c r="M133" s="6">
        <f t="shared" ref="M133" si="502">M131*M132</f>
        <v>0</v>
      </c>
      <c r="N133" s="6">
        <f t="shared" ref="N133" si="503">N131*N132</f>
        <v>0</v>
      </c>
      <c r="O133" s="92">
        <f t="shared" ref="O133" si="504">SUM(C133:N133)</f>
        <v>0</v>
      </c>
      <c r="P133" s="92">
        <f t="shared" ref="P133" si="505">P131*P132</f>
        <v>0</v>
      </c>
      <c r="Q133" s="92">
        <f t="shared" ref="Q133" si="506">Q131*Q132</f>
        <v>0</v>
      </c>
      <c r="R133" s="92">
        <f t="shared" ref="R133" si="507">R131*R132</f>
        <v>0</v>
      </c>
      <c r="S133" s="92">
        <f t="shared" ref="S133" si="508">S131*S132</f>
        <v>0</v>
      </c>
    </row>
    <row r="134" spans="1:1008" ht="15" customHeight="1" x14ac:dyDescent="0.25">
      <c r="A134" s="194" t="s">
        <v>31</v>
      </c>
      <c r="B134" s="194"/>
      <c r="C134" s="130">
        <v>0.21</v>
      </c>
      <c r="D134" s="131">
        <f t="shared" ref="D134:N134" si="509">$C134</f>
        <v>0.21</v>
      </c>
      <c r="E134" s="131">
        <f t="shared" si="509"/>
        <v>0.21</v>
      </c>
      <c r="F134" s="131">
        <f t="shared" si="509"/>
        <v>0.21</v>
      </c>
      <c r="G134" s="131">
        <f t="shared" si="509"/>
        <v>0.21</v>
      </c>
      <c r="H134" s="131">
        <f t="shared" si="509"/>
        <v>0.21</v>
      </c>
      <c r="I134" s="131">
        <f t="shared" si="509"/>
        <v>0.21</v>
      </c>
      <c r="J134" s="131">
        <f t="shared" si="509"/>
        <v>0.21</v>
      </c>
      <c r="K134" s="131">
        <f t="shared" si="509"/>
        <v>0.21</v>
      </c>
      <c r="L134" s="131">
        <f t="shared" si="509"/>
        <v>0.21</v>
      </c>
      <c r="M134" s="131">
        <f t="shared" si="509"/>
        <v>0.21</v>
      </c>
      <c r="N134" s="131">
        <f t="shared" si="509"/>
        <v>0.21</v>
      </c>
      <c r="O134" s="6"/>
      <c r="P134" s="6"/>
      <c r="Q134" s="6"/>
      <c r="R134" s="6"/>
      <c r="S134" s="6"/>
    </row>
    <row r="135" spans="1:1008" ht="15" customHeight="1" x14ac:dyDescent="0.25">
      <c r="A135" s="195" t="s">
        <v>32</v>
      </c>
      <c r="B135" s="195"/>
      <c r="C135" s="6">
        <f t="shared" ref="C135:N135" si="510">C133*C134</f>
        <v>0</v>
      </c>
      <c r="D135" s="6">
        <f t="shared" si="510"/>
        <v>0</v>
      </c>
      <c r="E135" s="6">
        <f t="shared" si="510"/>
        <v>0</v>
      </c>
      <c r="F135" s="6">
        <f t="shared" si="510"/>
        <v>0</v>
      </c>
      <c r="G135" s="6">
        <f t="shared" si="510"/>
        <v>0</v>
      </c>
      <c r="H135" s="6">
        <f t="shared" si="510"/>
        <v>0</v>
      </c>
      <c r="I135" s="6">
        <f t="shared" si="510"/>
        <v>0</v>
      </c>
      <c r="J135" s="6">
        <f t="shared" si="510"/>
        <v>0</v>
      </c>
      <c r="K135" s="6">
        <f t="shared" si="510"/>
        <v>0</v>
      </c>
      <c r="L135" s="6">
        <f t="shared" si="510"/>
        <v>0</v>
      </c>
      <c r="M135" s="6">
        <f t="shared" si="510"/>
        <v>0</v>
      </c>
      <c r="N135" s="6">
        <f t="shared" si="510"/>
        <v>0</v>
      </c>
      <c r="O135" s="92">
        <f t="shared" ref="O135:O138" si="511">SUM(C135:N135)</f>
        <v>0</v>
      </c>
      <c r="P135" s="92">
        <f t="shared" ref="P135" si="512">P133*$C134</f>
        <v>0</v>
      </c>
      <c r="Q135" s="92">
        <f t="shared" ref="Q135" si="513">Q133*$C134</f>
        <v>0</v>
      </c>
      <c r="R135" s="92">
        <f t="shared" ref="R135" si="514">R133*$C134</f>
        <v>0</v>
      </c>
      <c r="S135" s="92">
        <f t="shared" ref="S135" si="515">S133*$C134</f>
        <v>0</v>
      </c>
    </row>
    <row r="136" spans="1:1008" s="1" customFormat="1" ht="15" customHeight="1" x14ac:dyDescent="0.25">
      <c r="A136" s="195" t="s">
        <v>281</v>
      </c>
      <c r="B136" s="195"/>
      <c r="C136" s="6">
        <f t="shared" ref="C136:N136" si="516">C133+C135</f>
        <v>0</v>
      </c>
      <c r="D136" s="6">
        <f t="shared" si="516"/>
        <v>0</v>
      </c>
      <c r="E136" s="6">
        <f t="shared" si="516"/>
        <v>0</v>
      </c>
      <c r="F136" s="6">
        <f t="shared" si="516"/>
        <v>0</v>
      </c>
      <c r="G136" s="6">
        <f t="shared" si="516"/>
        <v>0</v>
      </c>
      <c r="H136" s="6">
        <f t="shared" si="516"/>
        <v>0</v>
      </c>
      <c r="I136" s="6">
        <f t="shared" si="516"/>
        <v>0</v>
      </c>
      <c r="J136" s="6">
        <f t="shared" si="516"/>
        <v>0</v>
      </c>
      <c r="K136" s="6">
        <f t="shared" si="516"/>
        <v>0</v>
      </c>
      <c r="L136" s="6">
        <f t="shared" si="516"/>
        <v>0</v>
      </c>
      <c r="M136" s="6">
        <f t="shared" si="516"/>
        <v>0</v>
      </c>
      <c r="N136" s="6">
        <f t="shared" si="516"/>
        <v>0</v>
      </c>
      <c r="O136" s="92">
        <f t="shared" si="511"/>
        <v>0</v>
      </c>
      <c r="P136" s="92">
        <f t="shared" ref="P136" si="517">P133+P135</f>
        <v>0</v>
      </c>
      <c r="Q136" s="92">
        <f t="shared" ref="Q136" si="518">Q133+Q135</f>
        <v>0</v>
      </c>
      <c r="R136" s="92">
        <f t="shared" ref="R136" si="519">R133+R135</f>
        <v>0</v>
      </c>
      <c r="S136" s="92">
        <f t="shared" ref="S136" si="520">S133+S135</f>
        <v>0</v>
      </c>
      <c r="ALQ136" s="121"/>
      <c r="ALR136" s="121"/>
      <c r="ALS136" s="121"/>
      <c r="ALT136" s="121"/>
    </row>
    <row r="137" spans="1:1008" s="1" customFormat="1" ht="15" customHeight="1" x14ac:dyDescent="0.25">
      <c r="A137" s="8" t="s">
        <v>33</v>
      </c>
      <c r="B137" s="9">
        <f>$B$17</f>
        <v>1</v>
      </c>
      <c r="C137" s="6">
        <f t="shared" ref="C137:N137" si="521">C136*$B$27</f>
        <v>0</v>
      </c>
      <c r="D137" s="6">
        <f t="shared" si="521"/>
        <v>0</v>
      </c>
      <c r="E137" s="6">
        <f t="shared" si="521"/>
        <v>0</v>
      </c>
      <c r="F137" s="6">
        <f t="shared" si="521"/>
        <v>0</v>
      </c>
      <c r="G137" s="6">
        <f t="shared" si="521"/>
        <v>0</v>
      </c>
      <c r="H137" s="6">
        <f t="shared" si="521"/>
        <v>0</v>
      </c>
      <c r="I137" s="6">
        <f t="shared" si="521"/>
        <v>0</v>
      </c>
      <c r="J137" s="6">
        <f t="shared" si="521"/>
        <v>0</v>
      </c>
      <c r="K137" s="6">
        <f t="shared" si="521"/>
        <v>0</v>
      </c>
      <c r="L137" s="6">
        <f t="shared" si="521"/>
        <v>0</v>
      </c>
      <c r="M137" s="6">
        <f t="shared" si="521"/>
        <v>0</v>
      </c>
      <c r="N137" s="6">
        <f t="shared" si="521"/>
        <v>0</v>
      </c>
      <c r="O137" s="92">
        <f t="shared" si="511"/>
        <v>0</v>
      </c>
      <c r="P137" s="92">
        <f t="shared" ref="P137" si="522">P136*$B137</f>
        <v>0</v>
      </c>
      <c r="Q137" s="92">
        <f t="shared" ref="Q137" si="523">Q136*$B137</f>
        <v>0</v>
      </c>
      <c r="R137" s="92">
        <f t="shared" ref="R137" si="524">R136*$B137</f>
        <v>0</v>
      </c>
      <c r="S137" s="92">
        <f t="shared" ref="S137" si="525">S136*$B137</f>
        <v>0</v>
      </c>
      <c r="ALQ137" s="121"/>
      <c r="ALR137" s="121"/>
      <c r="ALS137" s="121"/>
      <c r="ALT137" s="121"/>
    </row>
    <row r="138" spans="1:1008" s="1" customFormat="1" ht="15" customHeight="1" x14ac:dyDescent="0.25">
      <c r="A138" s="8" t="s">
        <v>34</v>
      </c>
      <c r="B138" s="9">
        <f>1-B137</f>
        <v>0</v>
      </c>
      <c r="C138" s="6">
        <f t="shared" ref="C138:N138" si="526">C136*$B$28</f>
        <v>0</v>
      </c>
      <c r="D138" s="6">
        <f t="shared" si="526"/>
        <v>0</v>
      </c>
      <c r="E138" s="6">
        <f t="shared" si="526"/>
        <v>0</v>
      </c>
      <c r="F138" s="6">
        <f t="shared" si="526"/>
        <v>0</v>
      </c>
      <c r="G138" s="6">
        <f t="shared" si="526"/>
        <v>0</v>
      </c>
      <c r="H138" s="6">
        <f t="shared" si="526"/>
        <v>0</v>
      </c>
      <c r="I138" s="6">
        <f t="shared" si="526"/>
        <v>0</v>
      </c>
      <c r="J138" s="6">
        <f t="shared" si="526"/>
        <v>0</v>
      </c>
      <c r="K138" s="6">
        <f t="shared" si="526"/>
        <v>0</v>
      </c>
      <c r="L138" s="6">
        <f t="shared" si="526"/>
        <v>0</v>
      </c>
      <c r="M138" s="6">
        <f t="shared" si="526"/>
        <v>0</v>
      </c>
      <c r="N138" s="6">
        <f t="shared" si="526"/>
        <v>0</v>
      </c>
      <c r="O138" s="92">
        <f t="shared" si="511"/>
        <v>0</v>
      </c>
      <c r="P138" s="92">
        <f t="shared" ref="P138" si="527">P136-P137</f>
        <v>0</v>
      </c>
      <c r="Q138" s="92">
        <f t="shared" ref="Q138" si="528">Q136-Q137</f>
        <v>0</v>
      </c>
      <c r="R138" s="92">
        <f t="shared" ref="R138" si="529">R136-R137</f>
        <v>0</v>
      </c>
      <c r="S138" s="92">
        <f t="shared" ref="S138" si="530">S136-S137</f>
        <v>0</v>
      </c>
      <c r="ALQ138" s="121"/>
      <c r="ALR138" s="121"/>
      <c r="ALS138" s="121"/>
      <c r="ALT138" s="121"/>
    </row>
    <row r="139" spans="1:1008" s="1" customFormat="1" ht="15" customHeight="1" x14ac:dyDescent="0.25">
      <c r="A139" s="196" t="s">
        <v>285</v>
      </c>
      <c r="B139" s="197"/>
      <c r="C139" s="98" t="s">
        <v>17</v>
      </c>
      <c r="D139" s="98" t="s">
        <v>18</v>
      </c>
      <c r="E139" s="98" t="s">
        <v>19</v>
      </c>
      <c r="F139" s="98" t="s">
        <v>20</v>
      </c>
      <c r="G139" s="98" t="s">
        <v>21</v>
      </c>
      <c r="H139" s="98" t="s">
        <v>22</v>
      </c>
      <c r="I139" s="98" t="s">
        <v>23</v>
      </c>
      <c r="J139" s="98" t="s">
        <v>24</v>
      </c>
      <c r="K139" s="98" t="s">
        <v>25</v>
      </c>
      <c r="L139" s="98" t="s">
        <v>26</v>
      </c>
      <c r="M139" s="98" t="s">
        <v>27</v>
      </c>
      <c r="N139" s="98" t="s">
        <v>28</v>
      </c>
      <c r="O139" s="98" t="s">
        <v>438</v>
      </c>
      <c r="P139" s="98" t="s">
        <v>447</v>
      </c>
      <c r="Q139" s="98" t="s">
        <v>448</v>
      </c>
      <c r="R139" s="98" t="s">
        <v>449</v>
      </c>
      <c r="S139" s="98" t="s">
        <v>450</v>
      </c>
      <c r="ALQ139" s="121"/>
      <c r="ALR139" s="121"/>
      <c r="ALS139" s="121"/>
      <c r="ALT139" s="121"/>
    </row>
    <row r="140" spans="1:1008" s="1" customFormat="1" ht="15" customHeight="1" x14ac:dyDescent="0.25">
      <c r="A140" s="198" t="s">
        <v>29</v>
      </c>
      <c r="B140" s="199"/>
      <c r="C140" s="81"/>
      <c r="D140" s="81">
        <f>$C140</f>
        <v>0</v>
      </c>
      <c r="E140" s="81">
        <f t="shared" ref="E140:N140" si="531">$C140</f>
        <v>0</v>
      </c>
      <c r="F140" s="81">
        <f t="shared" si="531"/>
        <v>0</v>
      </c>
      <c r="G140" s="81">
        <f t="shared" si="531"/>
        <v>0</v>
      </c>
      <c r="H140" s="81">
        <f t="shared" si="531"/>
        <v>0</v>
      </c>
      <c r="I140" s="81">
        <f t="shared" si="531"/>
        <v>0</v>
      </c>
      <c r="J140" s="81">
        <f t="shared" si="531"/>
        <v>0</v>
      </c>
      <c r="K140" s="81">
        <f t="shared" si="531"/>
        <v>0</v>
      </c>
      <c r="L140" s="81">
        <f t="shared" si="531"/>
        <v>0</v>
      </c>
      <c r="M140" s="81">
        <f t="shared" si="531"/>
        <v>0</v>
      </c>
      <c r="N140" s="81">
        <f t="shared" si="531"/>
        <v>0</v>
      </c>
      <c r="O140" s="90">
        <f t="shared" ref="O140:O141" si="532">SUM(C140:N140)</f>
        <v>0</v>
      </c>
      <c r="P140" s="90">
        <f t="shared" ref="P140:S140" si="533">O140*(1+P$7)</f>
        <v>0</v>
      </c>
      <c r="Q140" s="90">
        <f t="shared" si="533"/>
        <v>0</v>
      </c>
      <c r="R140" s="90">
        <f t="shared" si="533"/>
        <v>0</v>
      </c>
      <c r="S140" s="90">
        <f t="shared" si="533"/>
        <v>0</v>
      </c>
      <c r="ALQ140" s="121"/>
      <c r="ALR140" s="121"/>
      <c r="ALS140" s="121"/>
      <c r="ALT140" s="121"/>
    </row>
    <row r="141" spans="1:1008" s="1" customFormat="1" ht="15" customHeight="1" x14ac:dyDescent="0.25">
      <c r="A141" s="200"/>
      <c r="B141" s="201"/>
      <c r="C141" s="79">
        <f>INT($B$1*C140)</f>
        <v>0</v>
      </c>
      <c r="D141" s="79">
        <f t="shared" ref="D141:N141" si="534">INT($B$1*D140)</f>
        <v>0</v>
      </c>
      <c r="E141" s="79">
        <f t="shared" si="534"/>
        <v>0</v>
      </c>
      <c r="F141" s="79">
        <f t="shared" si="534"/>
        <v>0</v>
      </c>
      <c r="G141" s="79">
        <f t="shared" si="534"/>
        <v>0</v>
      </c>
      <c r="H141" s="79">
        <f t="shared" si="534"/>
        <v>0</v>
      </c>
      <c r="I141" s="79">
        <f t="shared" si="534"/>
        <v>0</v>
      </c>
      <c r="J141" s="79">
        <f t="shared" si="534"/>
        <v>0</v>
      </c>
      <c r="K141" s="79">
        <f t="shared" si="534"/>
        <v>0</v>
      </c>
      <c r="L141" s="79">
        <f t="shared" si="534"/>
        <v>0</v>
      </c>
      <c r="M141" s="79">
        <f t="shared" si="534"/>
        <v>0</v>
      </c>
      <c r="N141" s="79">
        <f t="shared" si="534"/>
        <v>0</v>
      </c>
      <c r="O141" s="90">
        <f t="shared" si="532"/>
        <v>0</v>
      </c>
      <c r="P141" s="90">
        <f t="shared" ref="P141:S141" si="535">O141*(1+P$7)</f>
        <v>0</v>
      </c>
      <c r="Q141" s="90">
        <f t="shared" si="535"/>
        <v>0</v>
      </c>
      <c r="R141" s="90">
        <f t="shared" si="535"/>
        <v>0</v>
      </c>
      <c r="S141" s="90">
        <f t="shared" si="535"/>
        <v>0</v>
      </c>
      <c r="ALQ141" s="121"/>
      <c r="ALR141" s="121"/>
      <c r="ALS141" s="121"/>
      <c r="ALT141" s="121"/>
    </row>
    <row r="142" spans="1:1008" s="1" customFormat="1" ht="15" customHeight="1" x14ac:dyDescent="0.25">
      <c r="A142" s="194" t="s">
        <v>30</v>
      </c>
      <c r="B142" s="194"/>
      <c r="C142" s="7"/>
      <c r="D142" s="7">
        <f>$C142</f>
        <v>0</v>
      </c>
      <c r="E142" s="7">
        <f t="shared" ref="E142:N142" si="536">$C142</f>
        <v>0</v>
      </c>
      <c r="F142" s="7">
        <f t="shared" si="536"/>
        <v>0</v>
      </c>
      <c r="G142" s="7">
        <f t="shared" si="536"/>
        <v>0</v>
      </c>
      <c r="H142" s="7">
        <f t="shared" si="536"/>
        <v>0</v>
      </c>
      <c r="I142" s="7">
        <f t="shared" si="536"/>
        <v>0</v>
      </c>
      <c r="J142" s="7">
        <f t="shared" si="536"/>
        <v>0</v>
      </c>
      <c r="K142" s="7">
        <f t="shared" si="536"/>
        <v>0</v>
      </c>
      <c r="L142" s="7">
        <f t="shared" si="536"/>
        <v>0</v>
      </c>
      <c r="M142" s="7">
        <f t="shared" si="536"/>
        <v>0</v>
      </c>
      <c r="N142" s="7">
        <f t="shared" si="536"/>
        <v>0</v>
      </c>
      <c r="O142" s="150">
        <f t="shared" ref="O142" si="537">AVERAGE(C142:N142)</f>
        <v>0</v>
      </c>
      <c r="P142" s="150">
        <f t="shared" ref="P142:S142" si="538">ROUND(O142*(1+P$8),2)</f>
        <v>0</v>
      </c>
      <c r="Q142" s="150">
        <f t="shared" si="538"/>
        <v>0</v>
      </c>
      <c r="R142" s="150">
        <f t="shared" si="538"/>
        <v>0</v>
      </c>
      <c r="S142" s="150">
        <f t="shared" si="538"/>
        <v>0</v>
      </c>
      <c r="ALQ142" s="121"/>
      <c r="ALR142" s="121"/>
      <c r="ALS142" s="121"/>
      <c r="ALT142" s="121"/>
    </row>
    <row r="143" spans="1:1008" s="1" customFormat="1" ht="15" customHeight="1" x14ac:dyDescent="0.25">
      <c r="A143" s="194" t="s">
        <v>282</v>
      </c>
      <c r="B143" s="194"/>
      <c r="C143" s="6">
        <f>C141*C142</f>
        <v>0</v>
      </c>
      <c r="D143" s="6">
        <f t="shared" ref="D143" si="539">D141*D142</f>
        <v>0</v>
      </c>
      <c r="E143" s="6">
        <f t="shared" ref="E143" si="540">E141*E142</f>
        <v>0</v>
      </c>
      <c r="F143" s="6">
        <f t="shared" ref="F143" si="541">F141*F142</f>
        <v>0</v>
      </c>
      <c r="G143" s="6">
        <f t="shared" ref="G143" si="542">G141*G142</f>
        <v>0</v>
      </c>
      <c r="H143" s="6">
        <f t="shared" ref="H143" si="543">H141*H142</f>
        <v>0</v>
      </c>
      <c r="I143" s="6">
        <f t="shared" ref="I143" si="544">I141*I142</f>
        <v>0</v>
      </c>
      <c r="J143" s="6">
        <f t="shared" ref="J143" si="545">J141*J142</f>
        <v>0</v>
      </c>
      <c r="K143" s="6">
        <f t="shared" ref="K143" si="546">K141*K142</f>
        <v>0</v>
      </c>
      <c r="L143" s="6">
        <f t="shared" ref="L143" si="547">L141*L142</f>
        <v>0</v>
      </c>
      <c r="M143" s="6">
        <f t="shared" ref="M143" si="548">M141*M142</f>
        <v>0</v>
      </c>
      <c r="N143" s="6">
        <f t="shared" ref="N143" si="549">N141*N142</f>
        <v>0</v>
      </c>
      <c r="O143" s="92">
        <f t="shared" ref="O143" si="550">SUM(C143:N143)</f>
        <v>0</v>
      </c>
      <c r="P143" s="92">
        <f t="shared" ref="P143" si="551">P141*P142</f>
        <v>0</v>
      </c>
      <c r="Q143" s="92">
        <f t="shared" ref="Q143" si="552">Q141*Q142</f>
        <v>0</v>
      </c>
      <c r="R143" s="92">
        <f t="shared" ref="R143" si="553">R141*R142</f>
        <v>0</v>
      </c>
      <c r="S143" s="92">
        <f t="shared" ref="S143" si="554">S141*S142</f>
        <v>0</v>
      </c>
      <c r="ALQ143" s="121"/>
      <c r="ALR143" s="121"/>
      <c r="ALS143" s="121"/>
      <c r="ALT143" s="121"/>
    </row>
    <row r="144" spans="1:1008" s="1" customFormat="1" ht="15" customHeight="1" x14ac:dyDescent="0.25">
      <c r="A144" s="194" t="s">
        <v>31</v>
      </c>
      <c r="B144" s="194"/>
      <c r="C144" s="130">
        <v>0.21</v>
      </c>
      <c r="D144" s="131">
        <f t="shared" ref="D144:N144" si="555">$C144</f>
        <v>0.21</v>
      </c>
      <c r="E144" s="131">
        <f t="shared" si="555"/>
        <v>0.21</v>
      </c>
      <c r="F144" s="131">
        <f t="shared" si="555"/>
        <v>0.21</v>
      </c>
      <c r="G144" s="131">
        <f t="shared" si="555"/>
        <v>0.21</v>
      </c>
      <c r="H144" s="131">
        <f t="shared" si="555"/>
        <v>0.21</v>
      </c>
      <c r="I144" s="131">
        <f t="shared" si="555"/>
        <v>0.21</v>
      </c>
      <c r="J144" s="131">
        <f t="shared" si="555"/>
        <v>0.21</v>
      </c>
      <c r="K144" s="131">
        <f t="shared" si="555"/>
        <v>0.21</v>
      </c>
      <c r="L144" s="131">
        <f t="shared" si="555"/>
        <v>0.21</v>
      </c>
      <c r="M144" s="131">
        <f t="shared" si="555"/>
        <v>0.21</v>
      </c>
      <c r="N144" s="131">
        <f t="shared" si="555"/>
        <v>0.21</v>
      </c>
      <c r="O144" s="6"/>
      <c r="P144" s="6"/>
      <c r="Q144" s="6"/>
      <c r="R144" s="6"/>
      <c r="S144" s="6"/>
      <c r="ALQ144" s="121"/>
      <c r="ALR144" s="121"/>
      <c r="ALS144" s="121"/>
      <c r="ALT144" s="121"/>
    </row>
    <row r="145" spans="1:1008" s="1" customFormat="1" ht="15" customHeight="1" x14ac:dyDescent="0.25">
      <c r="A145" s="195" t="s">
        <v>32</v>
      </c>
      <c r="B145" s="195"/>
      <c r="C145" s="6">
        <f t="shared" ref="C145:N145" si="556">C143*C144</f>
        <v>0</v>
      </c>
      <c r="D145" s="6">
        <f t="shared" si="556"/>
        <v>0</v>
      </c>
      <c r="E145" s="6">
        <f t="shared" si="556"/>
        <v>0</v>
      </c>
      <c r="F145" s="6">
        <f t="shared" si="556"/>
        <v>0</v>
      </c>
      <c r="G145" s="6">
        <f t="shared" si="556"/>
        <v>0</v>
      </c>
      <c r="H145" s="6">
        <f t="shared" si="556"/>
        <v>0</v>
      </c>
      <c r="I145" s="6">
        <f t="shared" si="556"/>
        <v>0</v>
      </c>
      <c r="J145" s="6">
        <f t="shared" si="556"/>
        <v>0</v>
      </c>
      <c r="K145" s="6">
        <f t="shared" si="556"/>
        <v>0</v>
      </c>
      <c r="L145" s="6">
        <f t="shared" si="556"/>
        <v>0</v>
      </c>
      <c r="M145" s="6">
        <f t="shared" si="556"/>
        <v>0</v>
      </c>
      <c r="N145" s="6">
        <f t="shared" si="556"/>
        <v>0</v>
      </c>
      <c r="O145" s="92">
        <f t="shared" ref="O145:O148" si="557">SUM(C145:N145)</f>
        <v>0</v>
      </c>
      <c r="P145" s="92">
        <f t="shared" ref="P145" si="558">P143*$C144</f>
        <v>0</v>
      </c>
      <c r="Q145" s="92">
        <f t="shared" ref="Q145" si="559">Q143*$C144</f>
        <v>0</v>
      </c>
      <c r="R145" s="92">
        <f t="shared" ref="R145" si="560">R143*$C144</f>
        <v>0</v>
      </c>
      <c r="S145" s="92">
        <f t="shared" ref="S145" si="561">S143*$C144</f>
        <v>0</v>
      </c>
      <c r="ALQ145" s="121"/>
      <c r="ALR145" s="121"/>
      <c r="ALS145" s="121"/>
      <c r="ALT145" s="121"/>
    </row>
    <row r="146" spans="1:1008" s="1" customFormat="1" ht="15" customHeight="1" x14ac:dyDescent="0.25">
      <c r="A146" s="195" t="s">
        <v>281</v>
      </c>
      <c r="B146" s="195"/>
      <c r="C146" s="6">
        <f t="shared" ref="C146:N146" si="562">C143+C145</f>
        <v>0</v>
      </c>
      <c r="D146" s="6">
        <f t="shared" si="562"/>
        <v>0</v>
      </c>
      <c r="E146" s="6">
        <f t="shared" si="562"/>
        <v>0</v>
      </c>
      <c r="F146" s="6">
        <f t="shared" si="562"/>
        <v>0</v>
      </c>
      <c r="G146" s="6">
        <f t="shared" si="562"/>
        <v>0</v>
      </c>
      <c r="H146" s="6">
        <f t="shared" si="562"/>
        <v>0</v>
      </c>
      <c r="I146" s="6">
        <f t="shared" si="562"/>
        <v>0</v>
      </c>
      <c r="J146" s="6">
        <f t="shared" si="562"/>
        <v>0</v>
      </c>
      <c r="K146" s="6">
        <f t="shared" si="562"/>
        <v>0</v>
      </c>
      <c r="L146" s="6">
        <f t="shared" si="562"/>
        <v>0</v>
      </c>
      <c r="M146" s="6">
        <f t="shared" si="562"/>
        <v>0</v>
      </c>
      <c r="N146" s="6">
        <f t="shared" si="562"/>
        <v>0</v>
      </c>
      <c r="O146" s="92">
        <f t="shared" si="557"/>
        <v>0</v>
      </c>
      <c r="P146" s="92">
        <f t="shared" ref="P146" si="563">P143+P145</f>
        <v>0</v>
      </c>
      <c r="Q146" s="92">
        <f t="shared" ref="Q146" si="564">Q143+Q145</f>
        <v>0</v>
      </c>
      <c r="R146" s="92">
        <f t="shared" ref="R146" si="565">R143+R145</f>
        <v>0</v>
      </c>
      <c r="S146" s="92">
        <f t="shared" ref="S146" si="566">S143+S145</f>
        <v>0</v>
      </c>
      <c r="ALQ146" s="121"/>
      <c r="ALR146" s="121"/>
      <c r="ALS146" s="121"/>
      <c r="ALT146" s="121"/>
    </row>
    <row r="147" spans="1:1008" s="1" customFormat="1" ht="15" customHeight="1" x14ac:dyDescent="0.25">
      <c r="A147" s="8" t="s">
        <v>33</v>
      </c>
      <c r="B147" s="9">
        <f>$B$17</f>
        <v>1</v>
      </c>
      <c r="C147" s="6">
        <f t="shared" ref="C147:N147" si="567">C146*$B$27</f>
        <v>0</v>
      </c>
      <c r="D147" s="6">
        <f t="shared" si="567"/>
        <v>0</v>
      </c>
      <c r="E147" s="6">
        <f t="shared" si="567"/>
        <v>0</v>
      </c>
      <c r="F147" s="6">
        <f t="shared" si="567"/>
        <v>0</v>
      </c>
      <c r="G147" s="6">
        <f t="shared" si="567"/>
        <v>0</v>
      </c>
      <c r="H147" s="6">
        <f t="shared" si="567"/>
        <v>0</v>
      </c>
      <c r="I147" s="6">
        <f t="shared" si="567"/>
        <v>0</v>
      </c>
      <c r="J147" s="6">
        <f t="shared" si="567"/>
        <v>0</v>
      </c>
      <c r="K147" s="6">
        <f t="shared" si="567"/>
        <v>0</v>
      </c>
      <c r="L147" s="6">
        <f t="shared" si="567"/>
        <v>0</v>
      </c>
      <c r="M147" s="6">
        <f t="shared" si="567"/>
        <v>0</v>
      </c>
      <c r="N147" s="6">
        <f t="shared" si="567"/>
        <v>0</v>
      </c>
      <c r="O147" s="92">
        <f t="shared" si="557"/>
        <v>0</v>
      </c>
      <c r="P147" s="92">
        <f t="shared" ref="P147" si="568">P146*$B147</f>
        <v>0</v>
      </c>
      <c r="Q147" s="92">
        <f t="shared" ref="Q147" si="569">Q146*$B147</f>
        <v>0</v>
      </c>
      <c r="R147" s="92">
        <f t="shared" ref="R147" si="570">R146*$B147</f>
        <v>0</v>
      </c>
      <c r="S147" s="92">
        <f t="shared" ref="S147" si="571">S146*$B147</f>
        <v>0</v>
      </c>
      <c r="ALQ147" s="121"/>
      <c r="ALR147" s="121"/>
      <c r="ALS147" s="121"/>
      <c r="ALT147" s="121"/>
    </row>
    <row r="148" spans="1:1008" s="1" customFormat="1" ht="15" customHeight="1" x14ac:dyDescent="0.25">
      <c r="A148" s="8" t="s">
        <v>34</v>
      </c>
      <c r="B148" s="9">
        <f>1-B147</f>
        <v>0</v>
      </c>
      <c r="C148" s="6">
        <f t="shared" ref="C148:N148" si="572">C146*$B$28</f>
        <v>0</v>
      </c>
      <c r="D148" s="6">
        <f t="shared" si="572"/>
        <v>0</v>
      </c>
      <c r="E148" s="6">
        <f t="shared" si="572"/>
        <v>0</v>
      </c>
      <c r="F148" s="6">
        <f t="shared" si="572"/>
        <v>0</v>
      </c>
      <c r="G148" s="6">
        <f t="shared" si="572"/>
        <v>0</v>
      </c>
      <c r="H148" s="6">
        <f t="shared" si="572"/>
        <v>0</v>
      </c>
      <c r="I148" s="6">
        <f t="shared" si="572"/>
        <v>0</v>
      </c>
      <c r="J148" s="6">
        <f t="shared" si="572"/>
        <v>0</v>
      </c>
      <c r="K148" s="6">
        <f t="shared" si="572"/>
        <v>0</v>
      </c>
      <c r="L148" s="6">
        <f t="shared" si="572"/>
        <v>0</v>
      </c>
      <c r="M148" s="6">
        <f t="shared" si="572"/>
        <v>0</v>
      </c>
      <c r="N148" s="6">
        <f t="shared" si="572"/>
        <v>0</v>
      </c>
      <c r="O148" s="92">
        <f t="shared" si="557"/>
        <v>0</v>
      </c>
      <c r="P148" s="92">
        <f t="shared" ref="P148" si="573">P146-P147</f>
        <v>0</v>
      </c>
      <c r="Q148" s="92">
        <f t="shared" ref="Q148" si="574">Q146-Q147</f>
        <v>0</v>
      </c>
      <c r="R148" s="92">
        <f t="shared" ref="R148" si="575">R146-R147</f>
        <v>0</v>
      </c>
      <c r="S148" s="92">
        <f t="shared" ref="S148" si="576">S146-S147</f>
        <v>0</v>
      </c>
      <c r="ALQ148" s="121"/>
      <c r="ALR148" s="121"/>
      <c r="ALS148" s="121"/>
      <c r="ALT148" s="121"/>
    </row>
    <row r="149" spans="1:1008" s="1" customFormat="1" ht="15" customHeight="1" x14ac:dyDescent="0.25">
      <c r="A149" s="196" t="s">
        <v>286</v>
      </c>
      <c r="B149" s="197"/>
      <c r="C149" s="98" t="s">
        <v>17</v>
      </c>
      <c r="D149" s="98" t="s">
        <v>18</v>
      </c>
      <c r="E149" s="98" t="s">
        <v>19</v>
      </c>
      <c r="F149" s="98" t="s">
        <v>20</v>
      </c>
      <c r="G149" s="98" t="s">
        <v>21</v>
      </c>
      <c r="H149" s="98" t="s">
        <v>22</v>
      </c>
      <c r="I149" s="98" t="s">
        <v>23</v>
      </c>
      <c r="J149" s="98" t="s">
        <v>24</v>
      </c>
      <c r="K149" s="98" t="s">
        <v>25</v>
      </c>
      <c r="L149" s="98" t="s">
        <v>26</v>
      </c>
      <c r="M149" s="98" t="s">
        <v>27</v>
      </c>
      <c r="N149" s="98" t="s">
        <v>28</v>
      </c>
      <c r="O149" s="98" t="s">
        <v>438</v>
      </c>
      <c r="P149" s="98" t="s">
        <v>447</v>
      </c>
      <c r="Q149" s="98" t="s">
        <v>448</v>
      </c>
      <c r="R149" s="98" t="s">
        <v>449</v>
      </c>
      <c r="S149" s="98" t="s">
        <v>450</v>
      </c>
      <c r="ALQ149" s="121"/>
      <c r="ALR149" s="121"/>
      <c r="ALS149" s="121"/>
      <c r="ALT149" s="121"/>
    </row>
    <row r="150" spans="1:1008" s="1" customFormat="1" ht="15" customHeight="1" x14ac:dyDescent="0.25">
      <c r="A150" s="198" t="s">
        <v>29</v>
      </c>
      <c r="B150" s="199"/>
      <c r="C150" s="81"/>
      <c r="D150" s="81">
        <f>$C150</f>
        <v>0</v>
      </c>
      <c r="E150" s="81">
        <f t="shared" ref="E150:N150" si="577">$C150</f>
        <v>0</v>
      </c>
      <c r="F150" s="81">
        <f t="shared" si="577"/>
        <v>0</v>
      </c>
      <c r="G150" s="81">
        <f t="shared" si="577"/>
        <v>0</v>
      </c>
      <c r="H150" s="81">
        <f t="shared" si="577"/>
        <v>0</v>
      </c>
      <c r="I150" s="81">
        <f t="shared" si="577"/>
        <v>0</v>
      </c>
      <c r="J150" s="81">
        <f t="shared" si="577"/>
        <v>0</v>
      </c>
      <c r="K150" s="81">
        <f t="shared" si="577"/>
        <v>0</v>
      </c>
      <c r="L150" s="81">
        <f t="shared" si="577"/>
        <v>0</v>
      </c>
      <c r="M150" s="81">
        <f t="shared" si="577"/>
        <v>0</v>
      </c>
      <c r="N150" s="81">
        <f t="shared" si="577"/>
        <v>0</v>
      </c>
      <c r="O150" s="90">
        <f t="shared" ref="O150:O151" si="578">SUM(C150:N150)</f>
        <v>0</v>
      </c>
      <c r="P150" s="90">
        <f t="shared" ref="P150:S150" si="579">O150*(1+P$7)</f>
        <v>0</v>
      </c>
      <c r="Q150" s="90">
        <f t="shared" si="579"/>
        <v>0</v>
      </c>
      <c r="R150" s="90">
        <f t="shared" si="579"/>
        <v>0</v>
      </c>
      <c r="S150" s="90">
        <f t="shared" si="579"/>
        <v>0</v>
      </c>
      <c r="ALQ150" s="121"/>
      <c r="ALR150" s="121"/>
      <c r="ALS150" s="121"/>
      <c r="ALT150" s="121"/>
    </row>
    <row r="151" spans="1:1008" s="1" customFormat="1" ht="15" customHeight="1" x14ac:dyDescent="0.25">
      <c r="A151" s="200"/>
      <c r="B151" s="201"/>
      <c r="C151" s="79">
        <f>INT($B$1*C150)</f>
        <v>0</v>
      </c>
      <c r="D151" s="79">
        <f t="shared" ref="D151:N151" si="580">INT($B$1*D150)</f>
        <v>0</v>
      </c>
      <c r="E151" s="79">
        <f t="shared" si="580"/>
        <v>0</v>
      </c>
      <c r="F151" s="79">
        <f t="shared" si="580"/>
        <v>0</v>
      </c>
      <c r="G151" s="79">
        <f t="shared" si="580"/>
        <v>0</v>
      </c>
      <c r="H151" s="79">
        <f t="shared" si="580"/>
        <v>0</v>
      </c>
      <c r="I151" s="79">
        <f t="shared" si="580"/>
        <v>0</v>
      </c>
      <c r="J151" s="79">
        <f t="shared" si="580"/>
        <v>0</v>
      </c>
      <c r="K151" s="79">
        <f t="shared" si="580"/>
        <v>0</v>
      </c>
      <c r="L151" s="79">
        <f t="shared" si="580"/>
        <v>0</v>
      </c>
      <c r="M151" s="79">
        <f t="shared" si="580"/>
        <v>0</v>
      </c>
      <c r="N151" s="79">
        <f t="shared" si="580"/>
        <v>0</v>
      </c>
      <c r="O151" s="90">
        <f t="shared" si="578"/>
        <v>0</v>
      </c>
      <c r="P151" s="90">
        <f t="shared" ref="P151:S151" si="581">O151*(1+P$7)</f>
        <v>0</v>
      </c>
      <c r="Q151" s="90">
        <f t="shared" si="581"/>
        <v>0</v>
      </c>
      <c r="R151" s="90">
        <f t="shared" si="581"/>
        <v>0</v>
      </c>
      <c r="S151" s="90">
        <f t="shared" si="581"/>
        <v>0</v>
      </c>
      <c r="ALQ151" s="121"/>
      <c r="ALR151" s="121"/>
      <c r="ALS151" s="121"/>
      <c r="ALT151" s="121"/>
    </row>
    <row r="152" spans="1:1008" s="1" customFormat="1" ht="15" customHeight="1" x14ac:dyDescent="0.25">
      <c r="A152" s="194" t="s">
        <v>30</v>
      </c>
      <c r="B152" s="194"/>
      <c r="C152" s="7"/>
      <c r="D152" s="7">
        <f>$C152</f>
        <v>0</v>
      </c>
      <c r="E152" s="7">
        <f t="shared" ref="E152:N152" si="582">$C152</f>
        <v>0</v>
      </c>
      <c r="F152" s="7">
        <f t="shared" si="582"/>
        <v>0</v>
      </c>
      <c r="G152" s="7">
        <f t="shared" si="582"/>
        <v>0</v>
      </c>
      <c r="H152" s="7">
        <f t="shared" si="582"/>
        <v>0</v>
      </c>
      <c r="I152" s="7">
        <f t="shared" si="582"/>
        <v>0</v>
      </c>
      <c r="J152" s="7">
        <f t="shared" si="582"/>
        <v>0</v>
      </c>
      <c r="K152" s="7">
        <f t="shared" si="582"/>
        <v>0</v>
      </c>
      <c r="L152" s="7">
        <f t="shared" si="582"/>
        <v>0</v>
      </c>
      <c r="M152" s="7">
        <f t="shared" si="582"/>
        <v>0</v>
      </c>
      <c r="N152" s="7">
        <f t="shared" si="582"/>
        <v>0</v>
      </c>
      <c r="O152" s="150">
        <f t="shared" ref="O152" si="583">AVERAGE(C152:N152)</f>
        <v>0</v>
      </c>
      <c r="P152" s="150">
        <f t="shared" ref="P152:S152" si="584">ROUND(O152*(1+P$8),2)</f>
        <v>0</v>
      </c>
      <c r="Q152" s="150">
        <f t="shared" si="584"/>
        <v>0</v>
      </c>
      <c r="R152" s="150">
        <f t="shared" si="584"/>
        <v>0</v>
      </c>
      <c r="S152" s="150">
        <f t="shared" si="584"/>
        <v>0</v>
      </c>
      <c r="ALQ152" s="121"/>
      <c r="ALR152" s="121"/>
      <c r="ALS152" s="121"/>
      <c r="ALT152" s="121"/>
    </row>
    <row r="153" spans="1:1008" s="1" customFormat="1" ht="15" customHeight="1" x14ac:dyDescent="0.25">
      <c r="A153" s="194" t="s">
        <v>282</v>
      </c>
      <c r="B153" s="194"/>
      <c r="C153" s="6">
        <f>C151*C152</f>
        <v>0</v>
      </c>
      <c r="D153" s="6">
        <f t="shared" ref="D153" si="585">D151*D152</f>
        <v>0</v>
      </c>
      <c r="E153" s="6">
        <f t="shared" ref="E153" si="586">E151*E152</f>
        <v>0</v>
      </c>
      <c r="F153" s="6">
        <f t="shared" ref="F153" si="587">F151*F152</f>
        <v>0</v>
      </c>
      <c r="G153" s="6">
        <f t="shared" ref="G153" si="588">G151*G152</f>
        <v>0</v>
      </c>
      <c r="H153" s="6">
        <f t="shared" ref="H153" si="589">H151*H152</f>
        <v>0</v>
      </c>
      <c r="I153" s="6">
        <f t="shared" ref="I153" si="590">I151*I152</f>
        <v>0</v>
      </c>
      <c r="J153" s="6">
        <f t="shared" ref="J153" si="591">J151*J152</f>
        <v>0</v>
      </c>
      <c r="K153" s="6">
        <f t="shared" ref="K153" si="592">K151*K152</f>
        <v>0</v>
      </c>
      <c r="L153" s="6">
        <f t="shared" ref="L153" si="593">L151*L152</f>
        <v>0</v>
      </c>
      <c r="M153" s="6">
        <f t="shared" ref="M153" si="594">M151*M152</f>
        <v>0</v>
      </c>
      <c r="N153" s="6">
        <f t="shared" ref="N153" si="595">N151*N152</f>
        <v>0</v>
      </c>
      <c r="O153" s="92">
        <f t="shared" ref="O153" si="596">SUM(C153:N153)</f>
        <v>0</v>
      </c>
      <c r="P153" s="92">
        <f t="shared" ref="P153" si="597">P151*P152</f>
        <v>0</v>
      </c>
      <c r="Q153" s="92">
        <f t="shared" ref="Q153" si="598">Q151*Q152</f>
        <v>0</v>
      </c>
      <c r="R153" s="92">
        <f t="shared" ref="R153" si="599">R151*R152</f>
        <v>0</v>
      </c>
      <c r="S153" s="92">
        <f t="shared" ref="S153" si="600">S151*S152</f>
        <v>0</v>
      </c>
      <c r="ALQ153" s="121"/>
      <c r="ALR153" s="121"/>
      <c r="ALS153" s="121"/>
      <c r="ALT153" s="121"/>
    </row>
    <row r="154" spans="1:1008" s="1" customFormat="1" ht="15" customHeight="1" x14ac:dyDescent="0.25">
      <c r="A154" s="194" t="s">
        <v>31</v>
      </c>
      <c r="B154" s="194"/>
      <c r="C154" s="130">
        <v>0.21</v>
      </c>
      <c r="D154" s="131">
        <f t="shared" ref="D154:N154" si="601">$C154</f>
        <v>0.21</v>
      </c>
      <c r="E154" s="131">
        <f t="shared" si="601"/>
        <v>0.21</v>
      </c>
      <c r="F154" s="131">
        <f t="shared" si="601"/>
        <v>0.21</v>
      </c>
      <c r="G154" s="131">
        <f t="shared" si="601"/>
        <v>0.21</v>
      </c>
      <c r="H154" s="131">
        <f t="shared" si="601"/>
        <v>0.21</v>
      </c>
      <c r="I154" s="131">
        <f t="shared" si="601"/>
        <v>0.21</v>
      </c>
      <c r="J154" s="131">
        <f t="shared" si="601"/>
        <v>0.21</v>
      </c>
      <c r="K154" s="131">
        <f t="shared" si="601"/>
        <v>0.21</v>
      </c>
      <c r="L154" s="131">
        <f t="shared" si="601"/>
        <v>0.21</v>
      </c>
      <c r="M154" s="131">
        <f t="shared" si="601"/>
        <v>0.21</v>
      </c>
      <c r="N154" s="131">
        <f t="shared" si="601"/>
        <v>0.21</v>
      </c>
      <c r="O154" s="6"/>
      <c r="P154" s="6"/>
      <c r="Q154" s="6"/>
      <c r="R154" s="6"/>
      <c r="S154" s="6"/>
      <c r="ALQ154" s="121"/>
      <c r="ALR154" s="121"/>
      <c r="ALS154" s="121"/>
      <c r="ALT154" s="121"/>
    </row>
    <row r="155" spans="1:1008" s="1" customFormat="1" ht="15" customHeight="1" x14ac:dyDescent="0.25">
      <c r="A155" s="195" t="s">
        <v>32</v>
      </c>
      <c r="B155" s="195"/>
      <c r="C155" s="6">
        <f t="shared" ref="C155:N155" si="602">C153*C154</f>
        <v>0</v>
      </c>
      <c r="D155" s="6">
        <f t="shared" si="602"/>
        <v>0</v>
      </c>
      <c r="E155" s="6">
        <f t="shared" si="602"/>
        <v>0</v>
      </c>
      <c r="F155" s="6">
        <f t="shared" si="602"/>
        <v>0</v>
      </c>
      <c r="G155" s="6">
        <f t="shared" si="602"/>
        <v>0</v>
      </c>
      <c r="H155" s="6">
        <f t="shared" si="602"/>
        <v>0</v>
      </c>
      <c r="I155" s="6">
        <f t="shared" si="602"/>
        <v>0</v>
      </c>
      <c r="J155" s="6">
        <f t="shared" si="602"/>
        <v>0</v>
      </c>
      <c r="K155" s="6">
        <f t="shared" si="602"/>
        <v>0</v>
      </c>
      <c r="L155" s="6">
        <f t="shared" si="602"/>
        <v>0</v>
      </c>
      <c r="M155" s="6">
        <f t="shared" si="602"/>
        <v>0</v>
      </c>
      <c r="N155" s="6">
        <f t="shared" si="602"/>
        <v>0</v>
      </c>
      <c r="O155" s="92">
        <f t="shared" ref="O155:O158" si="603">SUM(C155:N155)</f>
        <v>0</v>
      </c>
      <c r="P155" s="92">
        <f t="shared" ref="P155" si="604">P153*$C154</f>
        <v>0</v>
      </c>
      <c r="Q155" s="92">
        <f t="shared" ref="Q155" si="605">Q153*$C154</f>
        <v>0</v>
      </c>
      <c r="R155" s="92">
        <f t="shared" ref="R155" si="606">R153*$C154</f>
        <v>0</v>
      </c>
      <c r="S155" s="92">
        <f t="shared" ref="S155" si="607">S153*$C154</f>
        <v>0</v>
      </c>
      <c r="ALQ155" s="121"/>
      <c r="ALR155" s="121"/>
      <c r="ALS155" s="121"/>
      <c r="ALT155" s="121"/>
    </row>
    <row r="156" spans="1:1008" s="1" customFormat="1" ht="15" customHeight="1" x14ac:dyDescent="0.25">
      <c r="A156" s="195" t="s">
        <v>281</v>
      </c>
      <c r="B156" s="195"/>
      <c r="C156" s="6">
        <f t="shared" ref="C156:N156" si="608">C153+C155</f>
        <v>0</v>
      </c>
      <c r="D156" s="6">
        <f t="shared" si="608"/>
        <v>0</v>
      </c>
      <c r="E156" s="6">
        <f t="shared" si="608"/>
        <v>0</v>
      </c>
      <c r="F156" s="6">
        <f t="shared" si="608"/>
        <v>0</v>
      </c>
      <c r="G156" s="6">
        <f t="shared" si="608"/>
        <v>0</v>
      </c>
      <c r="H156" s="6">
        <f t="shared" si="608"/>
        <v>0</v>
      </c>
      <c r="I156" s="6">
        <f t="shared" si="608"/>
        <v>0</v>
      </c>
      <c r="J156" s="6">
        <f t="shared" si="608"/>
        <v>0</v>
      </c>
      <c r="K156" s="6">
        <f t="shared" si="608"/>
        <v>0</v>
      </c>
      <c r="L156" s="6">
        <f t="shared" si="608"/>
        <v>0</v>
      </c>
      <c r="M156" s="6">
        <f t="shared" si="608"/>
        <v>0</v>
      </c>
      <c r="N156" s="6">
        <f t="shared" si="608"/>
        <v>0</v>
      </c>
      <c r="O156" s="92">
        <f t="shared" si="603"/>
        <v>0</v>
      </c>
      <c r="P156" s="92">
        <f t="shared" ref="P156" si="609">P153+P155</f>
        <v>0</v>
      </c>
      <c r="Q156" s="92">
        <f t="shared" ref="Q156" si="610">Q153+Q155</f>
        <v>0</v>
      </c>
      <c r="R156" s="92">
        <f t="shared" ref="R156" si="611">R153+R155</f>
        <v>0</v>
      </c>
      <c r="S156" s="92">
        <f t="shared" ref="S156" si="612">S153+S155</f>
        <v>0</v>
      </c>
      <c r="ALQ156" s="121"/>
      <c r="ALR156" s="121"/>
      <c r="ALS156" s="121"/>
      <c r="ALT156" s="121"/>
    </row>
    <row r="157" spans="1:1008" s="1" customFormat="1" ht="15" customHeight="1" x14ac:dyDescent="0.25">
      <c r="A157" s="8" t="s">
        <v>33</v>
      </c>
      <c r="B157" s="9">
        <f>$B$17</f>
        <v>1</v>
      </c>
      <c r="C157" s="6">
        <f t="shared" ref="C157:N157" si="613">C156*$B$27</f>
        <v>0</v>
      </c>
      <c r="D157" s="6">
        <f t="shared" si="613"/>
        <v>0</v>
      </c>
      <c r="E157" s="6">
        <f t="shared" si="613"/>
        <v>0</v>
      </c>
      <c r="F157" s="6">
        <f t="shared" si="613"/>
        <v>0</v>
      </c>
      <c r="G157" s="6">
        <f t="shared" si="613"/>
        <v>0</v>
      </c>
      <c r="H157" s="6">
        <f t="shared" si="613"/>
        <v>0</v>
      </c>
      <c r="I157" s="6">
        <f t="shared" si="613"/>
        <v>0</v>
      </c>
      <c r="J157" s="6">
        <f t="shared" si="613"/>
        <v>0</v>
      </c>
      <c r="K157" s="6">
        <f t="shared" si="613"/>
        <v>0</v>
      </c>
      <c r="L157" s="6">
        <f t="shared" si="613"/>
        <v>0</v>
      </c>
      <c r="M157" s="6">
        <f t="shared" si="613"/>
        <v>0</v>
      </c>
      <c r="N157" s="6">
        <f t="shared" si="613"/>
        <v>0</v>
      </c>
      <c r="O157" s="92">
        <f t="shared" si="603"/>
        <v>0</v>
      </c>
      <c r="P157" s="92">
        <f t="shared" ref="P157" si="614">P156*$B157</f>
        <v>0</v>
      </c>
      <c r="Q157" s="92">
        <f t="shared" ref="Q157" si="615">Q156*$B157</f>
        <v>0</v>
      </c>
      <c r="R157" s="92">
        <f t="shared" ref="R157" si="616">R156*$B157</f>
        <v>0</v>
      </c>
      <c r="S157" s="92">
        <f t="shared" ref="S157" si="617">S156*$B157</f>
        <v>0</v>
      </c>
      <c r="ALQ157" s="121"/>
      <c r="ALR157" s="121"/>
      <c r="ALS157" s="121"/>
      <c r="ALT157" s="121"/>
    </row>
    <row r="158" spans="1:1008" s="1" customFormat="1" ht="15" customHeight="1" x14ac:dyDescent="0.25">
      <c r="A158" s="8" t="s">
        <v>34</v>
      </c>
      <c r="B158" s="9">
        <f>1-B157</f>
        <v>0</v>
      </c>
      <c r="C158" s="6">
        <f t="shared" ref="C158:N158" si="618">C156*$B$28</f>
        <v>0</v>
      </c>
      <c r="D158" s="6">
        <f t="shared" si="618"/>
        <v>0</v>
      </c>
      <c r="E158" s="6">
        <f t="shared" si="618"/>
        <v>0</v>
      </c>
      <c r="F158" s="6">
        <f t="shared" si="618"/>
        <v>0</v>
      </c>
      <c r="G158" s="6">
        <f t="shared" si="618"/>
        <v>0</v>
      </c>
      <c r="H158" s="6">
        <f t="shared" si="618"/>
        <v>0</v>
      </c>
      <c r="I158" s="6">
        <f t="shared" si="618"/>
        <v>0</v>
      </c>
      <c r="J158" s="6">
        <f t="shared" si="618"/>
        <v>0</v>
      </c>
      <c r="K158" s="6">
        <f t="shared" si="618"/>
        <v>0</v>
      </c>
      <c r="L158" s="6">
        <f t="shared" si="618"/>
        <v>0</v>
      </c>
      <c r="M158" s="6">
        <f t="shared" si="618"/>
        <v>0</v>
      </c>
      <c r="N158" s="6">
        <f t="shared" si="618"/>
        <v>0</v>
      </c>
      <c r="O158" s="92">
        <f t="shared" si="603"/>
        <v>0</v>
      </c>
      <c r="P158" s="92">
        <f t="shared" ref="P158" si="619">P156-P157</f>
        <v>0</v>
      </c>
      <c r="Q158" s="92">
        <f t="shared" ref="Q158" si="620">Q156-Q157</f>
        <v>0</v>
      </c>
      <c r="R158" s="92">
        <f t="shared" ref="R158" si="621">R156-R157</f>
        <v>0</v>
      </c>
      <c r="S158" s="92">
        <f t="shared" ref="S158" si="622">S156-S157</f>
        <v>0</v>
      </c>
      <c r="ALQ158" s="121"/>
      <c r="ALR158" s="121"/>
      <c r="ALS158" s="121"/>
      <c r="ALT158" s="121"/>
    </row>
    <row r="159" spans="1:1008" s="1" customFormat="1" ht="15" customHeight="1" x14ac:dyDescent="0.25">
      <c r="A159" s="196" t="s">
        <v>287</v>
      </c>
      <c r="B159" s="197"/>
      <c r="C159" s="98" t="s">
        <v>17</v>
      </c>
      <c r="D159" s="98" t="s">
        <v>18</v>
      </c>
      <c r="E159" s="98" t="s">
        <v>19</v>
      </c>
      <c r="F159" s="98" t="s">
        <v>20</v>
      </c>
      <c r="G159" s="98" t="s">
        <v>21</v>
      </c>
      <c r="H159" s="98" t="s">
        <v>22</v>
      </c>
      <c r="I159" s="98" t="s">
        <v>23</v>
      </c>
      <c r="J159" s="98" t="s">
        <v>24</v>
      </c>
      <c r="K159" s="98" t="s">
        <v>25</v>
      </c>
      <c r="L159" s="98" t="s">
        <v>26</v>
      </c>
      <c r="M159" s="98" t="s">
        <v>27</v>
      </c>
      <c r="N159" s="98" t="s">
        <v>28</v>
      </c>
      <c r="O159" s="98" t="s">
        <v>438</v>
      </c>
      <c r="P159" s="98" t="s">
        <v>447</v>
      </c>
      <c r="Q159" s="98" t="s">
        <v>448</v>
      </c>
      <c r="R159" s="98" t="s">
        <v>449</v>
      </c>
      <c r="S159" s="98" t="s">
        <v>450</v>
      </c>
      <c r="ALQ159" s="121"/>
      <c r="ALR159" s="121"/>
      <c r="ALS159" s="121"/>
      <c r="ALT159" s="121"/>
    </row>
    <row r="160" spans="1:1008" s="1" customFormat="1" ht="15" customHeight="1" x14ac:dyDescent="0.25">
      <c r="A160" s="198" t="s">
        <v>29</v>
      </c>
      <c r="B160" s="199"/>
      <c r="C160" s="81"/>
      <c r="D160" s="81">
        <f>$C160</f>
        <v>0</v>
      </c>
      <c r="E160" s="81">
        <f t="shared" ref="E160:N160" si="623">$C160</f>
        <v>0</v>
      </c>
      <c r="F160" s="81">
        <f t="shared" si="623"/>
        <v>0</v>
      </c>
      <c r="G160" s="81">
        <f t="shared" si="623"/>
        <v>0</v>
      </c>
      <c r="H160" s="81">
        <f t="shared" si="623"/>
        <v>0</v>
      </c>
      <c r="I160" s="81">
        <f t="shared" si="623"/>
        <v>0</v>
      </c>
      <c r="J160" s="81">
        <f t="shared" si="623"/>
        <v>0</v>
      </c>
      <c r="K160" s="81">
        <f t="shared" si="623"/>
        <v>0</v>
      </c>
      <c r="L160" s="81">
        <f t="shared" si="623"/>
        <v>0</v>
      </c>
      <c r="M160" s="81">
        <f t="shared" si="623"/>
        <v>0</v>
      </c>
      <c r="N160" s="81">
        <f t="shared" si="623"/>
        <v>0</v>
      </c>
      <c r="O160" s="90">
        <f t="shared" ref="O160:O161" si="624">SUM(C160:N160)</f>
        <v>0</v>
      </c>
      <c r="P160" s="90">
        <f t="shared" ref="P160:S160" si="625">O160*(1+P$7)</f>
        <v>0</v>
      </c>
      <c r="Q160" s="90">
        <f t="shared" si="625"/>
        <v>0</v>
      </c>
      <c r="R160" s="90">
        <f t="shared" si="625"/>
        <v>0</v>
      </c>
      <c r="S160" s="90">
        <f t="shared" si="625"/>
        <v>0</v>
      </c>
      <c r="ALQ160" s="121"/>
      <c r="ALR160" s="121"/>
      <c r="ALS160" s="121"/>
      <c r="ALT160" s="121"/>
    </row>
    <row r="161" spans="1:1008" s="1" customFormat="1" ht="15" customHeight="1" x14ac:dyDescent="0.25">
      <c r="A161" s="200"/>
      <c r="B161" s="201"/>
      <c r="C161" s="79">
        <f>INT($B$1*C160)</f>
        <v>0</v>
      </c>
      <c r="D161" s="79">
        <f t="shared" ref="D161:N161" si="626">INT($B$1*D160)</f>
        <v>0</v>
      </c>
      <c r="E161" s="79">
        <f t="shared" si="626"/>
        <v>0</v>
      </c>
      <c r="F161" s="79">
        <f t="shared" si="626"/>
        <v>0</v>
      </c>
      <c r="G161" s="79">
        <f t="shared" si="626"/>
        <v>0</v>
      </c>
      <c r="H161" s="79">
        <f t="shared" si="626"/>
        <v>0</v>
      </c>
      <c r="I161" s="79">
        <f t="shared" si="626"/>
        <v>0</v>
      </c>
      <c r="J161" s="79">
        <f t="shared" si="626"/>
        <v>0</v>
      </c>
      <c r="K161" s="79">
        <f t="shared" si="626"/>
        <v>0</v>
      </c>
      <c r="L161" s="79">
        <f t="shared" si="626"/>
        <v>0</v>
      </c>
      <c r="M161" s="79">
        <f t="shared" si="626"/>
        <v>0</v>
      </c>
      <c r="N161" s="79">
        <f t="shared" si="626"/>
        <v>0</v>
      </c>
      <c r="O161" s="90">
        <f t="shared" si="624"/>
        <v>0</v>
      </c>
      <c r="P161" s="90">
        <f t="shared" ref="P161:S161" si="627">O161*(1+P$7)</f>
        <v>0</v>
      </c>
      <c r="Q161" s="90">
        <f t="shared" si="627"/>
        <v>0</v>
      </c>
      <c r="R161" s="90">
        <f t="shared" si="627"/>
        <v>0</v>
      </c>
      <c r="S161" s="90">
        <f t="shared" si="627"/>
        <v>0</v>
      </c>
      <c r="ALQ161" s="121"/>
      <c r="ALR161" s="121"/>
      <c r="ALS161" s="121"/>
      <c r="ALT161" s="121"/>
    </row>
    <row r="162" spans="1:1008" s="1" customFormat="1" ht="15" customHeight="1" x14ac:dyDescent="0.25">
      <c r="A162" s="194" t="s">
        <v>30</v>
      </c>
      <c r="B162" s="194"/>
      <c r="C162" s="7"/>
      <c r="D162" s="7">
        <f>$C162</f>
        <v>0</v>
      </c>
      <c r="E162" s="7">
        <f t="shared" ref="E162:N162" si="628">$C162</f>
        <v>0</v>
      </c>
      <c r="F162" s="7">
        <f t="shared" si="628"/>
        <v>0</v>
      </c>
      <c r="G162" s="7">
        <f t="shared" si="628"/>
        <v>0</v>
      </c>
      <c r="H162" s="7">
        <f t="shared" si="628"/>
        <v>0</v>
      </c>
      <c r="I162" s="7">
        <f t="shared" si="628"/>
        <v>0</v>
      </c>
      <c r="J162" s="7">
        <f t="shared" si="628"/>
        <v>0</v>
      </c>
      <c r="K162" s="7">
        <f t="shared" si="628"/>
        <v>0</v>
      </c>
      <c r="L162" s="7">
        <f t="shared" si="628"/>
        <v>0</v>
      </c>
      <c r="M162" s="7">
        <f t="shared" si="628"/>
        <v>0</v>
      </c>
      <c r="N162" s="7">
        <f t="shared" si="628"/>
        <v>0</v>
      </c>
      <c r="O162" s="150">
        <f t="shared" ref="O162" si="629">AVERAGE(C162:N162)</f>
        <v>0</v>
      </c>
      <c r="P162" s="150">
        <f t="shared" ref="P162:S162" si="630">ROUND(O162*(1+P$8),2)</f>
        <v>0</v>
      </c>
      <c r="Q162" s="150">
        <f t="shared" si="630"/>
        <v>0</v>
      </c>
      <c r="R162" s="150">
        <f t="shared" si="630"/>
        <v>0</v>
      </c>
      <c r="S162" s="150">
        <f t="shared" si="630"/>
        <v>0</v>
      </c>
      <c r="ALQ162" s="121"/>
      <c r="ALR162" s="121"/>
      <c r="ALS162" s="121"/>
      <c r="ALT162" s="121"/>
    </row>
    <row r="163" spans="1:1008" s="1" customFormat="1" ht="15" customHeight="1" x14ac:dyDescent="0.25">
      <c r="A163" s="194" t="s">
        <v>282</v>
      </c>
      <c r="B163" s="194"/>
      <c r="C163" s="6">
        <f>C161*C162</f>
        <v>0</v>
      </c>
      <c r="D163" s="6">
        <f t="shared" ref="D163" si="631">D161*D162</f>
        <v>0</v>
      </c>
      <c r="E163" s="6">
        <f t="shared" ref="E163" si="632">E161*E162</f>
        <v>0</v>
      </c>
      <c r="F163" s="6">
        <f t="shared" ref="F163" si="633">F161*F162</f>
        <v>0</v>
      </c>
      <c r="G163" s="6">
        <f t="shared" ref="G163" si="634">G161*G162</f>
        <v>0</v>
      </c>
      <c r="H163" s="6">
        <f t="shared" ref="H163" si="635">H161*H162</f>
        <v>0</v>
      </c>
      <c r="I163" s="6">
        <f t="shared" ref="I163" si="636">I161*I162</f>
        <v>0</v>
      </c>
      <c r="J163" s="6">
        <f t="shared" ref="J163" si="637">J161*J162</f>
        <v>0</v>
      </c>
      <c r="K163" s="6">
        <f t="shared" ref="K163" si="638">K161*K162</f>
        <v>0</v>
      </c>
      <c r="L163" s="6">
        <f t="shared" ref="L163" si="639">L161*L162</f>
        <v>0</v>
      </c>
      <c r="M163" s="6">
        <f t="shared" ref="M163" si="640">M161*M162</f>
        <v>0</v>
      </c>
      <c r="N163" s="6">
        <f t="shared" ref="N163" si="641">N161*N162</f>
        <v>0</v>
      </c>
      <c r="O163" s="92">
        <f t="shared" ref="O163" si="642">SUM(C163:N163)</f>
        <v>0</v>
      </c>
      <c r="P163" s="92">
        <f t="shared" ref="P163" si="643">P161*P162</f>
        <v>0</v>
      </c>
      <c r="Q163" s="92">
        <f t="shared" ref="Q163" si="644">Q161*Q162</f>
        <v>0</v>
      </c>
      <c r="R163" s="92">
        <f t="shared" ref="R163" si="645">R161*R162</f>
        <v>0</v>
      </c>
      <c r="S163" s="92">
        <f t="shared" ref="S163" si="646">S161*S162</f>
        <v>0</v>
      </c>
      <c r="ALQ163" s="121"/>
      <c r="ALR163" s="121"/>
      <c r="ALS163" s="121"/>
      <c r="ALT163" s="121"/>
    </row>
    <row r="164" spans="1:1008" s="1" customFormat="1" ht="15" customHeight="1" x14ac:dyDescent="0.25">
      <c r="A164" s="194" t="s">
        <v>31</v>
      </c>
      <c r="B164" s="194"/>
      <c r="C164" s="130">
        <v>0.21</v>
      </c>
      <c r="D164" s="131">
        <f t="shared" ref="D164:N164" si="647">$C164</f>
        <v>0.21</v>
      </c>
      <c r="E164" s="131">
        <f t="shared" si="647"/>
        <v>0.21</v>
      </c>
      <c r="F164" s="131">
        <f t="shared" si="647"/>
        <v>0.21</v>
      </c>
      <c r="G164" s="131">
        <f t="shared" si="647"/>
        <v>0.21</v>
      </c>
      <c r="H164" s="131">
        <f t="shared" si="647"/>
        <v>0.21</v>
      </c>
      <c r="I164" s="131">
        <f t="shared" si="647"/>
        <v>0.21</v>
      </c>
      <c r="J164" s="131">
        <f t="shared" si="647"/>
        <v>0.21</v>
      </c>
      <c r="K164" s="131">
        <f t="shared" si="647"/>
        <v>0.21</v>
      </c>
      <c r="L164" s="131">
        <f t="shared" si="647"/>
        <v>0.21</v>
      </c>
      <c r="M164" s="131">
        <f t="shared" si="647"/>
        <v>0.21</v>
      </c>
      <c r="N164" s="131">
        <f t="shared" si="647"/>
        <v>0.21</v>
      </c>
      <c r="O164" s="6"/>
      <c r="P164" s="6"/>
      <c r="Q164" s="6"/>
      <c r="R164" s="6"/>
      <c r="S164" s="6"/>
      <c r="ALQ164" s="121"/>
      <c r="ALR164" s="121"/>
      <c r="ALS164" s="121"/>
      <c r="ALT164" s="121"/>
    </row>
    <row r="165" spans="1:1008" s="1" customFormat="1" ht="15" customHeight="1" x14ac:dyDescent="0.25">
      <c r="A165" s="195" t="s">
        <v>32</v>
      </c>
      <c r="B165" s="195"/>
      <c r="C165" s="6">
        <f t="shared" ref="C165:N165" si="648">C163*C164</f>
        <v>0</v>
      </c>
      <c r="D165" s="6">
        <f t="shared" si="648"/>
        <v>0</v>
      </c>
      <c r="E165" s="6">
        <f t="shared" si="648"/>
        <v>0</v>
      </c>
      <c r="F165" s="6">
        <f t="shared" si="648"/>
        <v>0</v>
      </c>
      <c r="G165" s="6">
        <f t="shared" si="648"/>
        <v>0</v>
      </c>
      <c r="H165" s="6">
        <f t="shared" si="648"/>
        <v>0</v>
      </c>
      <c r="I165" s="6">
        <f t="shared" si="648"/>
        <v>0</v>
      </c>
      <c r="J165" s="6">
        <f t="shared" si="648"/>
        <v>0</v>
      </c>
      <c r="K165" s="6">
        <f t="shared" si="648"/>
        <v>0</v>
      </c>
      <c r="L165" s="6">
        <f t="shared" si="648"/>
        <v>0</v>
      </c>
      <c r="M165" s="6">
        <f t="shared" si="648"/>
        <v>0</v>
      </c>
      <c r="N165" s="6">
        <f t="shared" si="648"/>
        <v>0</v>
      </c>
      <c r="O165" s="92">
        <f t="shared" ref="O165:O168" si="649">SUM(C165:N165)</f>
        <v>0</v>
      </c>
      <c r="P165" s="92">
        <f t="shared" ref="P165" si="650">P163*$C164</f>
        <v>0</v>
      </c>
      <c r="Q165" s="92">
        <f t="shared" ref="Q165" si="651">Q163*$C164</f>
        <v>0</v>
      </c>
      <c r="R165" s="92">
        <f t="shared" ref="R165" si="652">R163*$C164</f>
        <v>0</v>
      </c>
      <c r="S165" s="92">
        <f t="shared" ref="S165" si="653">S163*$C164</f>
        <v>0</v>
      </c>
      <c r="ALQ165" s="121"/>
      <c r="ALR165" s="121"/>
      <c r="ALS165" s="121"/>
      <c r="ALT165" s="121"/>
    </row>
    <row r="166" spans="1:1008" s="1" customFormat="1" ht="15" customHeight="1" x14ac:dyDescent="0.25">
      <c r="A166" s="195" t="s">
        <v>281</v>
      </c>
      <c r="B166" s="195"/>
      <c r="C166" s="6">
        <f t="shared" ref="C166:N166" si="654">C163+C165</f>
        <v>0</v>
      </c>
      <c r="D166" s="6">
        <f t="shared" si="654"/>
        <v>0</v>
      </c>
      <c r="E166" s="6">
        <f t="shared" si="654"/>
        <v>0</v>
      </c>
      <c r="F166" s="6">
        <f t="shared" si="654"/>
        <v>0</v>
      </c>
      <c r="G166" s="6">
        <f t="shared" si="654"/>
        <v>0</v>
      </c>
      <c r="H166" s="6">
        <f t="shared" si="654"/>
        <v>0</v>
      </c>
      <c r="I166" s="6">
        <f t="shared" si="654"/>
        <v>0</v>
      </c>
      <c r="J166" s="6">
        <f t="shared" si="654"/>
        <v>0</v>
      </c>
      <c r="K166" s="6">
        <f t="shared" si="654"/>
        <v>0</v>
      </c>
      <c r="L166" s="6">
        <f t="shared" si="654"/>
        <v>0</v>
      </c>
      <c r="M166" s="6">
        <f t="shared" si="654"/>
        <v>0</v>
      </c>
      <c r="N166" s="6">
        <f t="shared" si="654"/>
        <v>0</v>
      </c>
      <c r="O166" s="92">
        <f t="shared" si="649"/>
        <v>0</v>
      </c>
      <c r="P166" s="92">
        <f t="shared" ref="P166" si="655">P163+P165</f>
        <v>0</v>
      </c>
      <c r="Q166" s="92">
        <f t="shared" ref="Q166" si="656">Q163+Q165</f>
        <v>0</v>
      </c>
      <c r="R166" s="92">
        <f t="shared" ref="R166" si="657">R163+R165</f>
        <v>0</v>
      </c>
      <c r="S166" s="92">
        <f t="shared" ref="S166" si="658">S163+S165</f>
        <v>0</v>
      </c>
      <c r="ALQ166" s="121"/>
      <c r="ALR166" s="121"/>
      <c r="ALS166" s="121"/>
      <c r="ALT166" s="121"/>
    </row>
    <row r="167" spans="1:1008" s="1" customFormat="1" ht="15" customHeight="1" x14ac:dyDescent="0.25">
      <c r="A167" s="8" t="s">
        <v>33</v>
      </c>
      <c r="B167" s="9">
        <f>$B$17</f>
        <v>1</v>
      </c>
      <c r="C167" s="6">
        <f t="shared" ref="C167:N167" si="659">C166*$B$27</f>
        <v>0</v>
      </c>
      <c r="D167" s="6">
        <f t="shared" si="659"/>
        <v>0</v>
      </c>
      <c r="E167" s="6">
        <f t="shared" si="659"/>
        <v>0</v>
      </c>
      <c r="F167" s="6">
        <f t="shared" si="659"/>
        <v>0</v>
      </c>
      <c r="G167" s="6">
        <f t="shared" si="659"/>
        <v>0</v>
      </c>
      <c r="H167" s="6">
        <f t="shared" si="659"/>
        <v>0</v>
      </c>
      <c r="I167" s="6">
        <f t="shared" si="659"/>
        <v>0</v>
      </c>
      <c r="J167" s="6">
        <f t="shared" si="659"/>
        <v>0</v>
      </c>
      <c r="K167" s="6">
        <f t="shared" si="659"/>
        <v>0</v>
      </c>
      <c r="L167" s="6">
        <f t="shared" si="659"/>
        <v>0</v>
      </c>
      <c r="M167" s="6">
        <f t="shared" si="659"/>
        <v>0</v>
      </c>
      <c r="N167" s="6">
        <f t="shared" si="659"/>
        <v>0</v>
      </c>
      <c r="O167" s="92">
        <f t="shared" si="649"/>
        <v>0</v>
      </c>
      <c r="P167" s="92">
        <f t="shared" ref="P167" si="660">P166*$B167</f>
        <v>0</v>
      </c>
      <c r="Q167" s="92">
        <f t="shared" ref="Q167" si="661">Q166*$B167</f>
        <v>0</v>
      </c>
      <c r="R167" s="92">
        <f t="shared" ref="R167" si="662">R166*$B167</f>
        <v>0</v>
      </c>
      <c r="S167" s="92">
        <f t="shared" ref="S167" si="663">S166*$B167</f>
        <v>0</v>
      </c>
      <c r="ALQ167" s="121"/>
      <c r="ALR167" s="121"/>
      <c r="ALS167" s="121"/>
      <c r="ALT167" s="121"/>
    </row>
    <row r="168" spans="1:1008" s="1" customFormat="1" ht="15" customHeight="1" x14ac:dyDescent="0.25">
      <c r="A168" s="8" t="s">
        <v>34</v>
      </c>
      <c r="B168" s="9">
        <f>1-B167</f>
        <v>0</v>
      </c>
      <c r="C168" s="6">
        <f t="shared" ref="C168:N168" si="664">C166*$B$28</f>
        <v>0</v>
      </c>
      <c r="D168" s="6">
        <f t="shared" si="664"/>
        <v>0</v>
      </c>
      <c r="E168" s="6">
        <f t="shared" si="664"/>
        <v>0</v>
      </c>
      <c r="F168" s="6">
        <f t="shared" si="664"/>
        <v>0</v>
      </c>
      <c r="G168" s="6">
        <f t="shared" si="664"/>
        <v>0</v>
      </c>
      <c r="H168" s="6">
        <f t="shared" si="664"/>
        <v>0</v>
      </c>
      <c r="I168" s="6">
        <f t="shared" si="664"/>
        <v>0</v>
      </c>
      <c r="J168" s="6">
        <f t="shared" si="664"/>
        <v>0</v>
      </c>
      <c r="K168" s="6">
        <f t="shared" si="664"/>
        <v>0</v>
      </c>
      <c r="L168" s="6">
        <f t="shared" si="664"/>
        <v>0</v>
      </c>
      <c r="M168" s="6">
        <f t="shared" si="664"/>
        <v>0</v>
      </c>
      <c r="N168" s="6">
        <f t="shared" si="664"/>
        <v>0</v>
      </c>
      <c r="O168" s="92">
        <f t="shared" si="649"/>
        <v>0</v>
      </c>
      <c r="P168" s="92">
        <f t="shared" ref="P168" si="665">P166-P167</f>
        <v>0</v>
      </c>
      <c r="Q168" s="92">
        <f t="shared" ref="Q168" si="666">Q166-Q167</f>
        <v>0</v>
      </c>
      <c r="R168" s="92">
        <f t="shared" ref="R168" si="667">R166-R167</f>
        <v>0</v>
      </c>
      <c r="S168" s="92">
        <f t="shared" ref="S168" si="668">S166-S167</f>
        <v>0</v>
      </c>
      <c r="ALQ168" s="121"/>
      <c r="ALR168" s="121"/>
      <c r="ALS168" s="121"/>
      <c r="ALT168" s="121"/>
    </row>
    <row r="169" spans="1:1008" s="1" customFormat="1" ht="15" customHeight="1" x14ac:dyDescent="0.25">
      <c r="A169" s="196" t="s">
        <v>288</v>
      </c>
      <c r="B169" s="197"/>
      <c r="C169" s="98" t="s">
        <v>17</v>
      </c>
      <c r="D169" s="98" t="s">
        <v>18</v>
      </c>
      <c r="E169" s="98" t="s">
        <v>19</v>
      </c>
      <c r="F169" s="98" t="s">
        <v>20</v>
      </c>
      <c r="G169" s="98" t="s">
        <v>21</v>
      </c>
      <c r="H169" s="98" t="s">
        <v>22</v>
      </c>
      <c r="I169" s="98" t="s">
        <v>23</v>
      </c>
      <c r="J169" s="98" t="s">
        <v>24</v>
      </c>
      <c r="K169" s="98" t="s">
        <v>25</v>
      </c>
      <c r="L169" s="98" t="s">
        <v>26</v>
      </c>
      <c r="M169" s="98" t="s">
        <v>27</v>
      </c>
      <c r="N169" s="98" t="s">
        <v>28</v>
      </c>
      <c r="O169" s="98" t="s">
        <v>438</v>
      </c>
      <c r="P169" s="98" t="s">
        <v>447</v>
      </c>
      <c r="Q169" s="98" t="s">
        <v>448</v>
      </c>
      <c r="R169" s="98" t="s">
        <v>449</v>
      </c>
      <c r="S169" s="98" t="s">
        <v>450</v>
      </c>
      <c r="ALQ169" s="121"/>
      <c r="ALR169" s="121"/>
      <c r="ALS169" s="121"/>
      <c r="ALT169" s="121"/>
    </row>
    <row r="170" spans="1:1008" s="1" customFormat="1" ht="15" customHeight="1" x14ac:dyDescent="0.25">
      <c r="A170" s="198" t="s">
        <v>29</v>
      </c>
      <c r="B170" s="199"/>
      <c r="C170" s="81"/>
      <c r="D170" s="81">
        <f>$C170</f>
        <v>0</v>
      </c>
      <c r="E170" s="81">
        <f t="shared" ref="E170:N170" si="669">$C170</f>
        <v>0</v>
      </c>
      <c r="F170" s="81">
        <f t="shared" si="669"/>
        <v>0</v>
      </c>
      <c r="G170" s="81">
        <f t="shared" si="669"/>
        <v>0</v>
      </c>
      <c r="H170" s="81">
        <f t="shared" si="669"/>
        <v>0</v>
      </c>
      <c r="I170" s="81">
        <f t="shared" si="669"/>
        <v>0</v>
      </c>
      <c r="J170" s="81">
        <f t="shared" si="669"/>
        <v>0</v>
      </c>
      <c r="K170" s="81">
        <f t="shared" si="669"/>
        <v>0</v>
      </c>
      <c r="L170" s="81">
        <f t="shared" si="669"/>
        <v>0</v>
      </c>
      <c r="M170" s="81">
        <f t="shared" si="669"/>
        <v>0</v>
      </c>
      <c r="N170" s="81">
        <f t="shared" si="669"/>
        <v>0</v>
      </c>
      <c r="O170" s="90">
        <f t="shared" ref="O170:O171" si="670">SUM(C170:N170)</f>
        <v>0</v>
      </c>
      <c r="P170" s="90">
        <f t="shared" ref="P170:S170" si="671">O170*(1+P$7)</f>
        <v>0</v>
      </c>
      <c r="Q170" s="90">
        <f t="shared" si="671"/>
        <v>0</v>
      </c>
      <c r="R170" s="90">
        <f t="shared" si="671"/>
        <v>0</v>
      </c>
      <c r="S170" s="90">
        <f t="shared" si="671"/>
        <v>0</v>
      </c>
      <c r="ALQ170" s="121"/>
      <c r="ALR170" s="121"/>
      <c r="ALS170" s="121"/>
      <c r="ALT170" s="121"/>
    </row>
    <row r="171" spans="1:1008" s="1" customFormat="1" ht="15" customHeight="1" x14ac:dyDescent="0.25">
      <c r="A171" s="200"/>
      <c r="B171" s="201"/>
      <c r="C171" s="79">
        <f>INT($B$1*C170)</f>
        <v>0</v>
      </c>
      <c r="D171" s="79">
        <f t="shared" ref="D171:N171" si="672">INT($B$1*D170)</f>
        <v>0</v>
      </c>
      <c r="E171" s="79">
        <f t="shared" si="672"/>
        <v>0</v>
      </c>
      <c r="F171" s="79">
        <f t="shared" si="672"/>
        <v>0</v>
      </c>
      <c r="G171" s="79">
        <f t="shared" si="672"/>
        <v>0</v>
      </c>
      <c r="H171" s="79">
        <f t="shared" si="672"/>
        <v>0</v>
      </c>
      <c r="I171" s="79">
        <f t="shared" si="672"/>
        <v>0</v>
      </c>
      <c r="J171" s="79">
        <f t="shared" si="672"/>
        <v>0</v>
      </c>
      <c r="K171" s="79">
        <f t="shared" si="672"/>
        <v>0</v>
      </c>
      <c r="L171" s="79">
        <f t="shared" si="672"/>
        <v>0</v>
      </c>
      <c r="M171" s="79">
        <f t="shared" si="672"/>
        <v>0</v>
      </c>
      <c r="N171" s="79">
        <f t="shared" si="672"/>
        <v>0</v>
      </c>
      <c r="O171" s="90">
        <f t="shared" si="670"/>
        <v>0</v>
      </c>
      <c r="P171" s="90">
        <f t="shared" ref="P171:S171" si="673">O171*(1+P$7)</f>
        <v>0</v>
      </c>
      <c r="Q171" s="90">
        <f t="shared" si="673"/>
        <v>0</v>
      </c>
      <c r="R171" s="90">
        <f t="shared" si="673"/>
        <v>0</v>
      </c>
      <c r="S171" s="90">
        <f t="shared" si="673"/>
        <v>0</v>
      </c>
      <c r="ALQ171" s="121"/>
      <c r="ALR171" s="121"/>
      <c r="ALS171" s="121"/>
      <c r="ALT171" s="121"/>
    </row>
    <row r="172" spans="1:1008" s="1" customFormat="1" ht="15" customHeight="1" x14ac:dyDescent="0.25">
      <c r="A172" s="194" t="s">
        <v>30</v>
      </c>
      <c r="B172" s="194"/>
      <c r="C172" s="7"/>
      <c r="D172" s="7">
        <f>$C172</f>
        <v>0</v>
      </c>
      <c r="E172" s="7">
        <f t="shared" ref="E172:N172" si="674">$C172</f>
        <v>0</v>
      </c>
      <c r="F172" s="7">
        <f t="shared" si="674"/>
        <v>0</v>
      </c>
      <c r="G172" s="7">
        <f t="shared" si="674"/>
        <v>0</v>
      </c>
      <c r="H172" s="7">
        <f t="shared" si="674"/>
        <v>0</v>
      </c>
      <c r="I172" s="7">
        <f t="shared" si="674"/>
        <v>0</v>
      </c>
      <c r="J172" s="7">
        <f t="shared" si="674"/>
        <v>0</v>
      </c>
      <c r="K172" s="7">
        <f t="shared" si="674"/>
        <v>0</v>
      </c>
      <c r="L172" s="7">
        <f t="shared" si="674"/>
        <v>0</v>
      </c>
      <c r="M172" s="7">
        <f t="shared" si="674"/>
        <v>0</v>
      </c>
      <c r="N172" s="7">
        <f t="shared" si="674"/>
        <v>0</v>
      </c>
      <c r="O172" s="150">
        <f t="shared" ref="O172" si="675">AVERAGE(C172:N172)</f>
        <v>0</v>
      </c>
      <c r="P172" s="150">
        <f t="shared" ref="P172:S172" si="676">ROUND(O172*(1+P$8),2)</f>
        <v>0</v>
      </c>
      <c r="Q172" s="150">
        <f t="shared" si="676"/>
        <v>0</v>
      </c>
      <c r="R172" s="150">
        <f t="shared" si="676"/>
        <v>0</v>
      </c>
      <c r="S172" s="150">
        <f t="shared" si="676"/>
        <v>0</v>
      </c>
      <c r="ALQ172" s="121"/>
      <c r="ALR172" s="121"/>
      <c r="ALS172" s="121"/>
      <c r="ALT172" s="121"/>
    </row>
    <row r="173" spans="1:1008" s="1" customFormat="1" ht="15" customHeight="1" x14ac:dyDescent="0.25">
      <c r="A173" s="194" t="s">
        <v>282</v>
      </c>
      <c r="B173" s="194"/>
      <c r="C173" s="6">
        <f>C171*C172</f>
        <v>0</v>
      </c>
      <c r="D173" s="6">
        <f t="shared" ref="D173" si="677">D171*D172</f>
        <v>0</v>
      </c>
      <c r="E173" s="6">
        <f t="shared" ref="E173" si="678">E171*E172</f>
        <v>0</v>
      </c>
      <c r="F173" s="6">
        <f t="shared" ref="F173" si="679">F171*F172</f>
        <v>0</v>
      </c>
      <c r="G173" s="6">
        <f t="shared" ref="G173" si="680">G171*G172</f>
        <v>0</v>
      </c>
      <c r="H173" s="6">
        <f t="shared" ref="H173" si="681">H171*H172</f>
        <v>0</v>
      </c>
      <c r="I173" s="6">
        <f t="shared" ref="I173" si="682">I171*I172</f>
        <v>0</v>
      </c>
      <c r="J173" s="6">
        <f t="shared" ref="J173" si="683">J171*J172</f>
        <v>0</v>
      </c>
      <c r="K173" s="6">
        <f t="shared" ref="K173" si="684">K171*K172</f>
        <v>0</v>
      </c>
      <c r="L173" s="6">
        <f t="shared" ref="L173" si="685">L171*L172</f>
        <v>0</v>
      </c>
      <c r="M173" s="6">
        <f t="shared" ref="M173" si="686">M171*M172</f>
        <v>0</v>
      </c>
      <c r="N173" s="6">
        <f t="shared" ref="N173" si="687">N171*N172</f>
        <v>0</v>
      </c>
      <c r="O173" s="92">
        <f t="shared" ref="O173" si="688">SUM(C173:N173)</f>
        <v>0</v>
      </c>
      <c r="P173" s="92">
        <f t="shared" ref="P173" si="689">P171*P172</f>
        <v>0</v>
      </c>
      <c r="Q173" s="92">
        <f t="shared" ref="Q173" si="690">Q171*Q172</f>
        <v>0</v>
      </c>
      <c r="R173" s="92">
        <f t="shared" ref="R173" si="691">R171*R172</f>
        <v>0</v>
      </c>
      <c r="S173" s="92">
        <f t="shared" ref="S173" si="692">S171*S172</f>
        <v>0</v>
      </c>
      <c r="ALQ173" s="121"/>
      <c r="ALR173" s="121"/>
      <c r="ALS173" s="121"/>
      <c r="ALT173" s="121"/>
    </row>
    <row r="174" spans="1:1008" s="1" customFormat="1" ht="15" customHeight="1" x14ac:dyDescent="0.25">
      <c r="A174" s="194" t="s">
        <v>31</v>
      </c>
      <c r="B174" s="194"/>
      <c r="C174" s="130">
        <v>0.21</v>
      </c>
      <c r="D174" s="131">
        <f t="shared" ref="D174:N174" si="693">$C174</f>
        <v>0.21</v>
      </c>
      <c r="E174" s="131">
        <f t="shared" si="693"/>
        <v>0.21</v>
      </c>
      <c r="F174" s="131">
        <f t="shared" si="693"/>
        <v>0.21</v>
      </c>
      <c r="G174" s="131">
        <f t="shared" si="693"/>
        <v>0.21</v>
      </c>
      <c r="H174" s="131">
        <f t="shared" si="693"/>
        <v>0.21</v>
      </c>
      <c r="I174" s="131">
        <f t="shared" si="693"/>
        <v>0.21</v>
      </c>
      <c r="J174" s="131">
        <f t="shared" si="693"/>
        <v>0.21</v>
      </c>
      <c r="K174" s="131">
        <f t="shared" si="693"/>
        <v>0.21</v>
      </c>
      <c r="L174" s="131">
        <f t="shared" si="693"/>
        <v>0.21</v>
      </c>
      <c r="M174" s="131">
        <f t="shared" si="693"/>
        <v>0.21</v>
      </c>
      <c r="N174" s="131">
        <f t="shared" si="693"/>
        <v>0.21</v>
      </c>
      <c r="O174" s="6"/>
      <c r="P174" s="6"/>
      <c r="Q174" s="6"/>
      <c r="R174" s="6"/>
      <c r="S174" s="6"/>
      <c r="ALQ174" s="121"/>
      <c r="ALR174" s="121"/>
      <c r="ALS174" s="121"/>
      <c r="ALT174" s="121"/>
    </row>
    <row r="175" spans="1:1008" s="1" customFormat="1" ht="15" customHeight="1" x14ac:dyDescent="0.25">
      <c r="A175" s="195" t="s">
        <v>32</v>
      </c>
      <c r="B175" s="195"/>
      <c r="C175" s="6">
        <f t="shared" ref="C175:N175" si="694">C173*C174</f>
        <v>0</v>
      </c>
      <c r="D175" s="6">
        <f t="shared" si="694"/>
        <v>0</v>
      </c>
      <c r="E175" s="6">
        <f t="shared" si="694"/>
        <v>0</v>
      </c>
      <c r="F175" s="6">
        <f t="shared" si="694"/>
        <v>0</v>
      </c>
      <c r="G175" s="6">
        <f t="shared" si="694"/>
        <v>0</v>
      </c>
      <c r="H175" s="6">
        <f t="shared" si="694"/>
        <v>0</v>
      </c>
      <c r="I175" s="6">
        <f t="shared" si="694"/>
        <v>0</v>
      </c>
      <c r="J175" s="6">
        <f t="shared" si="694"/>
        <v>0</v>
      </c>
      <c r="K175" s="6">
        <f t="shared" si="694"/>
        <v>0</v>
      </c>
      <c r="L175" s="6">
        <f t="shared" si="694"/>
        <v>0</v>
      </c>
      <c r="M175" s="6">
        <f t="shared" si="694"/>
        <v>0</v>
      </c>
      <c r="N175" s="6">
        <f t="shared" si="694"/>
        <v>0</v>
      </c>
      <c r="O175" s="92">
        <f t="shared" ref="O175:O178" si="695">SUM(C175:N175)</f>
        <v>0</v>
      </c>
      <c r="P175" s="92">
        <f t="shared" ref="P175" si="696">P173*$C174</f>
        <v>0</v>
      </c>
      <c r="Q175" s="92">
        <f t="shared" ref="Q175" si="697">Q173*$C174</f>
        <v>0</v>
      </c>
      <c r="R175" s="92">
        <f t="shared" ref="R175" si="698">R173*$C174</f>
        <v>0</v>
      </c>
      <c r="S175" s="92">
        <f t="shared" ref="S175" si="699">S173*$C174</f>
        <v>0</v>
      </c>
      <c r="ALQ175" s="121"/>
      <c r="ALR175" s="121"/>
      <c r="ALS175" s="121"/>
      <c r="ALT175" s="121"/>
    </row>
    <row r="176" spans="1:1008" s="1" customFormat="1" ht="15" customHeight="1" x14ac:dyDescent="0.25">
      <c r="A176" s="195" t="s">
        <v>281</v>
      </c>
      <c r="B176" s="195"/>
      <c r="C176" s="6">
        <f t="shared" ref="C176:N176" si="700">C173+C175</f>
        <v>0</v>
      </c>
      <c r="D176" s="6">
        <f t="shared" si="700"/>
        <v>0</v>
      </c>
      <c r="E176" s="6">
        <f t="shared" si="700"/>
        <v>0</v>
      </c>
      <c r="F176" s="6">
        <f t="shared" si="700"/>
        <v>0</v>
      </c>
      <c r="G176" s="6">
        <f t="shared" si="700"/>
        <v>0</v>
      </c>
      <c r="H176" s="6">
        <f t="shared" si="700"/>
        <v>0</v>
      </c>
      <c r="I176" s="6">
        <f t="shared" si="700"/>
        <v>0</v>
      </c>
      <c r="J176" s="6">
        <f t="shared" si="700"/>
        <v>0</v>
      </c>
      <c r="K176" s="6">
        <f t="shared" si="700"/>
        <v>0</v>
      </c>
      <c r="L176" s="6">
        <f t="shared" si="700"/>
        <v>0</v>
      </c>
      <c r="M176" s="6">
        <f t="shared" si="700"/>
        <v>0</v>
      </c>
      <c r="N176" s="6">
        <f t="shared" si="700"/>
        <v>0</v>
      </c>
      <c r="O176" s="92">
        <f t="shared" si="695"/>
        <v>0</v>
      </c>
      <c r="P176" s="92">
        <f t="shared" ref="P176" si="701">P173+P175</f>
        <v>0</v>
      </c>
      <c r="Q176" s="92">
        <f t="shared" ref="Q176" si="702">Q173+Q175</f>
        <v>0</v>
      </c>
      <c r="R176" s="92">
        <f t="shared" ref="R176" si="703">R173+R175</f>
        <v>0</v>
      </c>
      <c r="S176" s="92">
        <f t="shared" ref="S176" si="704">S173+S175</f>
        <v>0</v>
      </c>
      <c r="ALQ176" s="121"/>
      <c r="ALR176" s="121"/>
      <c r="ALS176" s="121"/>
      <c r="ALT176" s="121"/>
    </row>
    <row r="177" spans="1:1008" s="1" customFormat="1" ht="15" customHeight="1" x14ac:dyDescent="0.25">
      <c r="A177" s="8" t="s">
        <v>33</v>
      </c>
      <c r="B177" s="9">
        <f>$B$17</f>
        <v>1</v>
      </c>
      <c r="C177" s="6">
        <f t="shared" ref="C177:N177" si="705">C176*$B$27</f>
        <v>0</v>
      </c>
      <c r="D177" s="6">
        <f t="shared" si="705"/>
        <v>0</v>
      </c>
      <c r="E177" s="6">
        <f t="shared" si="705"/>
        <v>0</v>
      </c>
      <c r="F177" s="6">
        <f t="shared" si="705"/>
        <v>0</v>
      </c>
      <c r="G177" s="6">
        <f t="shared" si="705"/>
        <v>0</v>
      </c>
      <c r="H177" s="6">
        <f t="shared" si="705"/>
        <v>0</v>
      </c>
      <c r="I177" s="6">
        <f t="shared" si="705"/>
        <v>0</v>
      </c>
      <c r="J177" s="6">
        <f t="shared" si="705"/>
        <v>0</v>
      </c>
      <c r="K177" s="6">
        <f t="shared" si="705"/>
        <v>0</v>
      </c>
      <c r="L177" s="6">
        <f t="shared" si="705"/>
        <v>0</v>
      </c>
      <c r="M177" s="6">
        <f t="shared" si="705"/>
        <v>0</v>
      </c>
      <c r="N177" s="6">
        <f t="shared" si="705"/>
        <v>0</v>
      </c>
      <c r="O177" s="92">
        <f t="shared" si="695"/>
        <v>0</v>
      </c>
      <c r="P177" s="92">
        <f t="shared" ref="P177" si="706">P176*$B177</f>
        <v>0</v>
      </c>
      <c r="Q177" s="92">
        <f t="shared" ref="Q177" si="707">Q176*$B177</f>
        <v>0</v>
      </c>
      <c r="R177" s="92">
        <f t="shared" ref="R177" si="708">R176*$B177</f>
        <v>0</v>
      </c>
      <c r="S177" s="92">
        <f t="shared" ref="S177" si="709">S176*$B177</f>
        <v>0</v>
      </c>
      <c r="ALQ177" s="121"/>
      <c r="ALR177" s="121"/>
      <c r="ALS177" s="121"/>
      <c r="ALT177" s="121"/>
    </row>
    <row r="178" spans="1:1008" s="1" customFormat="1" ht="15" customHeight="1" x14ac:dyDescent="0.25">
      <c r="A178" s="8" t="s">
        <v>34</v>
      </c>
      <c r="B178" s="9">
        <f>1-B177</f>
        <v>0</v>
      </c>
      <c r="C178" s="6">
        <f t="shared" ref="C178:N178" si="710">C176*$B$28</f>
        <v>0</v>
      </c>
      <c r="D178" s="6">
        <f t="shared" si="710"/>
        <v>0</v>
      </c>
      <c r="E178" s="6">
        <f t="shared" si="710"/>
        <v>0</v>
      </c>
      <c r="F178" s="6">
        <f t="shared" si="710"/>
        <v>0</v>
      </c>
      <c r="G178" s="6">
        <f t="shared" si="710"/>
        <v>0</v>
      </c>
      <c r="H178" s="6">
        <f t="shared" si="710"/>
        <v>0</v>
      </c>
      <c r="I178" s="6">
        <f t="shared" si="710"/>
        <v>0</v>
      </c>
      <c r="J178" s="6">
        <f t="shared" si="710"/>
        <v>0</v>
      </c>
      <c r="K178" s="6">
        <f t="shared" si="710"/>
        <v>0</v>
      </c>
      <c r="L178" s="6">
        <f t="shared" si="710"/>
        <v>0</v>
      </c>
      <c r="M178" s="6">
        <f t="shared" si="710"/>
        <v>0</v>
      </c>
      <c r="N178" s="6">
        <f t="shared" si="710"/>
        <v>0</v>
      </c>
      <c r="O178" s="92">
        <f t="shared" si="695"/>
        <v>0</v>
      </c>
      <c r="P178" s="92">
        <f t="shared" ref="P178" si="711">P176-P177</f>
        <v>0</v>
      </c>
      <c r="Q178" s="92">
        <f t="shared" ref="Q178" si="712">Q176-Q177</f>
        <v>0</v>
      </c>
      <c r="R178" s="92">
        <f t="shared" ref="R178" si="713">R176-R177</f>
        <v>0</v>
      </c>
      <c r="S178" s="92">
        <f t="shared" ref="S178" si="714">S176-S177</f>
        <v>0</v>
      </c>
      <c r="ALQ178" s="121"/>
      <c r="ALR178" s="121"/>
      <c r="ALS178" s="121"/>
      <c r="ALT178" s="121"/>
    </row>
    <row r="179" spans="1:1008" s="1" customFormat="1" ht="15" customHeight="1" x14ac:dyDescent="0.25">
      <c r="A179" s="196" t="s">
        <v>289</v>
      </c>
      <c r="B179" s="197"/>
      <c r="C179" s="98" t="s">
        <v>17</v>
      </c>
      <c r="D179" s="98" t="s">
        <v>18</v>
      </c>
      <c r="E179" s="98" t="s">
        <v>19</v>
      </c>
      <c r="F179" s="98" t="s">
        <v>20</v>
      </c>
      <c r="G179" s="98" t="s">
        <v>21</v>
      </c>
      <c r="H179" s="98" t="s">
        <v>22</v>
      </c>
      <c r="I179" s="98" t="s">
        <v>23</v>
      </c>
      <c r="J179" s="98" t="s">
        <v>24</v>
      </c>
      <c r="K179" s="98" t="s">
        <v>25</v>
      </c>
      <c r="L179" s="98" t="s">
        <v>26</v>
      </c>
      <c r="M179" s="98" t="s">
        <v>27</v>
      </c>
      <c r="N179" s="98" t="s">
        <v>28</v>
      </c>
      <c r="O179" s="98" t="s">
        <v>438</v>
      </c>
      <c r="P179" s="98" t="s">
        <v>447</v>
      </c>
      <c r="Q179" s="98" t="s">
        <v>448</v>
      </c>
      <c r="R179" s="98" t="s">
        <v>449</v>
      </c>
      <c r="S179" s="98" t="s">
        <v>450</v>
      </c>
      <c r="ALQ179" s="121"/>
      <c r="ALR179" s="121"/>
      <c r="ALS179" s="121"/>
      <c r="ALT179" s="121"/>
    </row>
    <row r="180" spans="1:1008" s="1" customFormat="1" ht="15" customHeight="1" x14ac:dyDescent="0.25">
      <c r="A180" s="198" t="s">
        <v>29</v>
      </c>
      <c r="B180" s="199"/>
      <c r="C180" s="81"/>
      <c r="D180" s="81">
        <f>$C180</f>
        <v>0</v>
      </c>
      <c r="E180" s="81">
        <f t="shared" ref="E180:N180" si="715">$C180</f>
        <v>0</v>
      </c>
      <c r="F180" s="81">
        <f t="shared" si="715"/>
        <v>0</v>
      </c>
      <c r="G180" s="81">
        <f t="shared" si="715"/>
        <v>0</v>
      </c>
      <c r="H180" s="81">
        <f t="shared" si="715"/>
        <v>0</v>
      </c>
      <c r="I180" s="81">
        <f t="shared" si="715"/>
        <v>0</v>
      </c>
      <c r="J180" s="81">
        <f t="shared" si="715"/>
        <v>0</v>
      </c>
      <c r="K180" s="81">
        <f t="shared" si="715"/>
        <v>0</v>
      </c>
      <c r="L180" s="81">
        <f t="shared" si="715"/>
        <v>0</v>
      </c>
      <c r="M180" s="81">
        <f t="shared" si="715"/>
        <v>0</v>
      </c>
      <c r="N180" s="81">
        <f t="shared" si="715"/>
        <v>0</v>
      </c>
      <c r="O180" s="90">
        <f t="shared" ref="O180:O181" si="716">SUM(C180:N180)</f>
        <v>0</v>
      </c>
      <c r="P180" s="90">
        <f t="shared" ref="P180:S180" si="717">O180*(1+P$7)</f>
        <v>0</v>
      </c>
      <c r="Q180" s="90">
        <f t="shared" si="717"/>
        <v>0</v>
      </c>
      <c r="R180" s="90">
        <f t="shared" si="717"/>
        <v>0</v>
      </c>
      <c r="S180" s="90">
        <f t="shared" si="717"/>
        <v>0</v>
      </c>
      <c r="ALQ180" s="121"/>
      <c r="ALR180" s="121"/>
      <c r="ALS180" s="121"/>
      <c r="ALT180" s="121"/>
    </row>
    <row r="181" spans="1:1008" s="1" customFormat="1" ht="15" customHeight="1" x14ac:dyDescent="0.25">
      <c r="A181" s="200"/>
      <c r="B181" s="201"/>
      <c r="C181" s="79">
        <f>INT($B$1*C180)</f>
        <v>0</v>
      </c>
      <c r="D181" s="79">
        <f t="shared" ref="D181:N181" si="718">INT($B$1*D180)</f>
        <v>0</v>
      </c>
      <c r="E181" s="79">
        <f t="shared" si="718"/>
        <v>0</v>
      </c>
      <c r="F181" s="79">
        <f t="shared" si="718"/>
        <v>0</v>
      </c>
      <c r="G181" s="79">
        <f t="shared" si="718"/>
        <v>0</v>
      </c>
      <c r="H181" s="79">
        <f t="shared" si="718"/>
        <v>0</v>
      </c>
      <c r="I181" s="79">
        <f t="shared" si="718"/>
        <v>0</v>
      </c>
      <c r="J181" s="79">
        <f t="shared" si="718"/>
        <v>0</v>
      </c>
      <c r="K181" s="79">
        <f t="shared" si="718"/>
        <v>0</v>
      </c>
      <c r="L181" s="79">
        <f t="shared" si="718"/>
        <v>0</v>
      </c>
      <c r="M181" s="79">
        <f t="shared" si="718"/>
        <v>0</v>
      </c>
      <c r="N181" s="79">
        <f t="shared" si="718"/>
        <v>0</v>
      </c>
      <c r="O181" s="90">
        <f t="shared" si="716"/>
        <v>0</v>
      </c>
      <c r="P181" s="90">
        <f t="shared" ref="P181:S181" si="719">O181*(1+P$7)</f>
        <v>0</v>
      </c>
      <c r="Q181" s="90">
        <f t="shared" si="719"/>
        <v>0</v>
      </c>
      <c r="R181" s="90">
        <f t="shared" si="719"/>
        <v>0</v>
      </c>
      <c r="S181" s="90">
        <f t="shared" si="719"/>
        <v>0</v>
      </c>
      <c r="ALQ181" s="121"/>
      <c r="ALR181" s="121"/>
      <c r="ALS181" s="121"/>
      <c r="ALT181" s="121"/>
    </row>
    <row r="182" spans="1:1008" s="1" customFormat="1" ht="15" customHeight="1" x14ac:dyDescent="0.25">
      <c r="A182" s="194" t="s">
        <v>30</v>
      </c>
      <c r="B182" s="194"/>
      <c r="C182" s="7"/>
      <c r="D182" s="7">
        <f>$C182</f>
        <v>0</v>
      </c>
      <c r="E182" s="7">
        <f t="shared" ref="E182:N182" si="720">$C182</f>
        <v>0</v>
      </c>
      <c r="F182" s="7">
        <f t="shared" si="720"/>
        <v>0</v>
      </c>
      <c r="G182" s="7">
        <f t="shared" si="720"/>
        <v>0</v>
      </c>
      <c r="H182" s="7">
        <f t="shared" si="720"/>
        <v>0</v>
      </c>
      <c r="I182" s="7">
        <f t="shared" si="720"/>
        <v>0</v>
      </c>
      <c r="J182" s="7">
        <f t="shared" si="720"/>
        <v>0</v>
      </c>
      <c r="K182" s="7">
        <f t="shared" si="720"/>
        <v>0</v>
      </c>
      <c r="L182" s="7">
        <f t="shared" si="720"/>
        <v>0</v>
      </c>
      <c r="M182" s="7">
        <f t="shared" si="720"/>
        <v>0</v>
      </c>
      <c r="N182" s="7">
        <f t="shared" si="720"/>
        <v>0</v>
      </c>
      <c r="O182" s="150">
        <f t="shared" ref="O182" si="721">AVERAGE(C182:N182)</f>
        <v>0</v>
      </c>
      <c r="P182" s="150">
        <f t="shared" ref="P182:S182" si="722">ROUND(O182*(1+P$8),2)</f>
        <v>0</v>
      </c>
      <c r="Q182" s="150">
        <f t="shared" si="722"/>
        <v>0</v>
      </c>
      <c r="R182" s="150">
        <f t="shared" si="722"/>
        <v>0</v>
      </c>
      <c r="S182" s="150">
        <f t="shared" si="722"/>
        <v>0</v>
      </c>
      <c r="ALQ182" s="121"/>
      <c r="ALR182" s="121"/>
      <c r="ALS182" s="121"/>
      <c r="ALT182" s="121"/>
    </row>
    <row r="183" spans="1:1008" s="1" customFormat="1" ht="15" customHeight="1" x14ac:dyDescent="0.25">
      <c r="A183" s="194" t="s">
        <v>282</v>
      </c>
      <c r="B183" s="194"/>
      <c r="C183" s="6">
        <f>C181*C182</f>
        <v>0</v>
      </c>
      <c r="D183" s="6">
        <f t="shared" ref="D183" si="723">D181*D182</f>
        <v>0</v>
      </c>
      <c r="E183" s="6">
        <f t="shared" ref="E183" si="724">E181*E182</f>
        <v>0</v>
      </c>
      <c r="F183" s="6">
        <f t="shared" ref="F183" si="725">F181*F182</f>
        <v>0</v>
      </c>
      <c r="G183" s="6">
        <f t="shared" ref="G183" si="726">G181*G182</f>
        <v>0</v>
      </c>
      <c r="H183" s="6">
        <f t="shared" ref="H183" si="727">H181*H182</f>
        <v>0</v>
      </c>
      <c r="I183" s="6">
        <f t="shared" ref="I183" si="728">I181*I182</f>
        <v>0</v>
      </c>
      <c r="J183" s="6">
        <f t="shared" ref="J183" si="729">J181*J182</f>
        <v>0</v>
      </c>
      <c r="K183" s="6">
        <f t="shared" ref="K183" si="730">K181*K182</f>
        <v>0</v>
      </c>
      <c r="L183" s="6">
        <f t="shared" ref="L183" si="731">L181*L182</f>
        <v>0</v>
      </c>
      <c r="M183" s="6">
        <f t="shared" ref="M183" si="732">M181*M182</f>
        <v>0</v>
      </c>
      <c r="N183" s="6">
        <f t="shared" ref="N183" si="733">N181*N182</f>
        <v>0</v>
      </c>
      <c r="O183" s="92">
        <f t="shared" ref="O183" si="734">SUM(C183:N183)</f>
        <v>0</v>
      </c>
      <c r="P183" s="92">
        <f t="shared" ref="P183" si="735">P181*P182</f>
        <v>0</v>
      </c>
      <c r="Q183" s="92">
        <f t="shared" ref="Q183" si="736">Q181*Q182</f>
        <v>0</v>
      </c>
      <c r="R183" s="92">
        <f t="shared" ref="R183" si="737">R181*R182</f>
        <v>0</v>
      </c>
      <c r="S183" s="92">
        <f t="shared" ref="S183" si="738">S181*S182</f>
        <v>0</v>
      </c>
      <c r="ALQ183" s="121"/>
      <c r="ALR183" s="121"/>
      <c r="ALS183" s="121"/>
      <c r="ALT183" s="121"/>
    </row>
    <row r="184" spans="1:1008" s="1" customFormat="1" ht="15" customHeight="1" x14ac:dyDescent="0.25">
      <c r="A184" s="194" t="s">
        <v>31</v>
      </c>
      <c r="B184" s="194"/>
      <c r="C184" s="130">
        <v>0.21</v>
      </c>
      <c r="D184" s="131">
        <f t="shared" ref="D184:N184" si="739">$C184</f>
        <v>0.21</v>
      </c>
      <c r="E184" s="131">
        <f t="shared" si="739"/>
        <v>0.21</v>
      </c>
      <c r="F184" s="131">
        <f t="shared" si="739"/>
        <v>0.21</v>
      </c>
      <c r="G184" s="131">
        <f t="shared" si="739"/>
        <v>0.21</v>
      </c>
      <c r="H184" s="131">
        <f t="shared" si="739"/>
        <v>0.21</v>
      </c>
      <c r="I184" s="131">
        <f t="shared" si="739"/>
        <v>0.21</v>
      </c>
      <c r="J184" s="131">
        <f t="shared" si="739"/>
        <v>0.21</v>
      </c>
      <c r="K184" s="131">
        <f t="shared" si="739"/>
        <v>0.21</v>
      </c>
      <c r="L184" s="131">
        <f t="shared" si="739"/>
        <v>0.21</v>
      </c>
      <c r="M184" s="131">
        <f t="shared" si="739"/>
        <v>0.21</v>
      </c>
      <c r="N184" s="131">
        <f t="shared" si="739"/>
        <v>0.21</v>
      </c>
      <c r="O184" s="6"/>
      <c r="P184" s="6"/>
      <c r="Q184" s="6"/>
      <c r="R184" s="6"/>
      <c r="S184" s="6"/>
      <c r="ALQ184" s="121"/>
      <c r="ALR184" s="121"/>
      <c r="ALS184" s="121"/>
      <c r="ALT184" s="121"/>
    </row>
    <row r="185" spans="1:1008" s="1" customFormat="1" ht="15" customHeight="1" x14ac:dyDescent="0.25">
      <c r="A185" s="195" t="s">
        <v>32</v>
      </c>
      <c r="B185" s="195"/>
      <c r="C185" s="6">
        <f t="shared" ref="C185:N185" si="740">C183*C184</f>
        <v>0</v>
      </c>
      <c r="D185" s="6">
        <f t="shared" si="740"/>
        <v>0</v>
      </c>
      <c r="E185" s="6">
        <f t="shared" si="740"/>
        <v>0</v>
      </c>
      <c r="F185" s="6">
        <f t="shared" si="740"/>
        <v>0</v>
      </c>
      <c r="G185" s="6">
        <f t="shared" si="740"/>
        <v>0</v>
      </c>
      <c r="H185" s="6">
        <f t="shared" si="740"/>
        <v>0</v>
      </c>
      <c r="I185" s="6">
        <f t="shared" si="740"/>
        <v>0</v>
      </c>
      <c r="J185" s="6">
        <f t="shared" si="740"/>
        <v>0</v>
      </c>
      <c r="K185" s="6">
        <f t="shared" si="740"/>
        <v>0</v>
      </c>
      <c r="L185" s="6">
        <f t="shared" si="740"/>
        <v>0</v>
      </c>
      <c r="M185" s="6">
        <f t="shared" si="740"/>
        <v>0</v>
      </c>
      <c r="N185" s="6">
        <f t="shared" si="740"/>
        <v>0</v>
      </c>
      <c r="O185" s="92">
        <f t="shared" ref="O185:O188" si="741">SUM(C185:N185)</f>
        <v>0</v>
      </c>
      <c r="P185" s="92">
        <f t="shared" ref="P185" si="742">P183*$C184</f>
        <v>0</v>
      </c>
      <c r="Q185" s="92">
        <f t="shared" ref="Q185" si="743">Q183*$C184</f>
        <v>0</v>
      </c>
      <c r="R185" s="92">
        <f t="shared" ref="R185" si="744">R183*$C184</f>
        <v>0</v>
      </c>
      <c r="S185" s="92">
        <f t="shared" ref="S185" si="745">S183*$C184</f>
        <v>0</v>
      </c>
      <c r="ALQ185" s="121"/>
      <c r="ALR185" s="121"/>
      <c r="ALS185" s="121"/>
      <c r="ALT185" s="121"/>
    </row>
    <row r="186" spans="1:1008" s="1" customFormat="1" ht="15" customHeight="1" x14ac:dyDescent="0.25">
      <c r="A186" s="195" t="s">
        <v>281</v>
      </c>
      <c r="B186" s="195"/>
      <c r="C186" s="6">
        <f t="shared" ref="C186:N186" si="746">C183+C185</f>
        <v>0</v>
      </c>
      <c r="D186" s="6">
        <f t="shared" si="746"/>
        <v>0</v>
      </c>
      <c r="E186" s="6">
        <f t="shared" si="746"/>
        <v>0</v>
      </c>
      <c r="F186" s="6">
        <f t="shared" si="746"/>
        <v>0</v>
      </c>
      <c r="G186" s="6">
        <f t="shared" si="746"/>
        <v>0</v>
      </c>
      <c r="H186" s="6">
        <f t="shared" si="746"/>
        <v>0</v>
      </c>
      <c r="I186" s="6">
        <f t="shared" si="746"/>
        <v>0</v>
      </c>
      <c r="J186" s="6">
        <f t="shared" si="746"/>
        <v>0</v>
      </c>
      <c r="K186" s="6">
        <f t="shared" si="746"/>
        <v>0</v>
      </c>
      <c r="L186" s="6">
        <f t="shared" si="746"/>
        <v>0</v>
      </c>
      <c r="M186" s="6">
        <f t="shared" si="746"/>
        <v>0</v>
      </c>
      <c r="N186" s="6">
        <f t="shared" si="746"/>
        <v>0</v>
      </c>
      <c r="O186" s="92">
        <f t="shared" si="741"/>
        <v>0</v>
      </c>
      <c r="P186" s="92">
        <f t="shared" ref="P186" si="747">P183+P185</f>
        <v>0</v>
      </c>
      <c r="Q186" s="92">
        <f t="shared" ref="Q186" si="748">Q183+Q185</f>
        <v>0</v>
      </c>
      <c r="R186" s="92">
        <f t="shared" ref="R186" si="749">R183+R185</f>
        <v>0</v>
      </c>
      <c r="S186" s="92">
        <f t="shared" ref="S186" si="750">S183+S185</f>
        <v>0</v>
      </c>
      <c r="ALQ186" s="121"/>
      <c r="ALR186" s="121"/>
      <c r="ALS186" s="121"/>
      <c r="ALT186" s="121"/>
    </row>
    <row r="187" spans="1:1008" s="1" customFormat="1" ht="15" customHeight="1" x14ac:dyDescent="0.25">
      <c r="A187" s="8" t="s">
        <v>33</v>
      </c>
      <c r="B187" s="9">
        <f>$B$17</f>
        <v>1</v>
      </c>
      <c r="C187" s="6">
        <f t="shared" ref="C187:N187" si="751">C186*$B$27</f>
        <v>0</v>
      </c>
      <c r="D187" s="6">
        <f t="shared" si="751"/>
        <v>0</v>
      </c>
      <c r="E187" s="6">
        <f t="shared" si="751"/>
        <v>0</v>
      </c>
      <c r="F187" s="6">
        <f t="shared" si="751"/>
        <v>0</v>
      </c>
      <c r="G187" s="6">
        <f t="shared" si="751"/>
        <v>0</v>
      </c>
      <c r="H187" s="6">
        <f t="shared" si="751"/>
        <v>0</v>
      </c>
      <c r="I187" s="6">
        <f t="shared" si="751"/>
        <v>0</v>
      </c>
      <c r="J187" s="6">
        <f t="shared" si="751"/>
        <v>0</v>
      </c>
      <c r="K187" s="6">
        <f t="shared" si="751"/>
        <v>0</v>
      </c>
      <c r="L187" s="6">
        <f t="shared" si="751"/>
        <v>0</v>
      </c>
      <c r="M187" s="6">
        <f t="shared" si="751"/>
        <v>0</v>
      </c>
      <c r="N187" s="6">
        <f t="shared" si="751"/>
        <v>0</v>
      </c>
      <c r="O187" s="92">
        <f t="shared" si="741"/>
        <v>0</v>
      </c>
      <c r="P187" s="92">
        <f t="shared" ref="P187" si="752">P186*$B187</f>
        <v>0</v>
      </c>
      <c r="Q187" s="92">
        <f t="shared" ref="Q187" si="753">Q186*$B187</f>
        <v>0</v>
      </c>
      <c r="R187" s="92">
        <f t="shared" ref="R187" si="754">R186*$B187</f>
        <v>0</v>
      </c>
      <c r="S187" s="92">
        <f t="shared" ref="S187" si="755">S186*$B187</f>
        <v>0</v>
      </c>
      <c r="ALQ187" s="121"/>
      <c r="ALR187" s="121"/>
      <c r="ALS187" s="121"/>
      <c r="ALT187" s="121"/>
    </row>
    <row r="188" spans="1:1008" s="1" customFormat="1" ht="15" customHeight="1" x14ac:dyDescent="0.25">
      <c r="A188" s="8" t="s">
        <v>34</v>
      </c>
      <c r="B188" s="9">
        <f>1-B187</f>
        <v>0</v>
      </c>
      <c r="C188" s="6">
        <f t="shared" ref="C188:N188" si="756">C186*$B$28</f>
        <v>0</v>
      </c>
      <c r="D188" s="6">
        <f t="shared" si="756"/>
        <v>0</v>
      </c>
      <c r="E188" s="6">
        <f t="shared" si="756"/>
        <v>0</v>
      </c>
      <c r="F188" s="6">
        <f t="shared" si="756"/>
        <v>0</v>
      </c>
      <c r="G188" s="6">
        <f t="shared" si="756"/>
        <v>0</v>
      </c>
      <c r="H188" s="6">
        <f t="shared" si="756"/>
        <v>0</v>
      </c>
      <c r="I188" s="6">
        <f t="shared" si="756"/>
        <v>0</v>
      </c>
      <c r="J188" s="6">
        <f t="shared" si="756"/>
        <v>0</v>
      </c>
      <c r="K188" s="6">
        <f t="shared" si="756"/>
        <v>0</v>
      </c>
      <c r="L188" s="6">
        <f t="shared" si="756"/>
        <v>0</v>
      </c>
      <c r="M188" s="6">
        <f t="shared" si="756"/>
        <v>0</v>
      </c>
      <c r="N188" s="6">
        <f t="shared" si="756"/>
        <v>0</v>
      </c>
      <c r="O188" s="92">
        <f t="shared" si="741"/>
        <v>0</v>
      </c>
      <c r="P188" s="92">
        <f t="shared" ref="P188" si="757">P186-P187</f>
        <v>0</v>
      </c>
      <c r="Q188" s="92">
        <f t="shared" ref="Q188" si="758">Q186-Q187</f>
        <v>0</v>
      </c>
      <c r="R188" s="92">
        <f t="shared" ref="R188" si="759">R186-R187</f>
        <v>0</v>
      </c>
      <c r="S188" s="92">
        <f t="shared" ref="S188" si="760">S186-S187</f>
        <v>0</v>
      </c>
      <c r="ALQ188" s="121"/>
      <c r="ALR188" s="121"/>
      <c r="ALS188" s="121"/>
      <c r="ALT188" s="121"/>
    </row>
    <row r="189" spans="1:1008" s="1" customFormat="1" ht="15" customHeight="1" x14ac:dyDescent="0.25">
      <c r="A189" s="196" t="s">
        <v>290</v>
      </c>
      <c r="B189" s="197"/>
      <c r="C189" s="98" t="s">
        <v>17</v>
      </c>
      <c r="D189" s="98" t="s">
        <v>18</v>
      </c>
      <c r="E189" s="98" t="s">
        <v>19</v>
      </c>
      <c r="F189" s="98" t="s">
        <v>20</v>
      </c>
      <c r="G189" s="98" t="s">
        <v>21</v>
      </c>
      <c r="H189" s="98" t="s">
        <v>22</v>
      </c>
      <c r="I189" s="98" t="s">
        <v>23</v>
      </c>
      <c r="J189" s="98" t="s">
        <v>24</v>
      </c>
      <c r="K189" s="98" t="s">
        <v>25</v>
      </c>
      <c r="L189" s="98" t="s">
        <v>26</v>
      </c>
      <c r="M189" s="98" t="s">
        <v>27</v>
      </c>
      <c r="N189" s="98" t="s">
        <v>28</v>
      </c>
      <c r="O189" s="98" t="s">
        <v>438</v>
      </c>
      <c r="P189" s="98" t="s">
        <v>447</v>
      </c>
      <c r="Q189" s="98" t="s">
        <v>448</v>
      </c>
      <c r="R189" s="98" t="s">
        <v>449</v>
      </c>
      <c r="S189" s="98" t="s">
        <v>450</v>
      </c>
      <c r="ALQ189" s="121"/>
      <c r="ALR189" s="121"/>
      <c r="ALS189" s="121"/>
      <c r="ALT189" s="121"/>
    </row>
    <row r="190" spans="1:1008" s="1" customFormat="1" ht="15" customHeight="1" x14ac:dyDescent="0.25">
      <c r="A190" s="198" t="s">
        <v>29</v>
      </c>
      <c r="B190" s="199"/>
      <c r="C190" s="81"/>
      <c r="D190" s="81">
        <f>$C190</f>
        <v>0</v>
      </c>
      <c r="E190" s="81">
        <f t="shared" ref="E190:N190" si="761">$C190</f>
        <v>0</v>
      </c>
      <c r="F190" s="81">
        <f t="shared" si="761"/>
        <v>0</v>
      </c>
      <c r="G190" s="81">
        <f t="shared" si="761"/>
        <v>0</v>
      </c>
      <c r="H190" s="81">
        <f t="shared" si="761"/>
        <v>0</v>
      </c>
      <c r="I190" s="81">
        <f t="shared" si="761"/>
        <v>0</v>
      </c>
      <c r="J190" s="81">
        <f t="shared" si="761"/>
        <v>0</v>
      </c>
      <c r="K190" s="81">
        <f t="shared" si="761"/>
        <v>0</v>
      </c>
      <c r="L190" s="81">
        <f t="shared" si="761"/>
        <v>0</v>
      </c>
      <c r="M190" s="81">
        <f t="shared" si="761"/>
        <v>0</v>
      </c>
      <c r="N190" s="81">
        <f t="shared" si="761"/>
        <v>0</v>
      </c>
      <c r="O190" s="90">
        <f t="shared" ref="O190:O191" si="762">SUM(C190:N190)</f>
        <v>0</v>
      </c>
      <c r="P190" s="90">
        <f t="shared" ref="P190:S190" si="763">O190*(1+P$7)</f>
        <v>0</v>
      </c>
      <c r="Q190" s="90">
        <f t="shared" si="763"/>
        <v>0</v>
      </c>
      <c r="R190" s="90">
        <f t="shared" si="763"/>
        <v>0</v>
      </c>
      <c r="S190" s="90">
        <f t="shared" si="763"/>
        <v>0</v>
      </c>
      <c r="ALQ190" s="121"/>
      <c r="ALR190" s="121"/>
      <c r="ALS190" s="121"/>
      <c r="ALT190" s="121"/>
    </row>
    <row r="191" spans="1:1008" s="1" customFormat="1" ht="15" customHeight="1" x14ac:dyDescent="0.25">
      <c r="A191" s="200"/>
      <c r="B191" s="201"/>
      <c r="C191" s="79">
        <f>INT($B$1*C190)</f>
        <v>0</v>
      </c>
      <c r="D191" s="79">
        <f t="shared" ref="D191:N191" si="764">INT($B$1*D190)</f>
        <v>0</v>
      </c>
      <c r="E191" s="79">
        <f t="shared" si="764"/>
        <v>0</v>
      </c>
      <c r="F191" s="79">
        <f t="shared" si="764"/>
        <v>0</v>
      </c>
      <c r="G191" s="79">
        <f t="shared" si="764"/>
        <v>0</v>
      </c>
      <c r="H191" s="79">
        <f t="shared" si="764"/>
        <v>0</v>
      </c>
      <c r="I191" s="79">
        <f t="shared" si="764"/>
        <v>0</v>
      </c>
      <c r="J191" s="79">
        <f t="shared" si="764"/>
        <v>0</v>
      </c>
      <c r="K191" s="79">
        <f t="shared" si="764"/>
        <v>0</v>
      </c>
      <c r="L191" s="79">
        <f t="shared" si="764"/>
        <v>0</v>
      </c>
      <c r="M191" s="79">
        <f t="shared" si="764"/>
        <v>0</v>
      </c>
      <c r="N191" s="79">
        <f t="shared" si="764"/>
        <v>0</v>
      </c>
      <c r="O191" s="90">
        <f t="shared" si="762"/>
        <v>0</v>
      </c>
      <c r="P191" s="90">
        <f t="shared" ref="P191:S191" si="765">O191*(1+P$7)</f>
        <v>0</v>
      </c>
      <c r="Q191" s="90">
        <f t="shared" si="765"/>
        <v>0</v>
      </c>
      <c r="R191" s="90">
        <f t="shared" si="765"/>
        <v>0</v>
      </c>
      <c r="S191" s="90">
        <f t="shared" si="765"/>
        <v>0</v>
      </c>
      <c r="ALQ191" s="121"/>
      <c r="ALR191" s="121"/>
      <c r="ALS191" s="121"/>
      <c r="ALT191" s="121"/>
    </row>
    <row r="192" spans="1:1008" s="1" customFormat="1" ht="15" customHeight="1" x14ac:dyDescent="0.25">
      <c r="A192" s="194" t="s">
        <v>30</v>
      </c>
      <c r="B192" s="194"/>
      <c r="C192" s="7"/>
      <c r="D192" s="7">
        <f>$C192</f>
        <v>0</v>
      </c>
      <c r="E192" s="7">
        <f t="shared" ref="E192:N192" si="766">$C192</f>
        <v>0</v>
      </c>
      <c r="F192" s="7">
        <f t="shared" si="766"/>
        <v>0</v>
      </c>
      <c r="G192" s="7">
        <f t="shared" si="766"/>
        <v>0</v>
      </c>
      <c r="H192" s="7">
        <f t="shared" si="766"/>
        <v>0</v>
      </c>
      <c r="I192" s="7">
        <f t="shared" si="766"/>
        <v>0</v>
      </c>
      <c r="J192" s="7">
        <f t="shared" si="766"/>
        <v>0</v>
      </c>
      <c r="K192" s="7">
        <f t="shared" si="766"/>
        <v>0</v>
      </c>
      <c r="L192" s="7">
        <f t="shared" si="766"/>
        <v>0</v>
      </c>
      <c r="M192" s="7">
        <f t="shared" si="766"/>
        <v>0</v>
      </c>
      <c r="N192" s="7">
        <f t="shared" si="766"/>
        <v>0</v>
      </c>
      <c r="O192" s="150">
        <f t="shared" ref="O192" si="767">AVERAGE(C192:N192)</f>
        <v>0</v>
      </c>
      <c r="P192" s="150">
        <f t="shared" ref="P192:S192" si="768">ROUND(O192*(1+P$8),2)</f>
        <v>0</v>
      </c>
      <c r="Q192" s="150">
        <f t="shared" si="768"/>
        <v>0</v>
      </c>
      <c r="R192" s="150">
        <f t="shared" si="768"/>
        <v>0</v>
      </c>
      <c r="S192" s="150">
        <f t="shared" si="768"/>
        <v>0</v>
      </c>
      <c r="ALQ192" s="121"/>
      <c r="ALR192" s="121"/>
      <c r="ALS192" s="121"/>
      <c r="ALT192" s="121"/>
    </row>
    <row r="193" spans="1:1008" s="1" customFormat="1" ht="15" customHeight="1" x14ac:dyDescent="0.25">
      <c r="A193" s="194" t="s">
        <v>282</v>
      </c>
      <c r="B193" s="194"/>
      <c r="C193" s="6">
        <f>C191*C192</f>
        <v>0</v>
      </c>
      <c r="D193" s="6">
        <f t="shared" ref="D193" si="769">D191*D192</f>
        <v>0</v>
      </c>
      <c r="E193" s="6">
        <f t="shared" ref="E193" si="770">E191*E192</f>
        <v>0</v>
      </c>
      <c r="F193" s="6">
        <f t="shared" ref="F193" si="771">F191*F192</f>
        <v>0</v>
      </c>
      <c r="G193" s="6">
        <f t="shared" ref="G193" si="772">G191*G192</f>
        <v>0</v>
      </c>
      <c r="H193" s="6">
        <f t="shared" ref="H193" si="773">H191*H192</f>
        <v>0</v>
      </c>
      <c r="I193" s="6">
        <f t="shared" ref="I193" si="774">I191*I192</f>
        <v>0</v>
      </c>
      <c r="J193" s="6">
        <f t="shared" ref="J193" si="775">J191*J192</f>
        <v>0</v>
      </c>
      <c r="K193" s="6">
        <f t="shared" ref="K193" si="776">K191*K192</f>
        <v>0</v>
      </c>
      <c r="L193" s="6">
        <f t="shared" ref="L193" si="777">L191*L192</f>
        <v>0</v>
      </c>
      <c r="M193" s="6">
        <f t="shared" ref="M193" si="778">M191*M192</f>
        <v>0</v>
      </c>
      <c r="N193" s="6">
        <f t="shared" ref="N193" si="779">N191*N192</f>
        <v>0</v>
      </c>
      <c r="O193" s="92">
        <f t="shared" ref="O193" si="780">SUM(C193:N193)</f>
        <v>0</v>
      </c>
      <c r="P193" s="92">
        <f t="shared" ref="P193" si="781">P191*P192</f>
        <v>0</v>
      </c>
      <c r="Q193" s="92">
        <f t="shared" ref="Q193" si="782">Q191*Q192</f>
        <v>0</v>
      </c>
      <c r="R193" s="92">
        <f t="shared" ref="R193" si="783">R191*R192</f>
        <v>0</v>
      </c>
      <c r="S193" s="92">
        <f t="shared" ref="S193" si="784">S191*S192</f>
        <v>0</v>
      </c>
      <c r="ALQ193" s="121"/>
      <c r="ALR193" s="121"/>
      <c r="ALS193" s="121"/>
      <c r="ALT193" s="121"/>
    </row>
    <row r="194" spans="1:1008" s="1" customFormat="1" ht="15" customHeight="1" x14ac:dyDescent="0.25">
      <c r="A194" s="194" t="s">
        <v>31</v>
      </c>
      <c r="B194" s="194"/>
      <c r="C194" s="130">
        <v>0.21</v>
      </c>
      <c r="D194" s="131">
        <f t="shared" ref="D194:N194" si="785">$C194</f>
        <v>0.21</v>
      </c>
      <c r="E194" s="131">
        <f t="shared" si="785"/>
        <v>0.21</v>
      </c>
      <c r="F194" s="131">
        <f t="shared" si="785"/>
        <v>0.21</v>
      </c>
      <c r="G194" s="131">
        <f t="shared" si="785"/>
        <v>0.21</v>
      </c>
      <c r="H194" s="131">
        <f t="shared" si="785"/>
        <v>0.21</v>
      </c>
      <c r="I194" s="131">
        <f t="shared" si="785"/>
        <v>0.21</v>
      </c>
      <c r="J194" s="131">
        <f t="shared" si="785"/>
        <v>0.21</v>
      </c>
      <c r="K194" s="131">
        <f t="shared" si="785"/>
        <v>0.21</v>
      </c>
      <c r="L194" s="131">
        <f t="shared" si="785"/>
        <v>0.21</v>
      </c>
      <c r="M194" s="131">
        <f t="shared" si="785"/>
        <v>0.21</v>
      </c>
      <c r="N194" s="131">
        <f t="shared" si="785"/>
        <v>0.21</v>
      </c>
      <c r="O194" s="6"/>
      <c r="P194" s="6"/>
      <c r="Q194" s="6"/>
      <c r="R194" s="6"/>
      <c r="S194" s="6"/>
      <c r="ALQ194" s="121"/>
      <c r="ALR194" s="121"/>
      <c r="ALS194" s="121"/>
      <c r="ALT194" s="121"/>
    </row>
    <row r="195" spans="1:1008" s="1" customFormat="1" ht="15" customHeight="1" x14ac:dyDescent="0.25">
      <c r="A195" s="195" t="s">
        <v>32</v>
      </c>
      <c r="B195" s="195"/>
      <c r="C195" s="6">
        <f t="shared" ref="C195:N195" si="786">C193*C194</f>
        <v>0</v>
      </c>
      <c r="D195" s="6">
        <f t="shared" si="786"/>
        <v>0</v>
      </c>
      <c r="E195" s="6">
        <f t="shared" si="786"/>
        <v>0</v>
      </c>
      <c r="F195" s="6">
        <f t="shared" si="786"/>
        <v>0</v>
      </c>
      <c r="G195" s="6">
        <f t="shared" si="786"/>
        <v>0</v>
      </c>
      <c r="H195" s="6">
        <f t="shared" si="786"/>
        <v>0</v>
      </c>
      <c r="I195" s="6">
        <f t="shared" si="786"/>
        <v>0</v>
      </c>
      <c r="J195" s="6">
        <f t="shared" si="786"/>
        <v>0</v>
      </c>
      <c r="K195" s="6">
        <f t="shared" si="786"/>
        <v>0</v>
      </c>
      <c r="L195" s="6">
        <f t="shared" si="786"/>
        <v>0</v>
      </c>
      <c r="M195" s="6">
        <f t="shared" si="786"/>
        <v>0</v>
      </c>
      <c r="N195" s="6">
        <f t="shared" si="786"/>
        <v>0</v>
      </c>
      <c r="O195" s="92">
        <f t="shared" ref="O195:O198" si="787">SUM(C195:N195)</f>
        <v>0</v>
      </c>
      <c r="P195" s="92">
        <f t="shared" ref="P195" si="788">P193*$C194</f>
        <v>0</v>
      </c>
      <c r="Q195" s="92">
        <f t="shared" ref="Q195" si="789">Q193*$C194</f>
        <v>0</v>
      </c>
      <c r="R195" s="92">
        <f t="shared" ref="R195" si="790">R193*$C194</f>
        <v>0</v>
      </c>
      <c r="S195" s="92">
        <f t="shared" ref="S195" si="791">S193*$C194</f>
        <v>0</v>
      </c>
      <c r="ALQ195" s="121"/>
      <c r="ALR195" s="121"/>
      <c r="ALS195" s="121"/>
      <c r="ALT195" s="121"/>
    </row>
    <row r="196" spans="1:1008" s="1" customFormat="1" ht="15" customHeight="1" x14ac:dyDescent="0.25">
      <c r="A196" s="195" t="s">
        <v>281</v>
      </c>
      <c r="B196" s="195"/>
      <c r="C196" s="6">
        <f t="shared" ref="C196:N196" si="792">C193+C195</f>
        <v>0</v>
      </c>
      <c r="D196" s="6">
        <f t="shared" si="792"/>
        <v>0</v>
      </c>
      <c r="E196" s="6">
        <f t="shared" si="792"/>
        <v>0</v>
      </c>
      <c r="F196" s="6">
        <f t="shared" si="792"/>
        <v>0</v>
      </c>
      <c r="G196" s="6">
        <f t="shared" si="792"/>
        <v>0</v>
      </c>
      <c r="H196" s="6">
        <f t="shared" si="792"/>
        <v>0</v>
      </c>
      <c r="I196" s="6">
        <f t="shared" si="792"/>
        <v>0</v>
      </c>
      <c r="J196" s="6">
        <f t="shared" si="792"/>
        <v>0</v>
      </c>
      <c r="K196" s="6">
        <f t="shared" si="792"/>
        <v>0</v>
      </c>
      <c r="L196" s="6">
        <f t="shared" si="792"/>
        <v>0</v>
      </c>
      <c r="M196" s="6">
        <f t="shared" si="792"/>
        <v>0</v>
      </c>
      <c r="N196" s="6">
        <f t="shared" si="792"/>
        <v>0</v>
      </c>
      <c r="O196" s="92">
        <f t="shared" si="787"/>
        <v>0</v>
      </c>
      <c r="P196" s="92">
        <f t="shared" ref="P196" si="793">P193+P195</f>
        <v>0</v>
      </c>
      <c r="Q196" s="92">
        <f t="shared" ref="Q196" si="794">Q193+Q195</f>
        <v>0</v>
      </c>
      <c r="R196" s="92">
        <f t="shared" ref="R196" si="795">R193+R195</f>
        <v>0</v>
      </c>
      <c r="S196" s="92">
        <f t="shared" ref="S196" si="796">S193+S195</f>
        <v>0</v>
      </c>
      <c r="ALQ196" s="121"/>
      <c r="ALR196" s="121"/>
      <c r="ALS196" s="121"/>
      <c r="ALT196" s="121"/>
    </row>
    <row r="197" spans="1:1008" s="1" customFormat="1" ht="15" customHeight="1" x14ac:dyDescent="0.25">
      <c r="A197" s="8" t="s">
        <v>33</v>
      </c>
      <c r="B197" s="9">
        <f>$B$17</f>
        <v>1</v>
      </c>
      <c r="C197" s="6">
        <f t="shared" ref="C197:N197" si="797">C196*$B$27</f>
        <v>0</v>
      </c>
      <c r="D197" s="6">
        <f t="shared" si="797"/>
        <v>0</v>
      </c>
      <c r="E197" s="6">
        <f t="shared" si="797"/>
        <v>0</v>
      </c>
      <c r="F197" s="6">
        <f t="shared" si="797"/>
        <v>0</v>
      </c>
      <c r="G197" s="6">
        <f t="shared" si="797"/>
        <v>0</v>
      </c>
      <c r="H197" s="6">
        <f t="shared" si="797"/>
        <v>0</v>
      </c>
      <c r="I197" s="6">
        <f t="shared" si="797"/>
        <v>0</v>
      </c>
      <c r="J197" s="6">
        <f t="shared" si="797"/>
        <v>0</v>
      </c>
      <c r="K197" s="6">
        <f t="shared" si="797"/>
        <v>0</v>
      </c>
      <c r="L197" s="6">
        <f t="shared" si="797"/>
        <v>0</v>
      </c>
      <c r="M197" s="6">
        <f t="shared" si="797"/>
        <v>0</v>
      </c>
      <c r="N197" s="6">
        <f t="shared" si="797"/>
        <v>0</v>
      </c>
      <c r="O197" s="92">
        <f t="shared" si="787"/>
        <v>0</v>
      </c>
      <c r="P197" s="92">
        <f t="shared" ref="P197" si="798">P196*$B197</f>
        <v>0</v>
      </c>
      <c r="Q197" s="92">
        <f t="shared" ref="Q197" si="799">Q196*$B197</f>
        <v>0</v>
      </c>
      <c r="R197" s="92">
        <f t="shared" ref="R197" si="800">R196*$B197</f>
        <v>0</v>
      </c>
      <c r="S197" s="92">
        <f t="shared" ref="S197" si="801">S196*$B197</f>
        <v>0</v>
      </c>
      <c r="ALQ197" s="121"/>
      <c r="ALR197" s="121"/>
      <c r="ALS197" s="121"/>
      <c r="ALT197" s="121"/>
    </row>
    <row r="198" spans="1:1008" s="1" customFormat="1" ht="15" customHeight="1" x14ac:dyDescent="0.25">
      <c r="A198" s="8" t="s">
        <v>34</v>
      </c>
      <c r="B198" s="9">
        <f>1-B197</f>
        <v>0</v>
      </c>
      <c r="C198" s="6">
        <f t="shared" ref="C198:N198" si="802">C196*$B$28</f>
        <v>0</v>
      </c>
      <c r="D198" s="6">
        <f t="shared" si="802"/>
        <v>0</v>
      </c>
      <c r="E198" s="6">
        <f t="shared" si="802"/>
        <v>0</v>
      </c>
      <c r="F198" s="6">
        <f t="shared" si="802"/>
        <v>0</v>
      </c>
      <c r="G198" s="6">
        <f t="shared" si="802"/>
        <v>0</v>
      </c>
      <c r="H198" s="6">
        <f t="shared" si="802"/>
        <v>0</v>
      </c>
      <c r="I198" s="6">
        <f t="shared" si="802"/>
        <v>0</v>
      </c>
      <c r="J198" s="6">
        <f t="shared" si="802"/>
        <v>0</v>
      </c>
      <c r="K198" s="6">
        <f t="shared" si="802"/>
        <v>0</v>
      </c>
      <c r="L198" s="6">
        <f t="shared" si="802"/>
        <v>0</v>
      </c>
      <c r="M198" s="6">
        <f t="shared" si="802"/>
        <v>0</v>
      </c>
      <c r="N198" s="6">
        <f t="shared" si="802"/>
        <v>0</v>
      </c>
      <c r="O198" s="92">
        <f t="shared" si="787"/>
        <v>0</v>
      </c>
      <c r="P198" s="92">
        <f t="shared" ref="P198" si="803">P196-P197</f>
        <v>0</v>
      </c>
      <c r="Q198" s="92">
        <f t="shared" ref="Q198" si="804">Q196-Q197</f>
        <v>0</v>
      </c>
      <c r="R198" s="92">
        <f t="shared" ref="R198" si="805">R196-R197</f>
        <v>0</v>
      </c>
      <c r="S198" s="92">
        <f t="shared" ref="S198" si="806">S196-S197</f>
        <v>0</v>
      </c>
      <c r="ALQ198" s="121"/>
      <c r="ALR198" s="121"/>
      <c r="ALS198" s="121"/>
      <c r="ALT198" s="121"/>
    </row>
    <row r="199" spans="1:1008" s="1" customFormat="1" ht="15" customHeight="1" x14ac:dyDescent="0.25">
      <c r="A199" s="196" t="s">
        <v>291</v>
      </c>
      <c r="B199" s="197"/>
      <c r="C199" s="98" t="s">
        <v>17</v>
      </c>
      <c r="D199" s="98" t="s">
        <v>18</v>
      </c>
      <c r="E199" s="98" t="s">
        <v>19</v>
      </c>
      <c r="F199" s="98" t="s">
        <v>20</v>
      </c>
      <c r="G199" s="98" t="s">
        <v>21</v>
      </c>
      <c r="H199" s="98" t="s">
        <v>22</v>
      </c>
      <c r="I199" s="98" t="s">
        <v>23</v>
      </c>
      <c r="J199" s="98" t="s">
        <v>24</v>
      </c>
      <c r="K199" s="98" t="s">
        <v>25</v>
      </c>
      <c r="L199" s="98" t="s">
        <v>26</v>
      </c>
      <c r="M199" s="98" t="s">
        <v>27</v>
      </c>
      <c r="N199" s="98" t="s">
        <v>28</v>
      </c>
      <c r="O199" s="98" t="s">
        <v>438</v>
      </c>
      <c r="P199" s="98" t="s">
        <v>447</v>
      </c>
      <c r="Q199" s="98" t="s">
        <v>448</v>
      </c>
      <c r="R199" s="98" t="s">
        <v>449</v>
      </c>
      <c r="S199" s="98" t="s">
        <v>450</v>
      </c>
      <c r="ALQ199" s="121"/>
      <c r="ALR199" s="121"/>
      <c r="ALS199" s="121"/>
      <c r="ALT199" s="121"/>
    </row>
    <row r="200" spans="1:1008" s="1" customFormat="1" ht="15" customHeight="1" x14ac:dyDescent="0.25">
      <c r="A200" s="198" t="s">
        <v>29</v>
      </c>
      <c r="B200" s="199"/>
      <c r="C200" s="81"/>
      <c r="D200" s="81">
        <f>$C200</f>
        <v>0</v>
      </c>
      <c r="E200" s="81">
        <f t="shared" ref="E200:N200" si="807">$C200</f>
        <v>0</v>
      </c>
      <c r="F200" s="81">
        <f t="shared" si="807"/>
        <v>0</v>
      </c>
      <c r="G200" s="81">
        <f t="shared" si="807"/>
        <v>0</v>
      </c>
      <c r="H200" s="81">
        <f t="shared" si="807"/>
        <v>0</v>
      </c>
      <c r="I200" s="81">
        <f t="shared" si="807"/>
        <v>0</v>
      </c>
      <c r="J200" s="81">
        <f t="shared" si="807"/>
        <v>0</v>
      </c>
      <c r="K200" s="81">
        <f t="shared" si="807"/>
        <v>0</v>
      </c>
      <c r="L200" s="81">
        <f t="shared" si="807"/>
        <v>0</v>
      </c>
      <c r="M200" s="81">
        <f t="shared" si="807"/>
        <v>0</v>
      </c>
      <c r="N200" s="81">
        <f t="shared" si="807"/>
        <v>0</v>
      </c>
      <c r="O200" s="90">
        <f t="shared" ref="O200:O201" si="808">SUM(C200:N200)</f>
        <v>0</v>
      </c>
      <c r="P200" s="90">
        <f t="shared" ref="P200:S200" si="809">O200*(1+P$7)</f>
        <v>0</v>
      </c>
      <c r="Q200" s="90">
        <f t="shared" si="809"/>
        <v>0</v>
      </c>
      <c r="R200" s="90">
        <f t="shared" si="809"/>
        <v>0</v>
      </c>
      <c r="S200" s="90">
        <f t="shared" si="809"/>
        <v>0</v>
      </c>
      <c r="ALQ200" s="121"/>
      <c r="ALR200" s="121"/>
      <c r="ALS200" s="121"/>
      <c r="ALT200" s="121"/>
    </row>
    <row r="201" spans="1:1008" s="1" customFormat="1" ht="15" customHeight="1" x14ac:dyDescent="0.25">
      <c r="A201" s="200"/>
      <c r="B201" s="201"/>
      <c r="C201" s="79">
        <f>INT($B$1*C200)</f>
        <v>0</v>
      </c>
      <c r="D201" s="79">
        <f t="shared" ref="D201:N201" si="810">INT($B$1*D200)</f>
        <v>0</v>
      </c>
      <c r="E201" s="79">
        <f t="shared" si="810"/>
        <v>0</v>
      </c>
      <c r="F201" s="79">
        <f t="shared" si="810"/>
        <v>0</v>
      </c>
      <c r="G201" s="79">
        <f t="shared" si="810"/>
        <v>0</v>
      </c>
      <c r="H201" s="79">
        <f t="shared" si="810"/>
        <v>0</v>
      </c>
      <c r="I201" s="79">
        <f t="shared" si="810"/>
        <v>0</v>
      </c>
      <c r="J201" s="79">
        <f t="shared" si="810"/>
        <v>0</v>
      </c>
      <c r="K201" s="79">
        <f t="shared" si="810"/>
        <v>0</v>
      </c>
      <c r="L201" s="79">
        <f t="shared" si="810"/>
        <v>0</v>
      </c>
      <c r="M201" s="79">
        <f t="shared" si="810"/>
        <v>0</v>
      </c>
      <c r="N201" s="79">
        <f t="shared" si="810"/>
        <v>0</v>
      </c>
      <c r="O201" s="90">
        <f t="shared" si="808"/>
        <v>0</v>
      </c>
      <c r="P201" s="90">
        <f t="shared" ref="P201:S201" si="811">O201*(1+P$7)</f>
        <v>0</v>
      </c>
      <c r="Q201" s="90">
        <f t="shared" si="811"/>
        <v>0</v>
      </c>
      <c r="R201" s="90">
        <f t="shared" si="811"/>
        <v>0</v>
      </c>
      <c r="S201" s="90">
        <f t="shared" si="811"/>
        <v>0</v>
      </c>
      <c r="ALQ201" s="121"/>
      <c r="ALR201" s="121"/>
      <c r="ALS201" s="121"/>
      <c r="ALT201" s="121"/>
    </row>
    <row r="202" spans="1:1008" s="1" customFormat="1" ht="15" customHeight="1" x14ac:dyDescent="0.25">
      <c r="A202" s="194" t="s">
        <v>30</v>
      </c>
      <c r="B202" s="194"/>
      <c r="C202" s="7"/>
      <c r="D202" s="7">
        <f>$C202</f>
        <v>0</v>
      </c>
      <c r="E202" s="7">
        <f t="shared" ref="E202:N202" si="812">$C202</f>
        <v>0</v>
      </c>
      <c r="F202" s="7">
        <f t="shared" si="812"/>
        <v>0</v>
      </c>
      <c r="G202" s="7">
        <f t="shared" si="812"/>
        <v>0</v>
      </c>
      <c r="H202" s="7">
        <f t="shared" si="812"/>
        <v>0</v>
      </c>
      <c r="I202" s="7">
        <f t="shared" si="812"/>
        <v>0</v>
      </c>
      <c r="J202" s="7">
        <f t="shared" si="812"/>
        <v>0</v>
      </c>
      <c r="K202" s="7">
        <f t="shared" si="812"/>
        <v>0</v>
      </c>
      <c r="L202" s="7">
        <f t="shared" si="812"/>
        <v>0</v>
      </c>
      <c r="M202" s="7">
        <f t="shared" si="812"/>
        <v>0</v>
      </c>
      <c r="N202" s="7">
        <f t="shared" si="812"/>
        <v>0</v>
      </c>
      <c r="O202" s="150">
        <f t="shared" ref="O202" si="813">AVERAGE(C202:N202)</f>
        <v>0</v>
      </c>
      <c r="P202" s="150">
        <f t="shared" ref="P202:S202" si="814">ROUND(O202*(1+P$8),2)</f>
        <v>0</v>
      </c>
      <c r="Q202" s="150">
        <f t="shared" si="814"/>
        <v>0</v>
      </c>
      <c r="R202" s="150">
        <f t="shared" si="814"/>
        <v>0</v>
      </c>
      <c r="S202" s="150">
        <f t="shared" si="814"/>
        <v>0</v>
      </c>
      <c r="ALQ202" s="121"/>
      <c r="ALR202" s="121"/>
      <c r="ALS202" s="121"/>
      <c r="ALT202" s="121"/>
    </row>
    <row r="203" spans="1:1008" s="1" customFormat="1" ht="15" customHeight="1" x14ac:dyDescent="0.25">
      <c r="A203" s="194" t="s">
        <v>282</v>
      </c>
      <c r="B203" s="194"/>
      <c r="C203" s="6">
        <f>C201*C202</f>
        <v>0</v>
      </c>
      <c r="D203" s="6">
        <f t="shared" ref="D203" si="815">D201*D202</f>
        <v>0</v>
      </c>
      <c r="E203" s="6">
        <f t="shared" ref="E203" si="816">E201*E202</f>
        <v>0</v>
      </c>
      <c r="F203" s="6">
        <f t="shared" ref="F203" si="817">F201*F202</f>
        <v>0</v>
      </c>
      <c r="G203" s="6">
        <f t="shared" ref="G203" si="818">G201*G202</f>
        <v>0</v>
      </c>
      <c r="H203" s="6">
        <f t="shared" ref="H203" si="819">H201*H202</f>
        <v>0</v>
      </c>
      <c r="I203" s="6">
        <f t="shared" ref="I203" si="820">I201*I202</f>
        <v>0</v>
      </c>
      <c r="J203" s="6">
        <f t="shared" ref="J203" si="821">J201*J202</f>
        <v>0</v>
      </c>
      <c r="K203" s="6">
        <f t="shared" ref="K203" si="822">K201*K202</f>
        <v>0</v>
      </c>
      <c r="L203" s="6">
        <f t="shared" ref="L203" si="823">L201*L202</f>
        <v>0</v>
      </c>
      <c r="M203" s="6">
        <f t="shared" ref="M203" si="824">M201*M202</f>
        <v>0</v>
      </c>
      <c r="N203" s="6">
        <f t="shared" ref="N203" si="825">N201*N202</f>
        <v>0</v>
      </c>
      <c r="O203" s="92">
        <f t="shared" ref="O203" si="826">SUM(C203:N203)</f>
        <v>0</v>
      </c>
      <c r="P203" s="92">
        <f t="shared" ref="P203" si="827">P201*P202</f>
        <v>0</v>
      </c>
      <c r="Q203" s="92">
        <f t="shared" ref="Q203" si="828">Q201*Q202</f>
        <v>0</v>
      </c>
      <c r="R203" s="92">
        <f t="shared" ref="R203" si="829">R201*R202</f>
        <v>0</v>
      </c>
      <c r="S203" s="92">
        <f t="shared" ref="S203" si="830">S201*S202</f>
        <v>0</v>
      </c>
      <c r="ALQ203" s="121"/>
      <c r="ALR203" s="121"/>
      <c r="ALS203" s="121"/>
      <c r="ALT203" s="121"/>
    </row>
    <row r="204" spans="1:1008" s="1" customFormat="1" ht="15" customHeight="1" x14ac:dyDescent="0.25">
      <c r="A204" s="194" t="s">
        <v>31</v>
      </c>
      <c r="B204" s="194"/>
      <c r="C204" s="130">
        <v>0.21</v>
      </c>
      <c r="D204" s="131">
        <f t="shared" ref="D204:N204" si="831">$C204</f>
        <v>0.21</v>
      </c>
      <c r="E204" s="131">
        <f t="shared" si="831"/>
        <v>0.21</v>
      </c>
      <c r="F204" s="131">
        <f t="shared" si="831"/>
        <v>0.21</v>
      </c>
      <c r="G204" s="131">
        <f t="shared" si="831"/>
        <v>0.21</v>
      </c>
      <c r="H204" s="131">
        <f t="shared" si="831"/>
        <v>0.21</v>
      </c>
      <c r="I204" s="131">
        <f t="shared" si="831"/>
        <v>0.21</v>
      </c>
      <c r="J204" s="131">
        <f t="shared" si="831"/>
        <v>0.21</v>
      </c>
      <c r="K204" s="131">
        <f t="shared" si="831"/>
        <v>0.21</v>
      </c>
      <c r="L204" s="131">
        <f t="shared" si="831"/>
        <v>0.21</v>
      </c>
      <c r="M204" s="131">
        <f t="shared" si="831"/>
        <v>0.21</v>
      </c>
      <c r="N204" s="131">
        <f t="shared" si="831"/>
        <v>0.21</v>
      </c>
      <c r="O204" s="6"/>
      <c r="P204" s="6"/>
      <c r="Q204" s="6"/>
      <c r="R204" s="6"/>
      <c r="S204" s="6"/>
      <c r="ALQ204" s="121"/>
      <c r="ALR204" s="121"/>
      <c r="ALS204" s="121"/>
      <c r="ALT204" s="121"/>
    </row>
    <row r="205" spans="1:1008" s="1" customFormat="1" ht="15" customHeight="1" x14ac:dyDescent="0.25">
      <c r="A205" s="195" t="s">
        <v>32</v>
      </c>
      <c r="B205" s="195"/>
      <c r="C205" s="6">
        <f t="shared" ref="C205:N205" si="832">C203*C204</f>
        <v>0</v>
      </c>
      <c r="D205" s="6">
        <f t="shared" si="832"/>
        <v>0</v>
      </c>
      <c r="E205" s="6">
        <f t="shared" si="832"/>
        <v>0</v>
      </c>
      <c r="F205" s="6">
        <f t="shared" si="832"/>
        <v>0</v>
      </c>
      <c r="G205" s="6">
        <f t="shared" si="832"/>
        <v>0</v>
      </c>
      <c r="H205" s="6">
        <f t="shared" si="832"/>
        <v>0</v>
      </c>
      <c r="I205" s="6">
        <f t="shared" si="832"/>
        <v>0</v>
      </c>
      <c r="J205" s="6">
        <f t="shared" si="832"/>
        <v>0</v>
      </c>
      <c r="K205" s="6">
        <f t="shared" si="832"/>
        <v>0</v>
      </c>
      <c r="L205" s="6">
        <f t="shared" si="832"/>
        <v>0</v>
      </c>
      <c r="M205" s="6">
        <f t="shared" si="832"/>
        <v>0</v>
      </c>
      <c r="N205" s="6">
        <f t="shared" si="832"/>
        <v>0</v>
      </c>
      <c r="O205" s="92">
        <f t="shared" ref="O205:O208" si="833">SUM(C205:N205)</f>
        <v>0</v>
      </c>
      <c r="P205" s="92">
        <f t="shared" ref="P205" si="834">P203*$C204</f>
        <v>0</v>
      </c>
      <c r="Q205" s="92">
        <f t="shared" ref="Q205" si="835">Q203*$C204</f>
        <v>0</v>
      </c>
      <c r="R205" s="92">
        <f t="shared" ref="R205" si="836">R203*$C204</f>
        <v>0</v>
      </c>
      <c r="S205" s="92">
        <f t="shared" ref="S205" si="837">S203*$C204</f>
        <v>0</v>
      </c>
      <c r="ALQ205" s="121"/>
      <c r="ALR205" s="121"/>
      <c r="ALS205" s="121"/>
      <c r="ALT205" s="121"/>
    </row>
    <row r="206" spans="1:1008" s="1" customFormat="1" ht="15" customHeight="1" x14ac:dyDescent="0.25">
      <c r="A206" s="195" t="s">
        <v>281</v>
      </c>
      <c r="B206" s="195"/>
      <c r="C206" s="6">
        <f t="shared" ref="C206:N206" si="838">C203+C205</f>
        <v>0</v>
      </c>
      <c r="D206" s="6">
        <f t="shared" si="838"/>
        <v>0</v>
      </c>
      <c r="E206" s="6">
        <f t="shared" si="838"/>
        <v>0</v>
      </c>
      <c r="F206" s="6">
        <f t="shared" si="838"/>
        <v>0</v>
      </c>
      <c r="G206" s="6">
        <f t="shared" si="838"/>
        <v>0</v>
      </c>
      <c r="H206" s="6">
        <f t="shared" si="838"/>
        <v>0</v>
      </c>
      <c r="I206" s="6">
        <f t="shared" si="838"/>
        <v>0</v>
      </c>
      <c r="J206" s="6">
        <f t="shared" si="838"/>
        <v>0</v>
      </c>
      <c r="K206" s="6">
        <f t="shared" si="838"/>
        <v>0</v>
      </c>
      <c r="L206" s="6">
        <f t="shared" si="838"/>
        <v>0</v>
      </c>
      <c r="M206" s="6">
        <f t="shared" si="838"/>
        <v>0</v>
      </c>
      <c r="N206" s="6">
        <f t="shared" si="838"/>
        <v>0</v>
      </c>
      <c r="O206" s="92">
        <f t="shared" si="833"/>
        <v>0</v>
      </c>
      <c r="P206" s="92">
        <f t="shared" ref="P206" si="839">P203+P205</f>
        <v>0</v>
      </c>
      <c r="Q206" s="92">
        <f t="shared" ref="Q206" si="840">Q203+Q205</f>
        <v>0</v>
      </c>
      <c r="R206" s="92">
        <f t="shared" ref="R206" si="841">R203+R205</f>
        <v>0</v>
      </c>
      <c r="S206" s="92">
        <f t="shared" ref="S206" si="842">S203+S205</f>
        <v>0</v>
      </c>
      <c r="ALQ206" s="121"/>
      <c r="ALR206" s="121"/>
      <c r="ALS206" s="121"/>
      <c r="ALT206" s="121"/>
    </row>
    <row r="207" spans="1:1008" ht="15" customHeight="1" x14ac:dyDescent="0.25">
      <c r="A207" s="8" t="s">
        <v>33</v>
      </c>
      <c r="B207" s="9">
        <f>$B$17</f>
        <v>1</v>
      </c>
      <c r="C207" s="6">
        <f t="shared" ref="C207:N207" si="843">C206*$B$27</f>
        <v>0</v>
      </c>
      <c r="D207" s="6">
        <f t="shared" si="843"/>
        <v>0</v>
      </c>
      <c r="E207" s="6">
        <f t="shared" si="843"/>
        <v>0</v>
      </c>
      <c r="F207" s="6">
        <f t="shared" si="843"/>
        <v>0</v>
      </c>
      <c r="G207" s="6">
        <f t="shared" si="843"/>
        <v>0</v>
      </c>
      <c r="H207" s="6">
        <f t="shared" si="843"/>
        <v>0</v>
      </c>
      <c r="I207" s="6">
        <f t="shared" si="843"/>
        <v>0</v>
      </c>
      <c r="J207" s="6">
        <f t="shared" si="843"/>
        <v>0</v>
      </c>
      <c r="K207" s="6">
        <f t="shared" si="843"/>
        <v>0</v>
      </c>
      <c r="L207" s="6">
        <f t="shared" si="843"/>
        <v>0</v>
      </c>
      <c r="M207" s="6">
        <f t="shared" si="843"/>
        <v>0</v>
      </c>
      <c r="N207" s="6">
        <f t="shared" si="843"/>
        <v>0</v>
      </c>
      <c r="O207" s="92">
        <f t="shared" si="833"/>
        <v>0</v>
      </c>
      <c r="P207" s="92">
        <f t="shared" ref="P207" si="844">P206*$B207</f>
        <v>0</v>
      </c>
      <c r="Q207" s="92">
        <f t="shared" ref="Q207" si="845">Q206*$B207</f>
        <v>0</v>
      </c>
      <c r="R207" s="92">
        <f t="shared" ref="R207" si="846">R206*$B207</f>
        <v>0</v>
      </c>
      <c r="S207" s="92">
        <f t="shared" ref="S207" si="847">S206*$B207</f>
        <v>0</v>
      </c>
    </row>
    <row r="208" spans="1:1008" ht="15" customHeight="1" x14ac:dyDescent="0.25">
      <c r="A208" s="8" t="s">
        <v>34</v>
      </c>
      <c r="B208" s="9">
        <f>1-B207</f>
        <v>0</v>
      </c>
      <c r="C208" s="6">
        <f t="shared" ref="C208:N208" si="848">C206*$B$28</f>
        <v>0</v>
      </c>
      <c r="D208" s="6">
        <f t="shared" si="848"/>
        <v>0</v>
      </c>
      <c r="E208" s="6">
        <f t="shared" si="848"/>
        <v>0</v>
      </c>
      <c r="F208" s="6">
        <f t="shared" si="848"/>
        <v>0</v>
      </c>
      <c r="G208" s="6">
        <f t="shared" si="848"/>
        <v>0</v>
      </c>
      <c r="H208" s="6">
        <f t="shared" si="848"/>
        <v>0</v>
      </c>
      <c r="I208" s="6">
        <f t="shared" si="848"/>
        <v>0</v>
      </c>
      <c r="J208" s="6">
        <f t="shared" si="848"/>
        <v>0</v>
      </c>
      <c r="K208" s="6">
        <f t="shared" si="848"/>
        <v>0</v>
      </c>
      <c r="L208" s="6">
        <f t="shared" si="848"/>
        <v>0</v>
      </c>
      <c r="M208" s="6">
        <f t="shared" si="848"/>
        <v>0</v>
      </c>
      <c r="N208" s="6">
        <f t="shared" si="848"/>
        <v>0</v>
      </c>
      <c r="O208" s="92">
        <f t="shared" si="833"/>
        <v>0</v>
      </c>
      <c r="P208" s="92">
        <f t="shared" ref="P208" si="849">P206-P207</f>
        <v>0</v>
      </c>
      <c r="Q208" s="92">
        <f t="shared" ref="Q208" si="850">Q206-Q207</f>
        <v>0</v>
      </c>
      <c r="R208" s="92">
        <f t="shared" ref="R208" si="851">R206-R207</f>
        <v>0</v>
      </c>
      <c r="S208" s="92">
        <f t="shared" ref="S208" si="852">S206-S207</f>
        <v>0</v>
      </c>
    </row>
    <row r="209" spans="1:19" ht="15" customHeight="1" x14ac:dyDescent="0.25">
      <c r="A209" s="196" t="s">
        <v>292</v>
      </c>
      <c r="B209" s="197"/>
      <c r="C209" s="98" t="s">
        <v>17</v>
      </c>
      <c r="D209" s="98" t="s">
        <v>18</v>
      </c>
      <c r="E209" s="98" t="s">
        <v>19</v>
      </c>
      <c r="F209" s="98" t="s">
        <v>20</v>
      </c>
      <c r="G209" s="98" t="s">
        <v>21</v>
      </c>
      <c r="H209" s="98" t="s">
        <v>22</v>
      </c>
      <c r="I209" s="98" t="s">
        <v>23</v>
      </c>
      <c r="J209" s="98" t="s">
        <v>24</v>
      </c>
      <c r="K209" s="98" t="s">
        <v>25</v>
      </c>
      <c r="L209" s="98" t="s">
        <v>26</v>
      </c>
      <c r="M209" s="98" t="s">
        <v>27</v>
      </c>
      <c r="N209" s="98" t="s">
        <v>28</v>
      </c>
      <c r="O209" s="98" t="s">
        <v>438</v>
      </c>
      <c r="P209" s="98" t="s">
        <v>447</v>
      </c>
      <c r="Q209" s="98" t="s">
        <v>448</v>
      </c>
      <c r="R209" s="98" t="s">
        <v>449</v>
      </c>
      <c r="S209" s="98" t="s">
        <v>450</v>
      </c>
    </row>
    <row r="210" spans="1:19" ht="15" customHeight="1" x14ac:dyDescent="0.25">
      <c r="A210" s="198" t="s">
        <v>29</v>
      </c>
      <c r="B210" s="199"/>
      <c r="C210" s="81"/>
      <c r="D210" s="81">
        <f>$C210</f>
        <v>0</v>
      </c>
      <c r="E210" s="81">
        <f t="shared" ref="E210:N210" si="853">$C210</f>
        <v>0</v>
      </c>
      <c r="F210" s="81">
        <f t="shared" si="853"/>
        <v>0</v>
      </c>
      <c r="G210" s="81">
        <f t="shared" si="853"/>
        <v>0</v>
      </c>
      <c r="H210" s="81">
        <f t="shared" si="853"/>
        <v>0</v>
      </c>
      <c r="I210" s="81">
        <f t="shared" si="853"/>
        <v>0</v>
      </c>
      <c r="J210" s="81">
        <f t="shared" si="853"/>
        <v>0</v>
      </c>
      <c r="K210" s="81">
        <f t="shared" si="853"/>
        <v>0</v>
      </c>
      <c r="L210" s="81">
        <f t="shared" si="853"/>
        <v>0</v>
      </c>
      <c r="M210" s="81">
        <f t="shared" si="853"/>
        <v>0</v>
      </c>
      <c r="N210" s="81">
        <f t="shared" si="853"/>
        <v>0</v>
      </c>
      <c r="O210" s="90">
        <f t="shared" ref="O210:O211" si="854">SUM(C210:N210)</f>
        <v>0</v>
      </c>
      <c r="P210" s="90">
        <f t="shared" ref="P210:S210" si="855">O210*(1+P$7)</f>
        <v>0</v>
      </c>
      <c r="Q210" s="90">
        <f t="shared" si="855"/>
        <v>0</v>
      </c>
      <c r="R210" s="90">
        <f t="shared" si="855"/>
        <v>0</v>
      </c>
      <c r="S210" s="90">
        <f t="shared" si="855"/>
        <v>0</v>
      </c>
    </row>
    <row r="211" spans="1:19" ht="15" customHeight="1" x14ac:dyDescent="0.25">
      <c r="A211" s="200"/>
      <c r="B211" s="201"/>
      <c r="C211" s="79">
        <f>INT($B$1*C210)</f>
        <v>0</v>
      </c>
      <c r="D211" s="79">
        <f t="shared" ref="D211:N211" si="856">INT($B$1*D210)</f>
        <v>0</v>
      </c>
      <c r="E211" s="79">
        <f t="shared" si="856"/>
        <v>0</v>
      </c>
      <c r="F211" s="79">
        <f t="shared" si="856"/>
        <v>0</v>
      </c>
      <c r="G211" s="79">
        <f t="shared" si="856"/>
        <v>0</v>
      </c>
      <c r="H211" s="79">
        <f t="shared" si="856"/>
        <v>0</v>
      </c>
      <c r="I211" s="79">
        <f t="shared" si="856"/>
        <v>0</v>
      </c>
      <c r="J211" s="79">
        <f t="shared" si="856"/>
        <v>0</v>
      </c>
      <c r="K211" s="79">
        <f t="shared" si="856"/>
        <v>0</v>
      </c>
      <c r="L211" s="79">
        <f t="shared" si="856"/>
        <v>0</v>
      </c>
      <c r="M211" s="79">
        <f t="shared" si="856"/>
        <v>0</v>
      </c>
      <c r="N211" s="79">
        <f t="shared" si="856"/>
        <v>0</v>
      </c>
      <c r="O211" s="90">
        <f t="shared" si="854"/>
        <v>0</v>
      </c>
      <c r="P211" s="90">
        <f t="shared" ref="P211:S211" si="857">O211*(1+P$7)</f>
        <v>0</v>
      </c>
      <c r="Q211" s="90">
        <f t="shared" si="857"/>
        <v>0</v>
      </c>
      <c r="R211" s="90">
        <f t="shared" si="857"/>
        <v>0</v>
      </c>
      <c r="S211" s="90">
        <f t="shared" si="857"/>
        <v>0</v>
      </c>
    </row>
    <row r="212" spans="1:19" ht="15" customHeight="1" x14ac:dyDescent="0.25">
      <c r="A212" s="194" t="s">
        <v>30</v>
      </c>
      <c r="B212" s="194"/>
      <c r="C212" s="7"/>
      <c r="D212" s="7">
        <f>$C212</f>
        <v>0</v>
      </c>
      <c r="E212" s="7">
        <f t="shared" ref="E212:N212" si="858">$C212</f>
        <v>0</v>
      </c>
      <c r="F212" s="7">
        <f t="shared" si="858"/>
        <v>0</v>
      </c>
      <c r="G212" s="7">
        <f t="shared" si="858"/>
        <v>0</v>
      </c>
      <c r="H212" s="7">
        <f t="shared" si="858"/>
        <v>0</v>
      </c>
      <c r="I212" s="7">
        <f t="shared" si="858"/>
        <v>0</v>
      </c>
      <c r="J212" s="7">
        <f t="shared" si="858"/>
        <v>0</v>
      </c>
      <c r="K212" s="7">
        <f t="shared" si="858"/>
        <v>0</v>
      </c>
      <c r="L212" s="7">
        <f t="shared" si="858"/>
        <v>0</v>
      </c>
      <c r="M212" s="7">
        <f t="shared" si="858"/>
        <v>0</v>
      </c>
      <c r="N212" s="7">
        <f t="shared" si="858"/>
        <v>0</v>
      </c>
      <c r="O212" s="150">
        <f t="shared" ref="O212" si="859">AVERAGE(C212:N212)</f>
        <v>0</v>
      </c>
      <c r="P212" s="150">
        <f t="shared" ref="P212:S212" si="860">ROUND(O212*(1+P$8),2)</f>
        <v>0</v>
      </c>
      <c r="Q212" s="150">
        <f t="shared" si="860"/>
        <v>0</v>
      </c>
      <c r="R212" s="150">
        <f t="shared" si="860"/>
        <v>0</v>
      </c>
      <c r="S212" s="150">
        <f t="shared" si="860"/>
        <v>0</v>
      </c>
    </row>
    <row r="213" spans="1:19" ht="15" customHeight="1" x14ac:dyDescent="0.25">
      <c r="A213" s="194" t="s">
        <v>282</v>
      </c>
      <c r="B213" s="194"/>
      <c r="C213" s="6">
        <f>C211*C212</f>
        <v>0</v>
      </c>
      <c r="D213" s="6">
        <f t="shared" ref="D213:N213" si="861">D211*D212</f>
        <v>0</v>
      </c>
      <c r="E213" s="6">
        <f t="shared" si="861"/>
        <v>0</v>
      </c>
      <c r="F213" s="6">
        <f t="shared" si="861"/>
        <v>0</v>
      </c>
      <c r="G213" s="6">
        <f t="shared" si="861"/>
        <v>0</v>
      </c>
      <c r="H213" s="6">
        <f t="shared" si="861"/>
        <v>0</v>
      </c>
      <c r="I213" s="6">
        <f t="shared" si="861"/>
        <v>0</v>
      </c>
      <c r="J213" s="6">
        <f t="shared" si="861"/>
        <v>0</v>
      </c>
      <c r="K213" s="6">
        <f t="shared" si="861"/>
        <v>0</v>
      </c>
      <c r="L213" s="6">
        <f t="shared" si="861"/>
        <v>0</v>
      </c>
      <c r="M213" s="6">
        <f t="shared" si="861"/>
        <v>0</v>
      </c>
      <c r="N213" s="6">
        <f t="shared" si="861"/>
        <v>0</v>
      </c>
      <c r="O213" s="92">
        <f t="shared" ref="O213" si="862">SUM(C213:N213)</f>
        <v>0</v>
      </c>
      <c r="P213" s="92">
        <f t="shared" ref="P213" si="863">P211*P212</f>
        <v>0</v>
      </c>
      <c r="Q213" s="92">
        <f t="shared" ref="Q213" si="864">Q211*Q212</f>
        <v>0</v>
      </c>
      <c r="R213" s="92">
        <f t="shared" ref="R213" si="865">R211*R212</f>
        <v>0</v>
      </c>
      <c r="S213" s="92">
        <f t="shared" ref="S213" si="866">S211*S212</f>
        <v>0</v>
      </c>
    </row>
    <row r="214" spans="1:19" ht="15" customHeight="1" x14ac:dyDescent="0.25">
      <c r="A214" s="194" t="s">
        <v>31</v>
      </c>
      <c r="B214" s="194"/>
      <c r="C214" s="130">
        <v>0.21</v>
      </c>
      <c r="D214" s="131">
        <f t="shared" ref="D214:N214" si="867">$C214</f>
        <v>0.21</v>
      </c>
      <c r="E214" s="131">
        <f t="shared" si="867"/>
        <v>0.21</v>
      </c>
      <c r="F214" s="131">
        <f t="shared" si="867"/>
        <v>0.21</v>
      </c>
      <c r="G214" s="131">
        <f t="shared" si="867"/>
        <v>0.21</v>
      </c>
      <c r="H214" s="131">
        <f t="shared" si="867"/>
        <v>0.21</v>
      </c>
      <c r="I214" s="131">
        <f t="shared" si="867"/>
        <v>0.21</v>
      </c>
      <c r="J214" s="131">
        <f t="shared" si="867"/>
        <v>0.21</v>
      </c>
      <c r="K214" s="131">
        <f t="shared" si="867"/>
        <v>0.21</v>
      </c>
      <c r="L214" s="131">
        <f t="shared" si="867"/>
        <v>0.21</v>
      </c>
      <c r="M214" s="131">
        <f t="shared" si="867"/>
        <v>0.21</v>
      </c>
      <c r="N214" s="131">
        <f t="shared" si="867"/>
        <v>0.21</v>
      </c>
      <c r="O214" s="6"/>
      <c r="P214" s="6"/>
      <c r="Q214" s="6"/>
      <c r="R214" s="6"/>
      <c r="S214" s="6"/>
    </row>
    <row r="215" spans="1:19" ht="15" customHeight="1" x14ac:dyDescent="0.25">
      <c r="A215" s="195" t="s">
        <v>32</v>
      </c>
      <c r="B215" s="195"/>
      <c r="C215" s="6">
        <f t="shared" ref="C215:N215" si="868">C213*C214</f>
        <v>0</v>
      </c>
      <c r="D215" s="6">
        <f t="shared" si="868"/>
        <v>0</v>
      </c>
      <c r="E215" s="6">
        <f t="shared" si="868"/>
        <v>0</v>
      </c>
      <c r="F215" s="6">
        <f t="shared" si="868"/>
        <v>0</v>
      </c>
      <c r="G215" s="6">
        <f t="shared" si="868"/>
        <v>0</v>
      </c>
      <c r="H215" s="6">
        <f t="shared" si="868"/>
        <v>0</v>
      </c>
      <c r="I215" s="6">
        <f t="shared" si="868"/>
        <v>0</v>
      </c>
      <c r="J215" s="6">
        <f t="shared" si="868"/>
        <v>0</v>
      </c>
      <c r="K215" s="6">
        <f t="shared" si="868"/>
        <v>0</v>
      </c>
      <c r="L215" s="6">
        <f t="shared" si="868"/>
        <v>0</v>
      </c>
      <c r="M215" s="6">
        <f t="shared" si="868"/>
        <v>0</v>
      </c>
      <c r="N215" s="6">
        <f t="shared" si="868"/>
        <v>0</v>
      </c>
      <c r="O215" s="92">
        <f t="shared" ref="O215:O218" si="869">SUM(C215:N215)</f>
        <v>0</v>
      </c>
      <c r="P215" s="92">
        <f t="shared" ref="P215" si="870">P213*$C214</f>
        <v>0</v>
      </c>
      <c r="Q215" s="92">
        <f t="shared" ref="Q215" si="871">Q213*$C214</f>
        <v>0</v>
      </c>
      <c r="R215" s="92">
        <f t="shared" ref="R215" si="872">R213*$C214</f>
        <v>0</v>
      </c>
      <c r="S215" s="92">
        <f t="shared" ref="S215" si="873">S213*$C214</f>
        <v>0</v>
      </c>
    </row>
    <row r="216" spans="1:19" ht="15" customHeight="1" x14ac:dyDescent="0.25">
      <c r="A216" s="195" t="s">
        <v>281</v>
      </c>
      <c r="B216" s="195"/>
      <c r="C216" s="6">
        <f t="shared" ref="C216:N216" si="874">C213+C215</f>
        <v>0</v>
      </c>
      <c r="D216" s="6">
        <f t="shared" si="874"/>
        <v>0</v>
      </c>
      <c r="E216" s="6">
        <f t="shared" si="874"/>
        <v>0</v>
      </c>
      <c r="F216" s="6">
        <f t="shared" si="874"/>
        <v>0</v>
      </c>
      <c r="G216" s="6">
        <f t="shared" si="874"/>
        <v>0</v>
      </c>
      <c r="H216" s="6">
        <f t="shared" si="874"/>
        <v>0</v>
      </c>
      <c r="I216" s="6">
        <f t="shared" si="874"/>
        <v>0</v>
      </c>
      <c r="J216" s="6">
        <f t="shared" si="874"/>
        <v>0</v>
      </c>
      <c r="K216" s="6">
        <f t="shared" si="874"/>
        <v>0</v>
      </c>
      <c r="L216" s="6">
        <f t="shared" si="874"/>
        <v>0</v>
      </c>
      <c r="M216" s="6">
        <f t="shared" si="874"/>
        <v>0</v>
      </c>
      <c r="N216" s="6">
        <f t="shared" si="874"/>
        <v>0</v>
      </c>
      <c r="O216" s="92">
        <f t="shared" si="869"/>
        <v>0</v>
      </c>
      <c r="P216" s="92">
        <f t="shared" ref="P216" si="875">P213+P215</f>
        <v>0</v>
      </c>
      <c r="Q216" s="92">
        <f t="shared" ref="Q216" si="876">Q213+Q215</f>
        <v>0</v>
      </c>
      <c r="R216" s="92">
        <f t="shared" ref="R216" si="877">R213+R215</f>
        <v>0</v>
      </c>
      <c r="S216" s="92">
        <f t="shared" ref="S216" si="878">S213+S215</f>
        <v>0</v>
      </c>
    </row>
    <row r="217" spans="1:19" ht="15" customHeight="1" x14ac:dyDescent="0.25">
      <c r="A217" s="8" t="s">
        <v>33</v>
      </c>
      <c r="B217" s="9">
        <f>$B$17</f>
        <v>1</v>
      </c>
      <c r="C217" s="6">
        <f t="shared" ref="C217:N217" si="879">C216*$B$27</f>
        <v>0</v>
      </c>
      <c r="D217" s="6">
        <f t="shared" si="879"/>
        <v>0</v>
      </c>
      <c r="E217" s="6">
        <f t="shared" si="879"/>
        <v>0</v>
      </c>
      <c r="F217" s="6">
        <f t="shared" si="879"/>
        <v>0</v>
      </c>
      <c r="G217" s="6">
        <f t="shared" si="879"/>
        <v>0</v>
      </c>
      <c r="H217" s="6">
        <f t="shared" si="879"/>
        <v>0</v>
      </c>
      <c r="I217" s="6">
        <f t="shared" si="879"/>
        <v>0</v>
      </c>
      <c r="J217" s="6">
        <f t="shared" si="879"/>
        <v>0</v>
      </c>
      <c r="K217" s="6">
        <f t="shared" si="879"/>
        <v>0</v>
      </c>
      <c r="L217" s="6">
        <f t="shared" si="879"/>
        <v>0</v>
      </c>
      <c r="M217" s="6">
        <f t="shared" si="879"/>
        <v>0</v>
      </c>
      <c r="N217" s="6">
        <f t="shared" si="879"/>
        <v>0</v>
      </c>
      <c r="O217" s="92">
        <f t="shared" si="869"/>
        <v>0</v>
      </c>
      <c r="P217" s="92">
        <f t="shared" ref="P217" si="880">P216*$B217</f>
        <v>0</v>
      </c>
      <c r="Q217" s="92">
        <f t="shared" ref="Q217" si="881">Q216*$B217</f>
        <v>0</v>
      </c>
      <c r="R217" s="92">
        <f t="shared" ref="R217" si="882">R216*$B217</f>
        <v>0</v>
      </c>
      <c r="S217" s="92">
        <f t="shared" ref="S217" si="883">S216*$B217</f>
        <v>0</v>
      </c>
    </row>
    <row r="218" spans="1:19" ht="15" customHeight="1" x14ac:dyDescent="0.25">
      <c r="A218" s="8" t="s">
        <v>34</v>
      </c>
      <c r="B218" s="9">
        <f>1-B217</f>
        <v>0</v>
      </c>
      <c r="C218" s="6">
        <f t="shared" ref="C218:N218" si="884">C216*$B$28</f>
        <v>0</v>
      </c>
      <c r="D218" s="6">
        <f t="shared" si="884"/>
        <v>0</v>
      </c>
      <c r="E218" s="6">
        <f t="shared" si="884"/>
        <v>0</v>
      </c>
      <c r="F218" s="6">
        <f t="shared" si="884"/>
        <v>0</v>
      </c>
      <c r="G218" s="6">
        <f t="shared" si="884"/>
        <v>0</v>
      </c>
      <c r="H218" s="6">
        <f t="shared" si="884"/>
        <v>0</v>
      </c>
      <c r="I218" s="6">
        <f t="shared" si="884"/>
        <v>0</v>
      </c>
      <c r="J218" s="6">
        <f t="shared" si="884"/>
        <v>0</v>
      </c>
      <c r="K218" s="6">
        <f t="shared" si="884"/>
        <v>0</v>
      </c>
      <c r="L218" s="6">
        <f t="shared" si="884"/>
        <v>0</v>
      </c>
      <c r="M218" s="6">
        <f t="shared" si="884"/>
        <v>0</v>
      </c>
      <c r="N218" s="6">
        <f t="shared" si="884"/>
        <v>0</v>
      </c>
      <c r="O218" s="92">
        <f t="shared" si="869"/>
        <v>0</v>
      </c>
      <c r="P218" s="92">
        <f t="shared" ref="P218" si="885">P216-P217</f>
        <v>0</v>
      </c>
      <c r="Q218" s="92">
        <f t="shared" ref="Q218" si="886">Q216-Q217</f>
        <v>0</v>
      </c>
      <c r="R218" s="92">
        <f t="shared" ref="R218" si="887">R216-R217</f>
        <v>0</v>
      </c>
      <c r="S218" s="92">
        <f t="shared" ref="S218" si="888">S216-S217</f>
        <v>0</v>
      </c>
    </row>
    <row r="219" spans="1:19" ht="15" customHeight="1" x14ac:dyDescent="0.25">
      <c r="A219" s="196" t="s">
        <v>352</v>
      </c>
      <c r="B219" s="197"/>
      <c r="C219" s="98" t="s">
        <v>17</v>
      </c>
      <c r="D219" s="98" t="s">
        <v>18</v>
      </c>
      <c r="E219" s="98" t="s">
        <v>19</v>
      </c>
      <c r="F219" s="98" t="s">
        <v>20</v>
      </c>
      <c r="G219" s="98" t="s">
        <v>21</v>
      </c>
      <c r="H219" s="98" t="s">
        <v>22</v>
      </c>
      <c r="I219" s="98" t="s">
        <v>23</v>
      </c>
      <c r="J219" s="98" t="s">
        <v>24</v>
      </c>
      <c r="K219" s="98" t="s">
        <v>25</v>
      </c>
      <c r="L219" s="98" t="s">
        <v>26</v>
      </c>
      <c r="M219" s="98" t="s">
        <v>27</v>
      </c>
      <c r="N219" s="98" t="s">
        <v>28</v>
      </c>
      <c r="O219" s="98" t="s">
        <v>438</v>
      </c>
      <c r="P219" s="98" t="s">
        <v>447</v>
      </c>
      <c r="Q219" s="98" t="s">
        <v>448</v>
      </c>
      <c r="R219" s="98" t="s">
        <v>449</v>
      </c>
      <c r="S219" s="98" t="s">
        <v>450</v>
      </c>
    </row>
    <row r="220" spans="1:19" ht="15" customHeight="1" x14ac:dyDescent="0.25">
      <c r="A220" s="198" t="s">
        <v>29</v>
      </c>
      <c r="B220" s="199"/>
      <c r="C220" s="81"/>
      <c r="D220" s="81">
        <f>$C220</f>
        <v>0</v>
      </c>
      <c r="E220" s="81">
        <f t="shared" ref="E220:N220" si="889">$C220</f>
        <v>0</v>
      </c>
      <c r="F220" s="81">
        <f t="shared" si="889"/>
        <v>0</v>
      </c>
      <c r="G220" s="81">
        <f t="shared" si="889"/>
        <v>0</v>
      </c>
      <c r="H220" s="81">
        <f t="shared" si="889"/>
        <v>0</v>
      </c>
      <c r="I220" s="81">
        <f t="shared" si="889"/>
        <v>0</v>
      </c>
      <c r="J220" s="81">
        <f t="shared" si="889"/>
        <v>0</v>
      </c>
      <c r="K220" s="81">
        <f t="shared" si="889"/>
        <v>0</v>
      </c>
      <c r="L220" s="81">
        <f t="shared" si="889"/>
        <v>0</v>
      </c>
      <c r="M220" s="81">
        <f t="shared" si="889"/>
        <v>0</v>
      </c>
      <c r="N220" s="81">
        <f t="shared" si="889"/>
        <v>0</v>
      </c>
      <c r="O220" s="90">
        <f t="shared" ref="O220:O221" si="890">SUM(C220:N220)</f>
        <v>0</v>
      </c>
      <c r="P220" s="90">
        <f t="shared" ref="P220:S220" si="891">O220*(1+P$7)</f>
        <v>0</v>
      </c>
      <c r="Q220" s="90">
        <f t="shared" si="891"/>
        <v>0</v>
      </c>
      <c r="R220" s="90">
        <f t="shared" si="891"/>
        <v>0</v>
      </c>
      <c r="S220" s="90">
        <f t="shared" si="891"/>
        <v>0</v>
      </c>
    </row>
    <row r="221" spans="1:19" ht="15" customHeight="1" x14ac:dyDescent="0.25">
      <c r="A221" s="200"/>
      <c r="B221" s="201"/>
      <c r="C221" s="79">
        <f>INT($B$1*C220)</f>
        <v>0</v>
      </c>
      <c r="D221" s="79">
        <f t="shared" ref="D221:N221" si="892">INT($B$1*D220)</f>
        <v>0</v>
      </c>
      <c r="E221" s="79">
        <f t="shared" si="892"/>
        <v>0</v>
      </c>
      <c r="F221" s="79">
        <f t="shared" si="892"/>
        <v>0</v>
      </c>
      <c r="G221" s="79">
        <f t="shared" si="892"/>
        <v>0</v>
      </c>
      <c r="H221" s="79">
        <f t="shared" si="892"/>
        <v>0</v>
      </c>
      <c r="I221" s="79">
        <f t="shared" si="892"/>
        <v>0</v>
      </c>
      <c r="J221" s="79">
        <f t="shared" si="892"/>
        <v>0</v>
      </c>
      <c r="K221" s="79">
        <f t="shared" si="892"/>
        <v>0</v>
      </c>
      <c r="L221" s="79">
        <f t="shared" si="892"/>
        <v>0</v>
      </c>
      <c r="M221" s="79">
        <f t="shared" si="892"/>
        <v>0</v>
      </c>
      <c r="N221" s="79">
        <f t="shared" si="892"/>
        <v>0</v>
      </c>
      <c r="O221" s="90">
        <f t="shared" si="890"/>
        <v>0</v>
      </c>
      <c r="P221" s="90">
        <f t="shared" ref="P221:S221" si="893">O221*(1+P$7)</f>
        <v>0</v>
      </c>
      <c r="Q221" s="90">
        <f t="shared" si="893"/>
        <v>0</v>
      </c>
      <c r="R221" s="90">
        <f t="shared" si="893"/>
        <v>0</v>
      </c>
      <c r="S221" s="90">
        <f t="shared" si="893"/>
        <v>0</v>
      </c>
    </row>
    <row r="222" spans="1:19" ht="15" customHeight="1" x14ac:dyDescent="0.25">
      <c r="A222" s="194" t="s">
        <v>30</v>
      </c>
      <c r="B222" s="194"/>
      <c r="C222" s="7"/>
      <c r="D222" s="7">
        <f>$C222</f>
        <v>0</v>
      </c>
      <c r="E222" s="7">
        <f t="shared" ref="E222:N222" si="894">$C222</f>
        <v>0</v>
      </c>
      <c r="F222" s="7">
        <f t="shared" si="894"/>
        <v>0</v>
      </c>
      <c r="G222" s="7">
        <f t="shared" si="894"/>
        <v>0</v>
      </c>
      <c r="H222" s="7">
        <f t="shared" si="894"/>
        <v>0</v>
      </c>
      <c r="I222" s="7">
        <f t="shared" si="894"/>
        <v>0</v>
      </c>
      <c r="J222" s="7">
        <f t="shared" si="894"/>
        <v>0</v>
      </c>
      <c r="K222" s="7">
        <f t="shared" si="894"/>
        <v>0</v>
      </c>
      <c r="L222" s="7">
        <f t="shared" si="894"/>
        <v>0</v>
      </c>
      <c r="M222" s="7">
        <f t="shared" si="894"/>
        <v>0</v>
      </c>
      <c r="N222" s="7">
        <f t="shared" si="894"/>
        <v>0</v>
      </c>
      <c r="O222" s="150">
        <f t="shared" ref="O222" si="895">AVERAGE(C222:N222)</f>
        <v>0</v>
      </c>
      <c r="P222" s="150">
        <f t="shared" ref="P222:S222" si="896">ROUND(O222*(1+P$8),2)</f>
        <v>0</v>
      </c>
      <c r="Q222" s="150">
        <f t="shared" si="896"/>
        <v>0</v>
      </c>
      <c r="R222" s="150">
        <f t="shared" si="896"/>
        <v>0</v>
      </c>
      <c r="S222" s="150">
        <f t="shared" si="896"/>
        <v>0</v>
      </c>
    </row>
    <row r="223" spans="1:19" ht="15" customHeight="1" x14ac:dyDescent="0.25">
      <c r="A223" s="194" t="s">
        <v>282</v>
      </c>
      <c r="B223" s="194"/>
      <c r="C223" s="6">
        <f>C221*C222</f>
        <v>0</v>
      </c>
      <c r="D223" s="6">
        <f t="shared" ref="D223:N223" si="897">D221*D222</f>
        <v>0</v>
      </c>
      <c r="E223" s="6">
        <f t="shared" si="897"/>
        <v>0</v>
      </c>
      <c r="F223" s="6">
        <f t="shared" si="897"/>
        <v>0</v>
      </c>
      <c r="G223" s="6">
        <f t="shared" si="897"/>
        <v>0</v>
      </c>
      <c r="H223" s="6">
        <f t="shared" si="897"/>
        <v>0</v>
      </c>
      <c r="I223" s="6">
        <f t="shared" si="897"/>
        <v>0</v>
      </c>
      <c r="J223" s="6">
        <f t="shared" si="897"/>
        <v>0</v>
      </c>
      <c r="K223" s="6">
        <f t="shared" si="897"/>
        <v>0</v>
      </c>
      <c r="L223" s="6">
        <f t="shared" si="897"/>
        <v>0</v>
      </c>
      <c r="M223" s="6">
        <f t="shared" si="897"/>
        <v>0</v>
      </c>
      <c r="N223" s="6">
        <f t="shared" si="897"/>
        <v>0</v>
      </c>
      <c r="O223" s="92">
        <f t="shared" ref="O223" si="898">SUM(C223:N223)</f>
        <v>0</v>
      </c>
      <c r="P223" s="92">
        <f t="shared" ref="P223" si="899">P221*P222</f>
        <v>0</v>
      </c>
      <c r="Q223" s="92">
        <f t="shared" ref="Q223" si="900">Q221*Q222</f>
        <v>0</v>
      </c>
      <c r="R223" s="92">
        <f t="shared" ref="R223" si="901">R221*R222</f>
        <v>0</v>
      </c>
      <c r="S223" s="92">
        <f t="shared" ref="S223" si="902">S221*S222</f>
        <v>0</v>
      </c>
    </row>
    <row r="224" spans="1:19" ht="15" customHeight="1" x14ac:dyDescent="0.25">
      <c r="A224" s="194" t="s">
        <v>31</v>
      </c>
      <c r="B224" s="194"/>
      <c r="C224" s="130">
        <v>0.21</v>
      </c>
      <c r="D224" s="131">
        <f t="shared" ref="D224:N224" si="903">$C224</f>
        <v>0.21</v>
      </c>
      <c r="E224" s="131">
        <f t="shared" si="903"/>
        <v>0.21</v>
      </c>
      <c r="F224" s="131">
        <f t="shared" si="903"/>
        <v>0.21</v>
      </c>
      <c r="G224" s="131">
        <f t="shared" si="903"/>
        <v>0.21</v>
      </c>
      <c r="H224" s="131">
        <f t="shared" si="903"/>
        <v>0.21</v>
      </c>
      <c r="I224" s="131">
        <f t="shared" si="903"/>
        <v>0.21</v>
      </c>
      <c r="J224" s="131">
        <f t="shared" si="903"/>
        <v>0.21</v>
      </c>
      <c r="K224" s="131">
        <f t="shared" si="903"/>
        <v>0.21</v>
      </c>
      <c r="L224" s="131">
        <f t="shared" si="903"/>
        <v>0.21</v>
      </c>
      <c r="M224" s="131">
        <f t="shared" si="903"/>
        <v>0.21</v>
      </c>
      <c r="N224" s="131">
        <f t="shared" si="903"/>
        <v>0.21</v>
      </c>
      <c r="O224" s="6"/>
      <c r="P224" s="6"/>
      <c r="Q224" s="6"/>
      <c r="R224" s="6"/>
      <c r="S224" s="6"/>
    </row>
    <row r="225" spans="1:19" ht="15" customHeight="1" x14ac:dyDescent="0.25">
      <c r="A225" s="195" t="s">
        <v>32</v>
      </c>
      <c r="B225" s="195"/>
      <c r="C225" s="6">
        <f t="shared" ref="C225:N225" si="904">C223*C224</f>
        <v>0</v>
      </c>
      <c r="D225" s="6">
        <f t="shared" si="904"/>
        <v>0</v>
      </c>
      <c r="E225" s="6">
        <f t="shared" si="904"/>
        <v>0</v>
      </c>
      <c r="F225" s="6">
        <f t="shared" si="904"/>
        <v>0</v>
      </c>
      <c r="G225" s="6">
        <f t="shared" si="904"/>
        <v>0</v>
      </c>
      <c r="H225" s="6">
        <f t="shared" si="904"/>
        <v>0</v>
      </c>
      <c r="I225" s="6">
        <f t="shared" si="904"/>
        <v>0</v>
      </c>
      <c r="J225" s="6">
        <f t="shared" si="904"/>
        <v>0</v>
      </c>
      <c r="K225" s="6">
        <f t="shared" si="904"/>
        <v>0</v>
      </c>
      <c r="L225" s="6">
        <f t="shared" si="904"/>
        <v>0</v>
      </c>
      <c r="M225" s="6">
        <f t="shared" si="904"/>
        <v>0</v>
      </c>
      <c r="N225" s="6">
        <f t="shared" si="904"/>
        <v>0</v>
      </c>
      <c r="O225" s="92">
        <f t="shared" ref="O225:O228" si="905">SUM(C225:N225)</f>
        <v>0</v>
      </c>
      <c r="P225" s="92">
        <f t="shared" ref="P225" si="906">P223*$C224</f>
        <v>0</v>
      </c>
      <c r="Q225" s="92">
        <f t="shared" ref="Q225" si="907">Q223*$C224</f>
        <v>0</v>
      </c>
      <c r="R225" s="92">
        <f t="shared" ref="R225" si="908">R223*$C224</f>
        <v>0</v>
      </c>
      <c r="S225" s="92">
        <f t="shared" ref="S225" si="909">S223*$C224</f>
        <v>0</v>
      </c>
    </row>
    <row r="226" spans="1:19" ht="15" customHeight="1" x14ac:dyDescent="0.25">
      <c r="A226" s="195" t="s">
        <v>281</v>
      </c>
      <c r="B226" s="195"/>
      <c r="C226" s="6">
        <f t="shared" ref="C226:N226" si="910">C223+C225</f>
        <v>0</v>
      </c>
      <c r="D226" s="6">
        <f t="shared" si="910"/>
        <v>0</v>
      </c>
      <c r="E226" s="6">
        <f t="shared" si="910"/>
        <v>0</v>
      </c>
      <c r="F226" s="6">
        <f t="shared" si="910"/>
        <v>0</v>
      </c>
      <c r="G226" s="6">
        <f t="shared" si="910"/>
        <v>0</v>
      </c>
      <c r="H226" s="6">
        <f t="shared" si="910"/>
        <v>0</v>
      </c>
      <c r="I226" s="6">
        <f t="shared" si="910"/>
        <v>0</v>
      </c>
      <c r="J226" s="6">
        <f t="shared" si="910"/>
        <v>0</v>
      </c>
      <c r="K226" s="6">
        <f t="shared" si="910"/>
        <v>0</v>
      </c>
      <c r="L226" s="6">
        <f t="shared" si="910"/>
        <v>0</v>
      </c>
      <c r="M226" s="6">
        <f t="shared" si="910"/>
        <v>0</v>
      </c>
      <c r="N226" s="6">
        <f t="shared" si="910"/>
        <v>0</v>
      </c>
      <c r="O226" s="92">
        <f t="shared" si="905"/>
        <v>0</v>
      </c>
      <c r="P226" s="92">
        <f t="shared" ref="P226" si="911">P223+P225</f>
        <v>0</v>
      </c>
      <c r="Q226" s="92">
        <f t="shared" ref="Q226" si="912">Q223+Q225</f>
        <v>0</v>
      </c>
      <c r="R226" s="92">
        <f t="shared" ref="R226" si="913">R223+R225</f>
        <v>0</v>
      </c>
      <c r="S226" s="92">
        <f t="shared" ref="S226" si="914">S223+S225</f>
        <v>0</v>
      </c>
    </row>
    <row r="227" spans="1:19" ht="15" customHeight="1" x14ac:dyDescent="0.25">
      <c r="A227" s="8" t="s">
        <v>33</v>
      </c>
      <c r="B227" s="9">
        <f>$B$17</f>
        <v>1</v>
      </c>
      <c r="C227" s="6">
        <f t="shared" ref="C227:N227" si="915">C226*$B$27</f>
        <v>0</v>
      </c>
      <c r="D227" s="6">
        <f t="shared" si="915"/>
        <v>0</v>
      </c>
      <c r="E227" s="6">
        <f t="shared" si="915"/>
        <v>0</v>
      </c>
      <c r="F227" s="6">
        <f t="shared" si="915"/>
        <v>0</v>
      </c>
      <c r="G227" s="6">
        <f t="shared" si="915"/>
        <v>0</v>
      </c>
      <c r="H227" s="6">
        <f t="shared" si="915"/>
        <v>0</v>
      </c>
      <c r="I227" s="6">
        <f t="shared" si="915"/>
        <v>0</v>
      </c>
      <c r="J227" s="6">
        <f t="shared" si="915"/>
        <v>0</v>
      </c>
      <c r="K227" s="6">
        <f t="shared" si="915"/>
        <v>0</v>
      </c>
      <c r="L227" s="6">
        <f t="shared" si="915"/>
        <v>0</v>
      </c>
      <c r="M227" s="6">
        <f t="shared" si="915"/>
        <v>0</v>
      </c>
      <c r="N227" s="6">
        <f t="shared" si="915"/>
        <v>0</v>
      </c>
      <c r="O227" s="92">
        <f t="shared" si="905"/>
        <v>0</v>
      </c>
      <c r="P227" s="92">
        <f t="shared" ref="P227" si="916">P226*$B227</f>
        <v>0</v>
      </c>
      <c r="Q227" s="92">
        <f t="shared" ref="Q227" si="917">Q226*$B227</f>
        <v>0</v>
      </c>
      <c r="R227" s="92">
        <f t="shared" ref="R227" si="918">R226*$B227</f>
        <v>0</v>
      </c>
      <c r="S227" s="92">
        <f t="shared" ref="S227" si="919">S226*$B227</f>
        <v>0</v>
      </c>
    </row>
    <row r="228" spans="1:19" ht="15" customHeight="1" x14ac:dyDescent="0.25">
      <c r="A228" s="8" t="s">
        <v>34</v>
      </c>
      <c r="B228" s="9">
        <f>1-B227</f>
        <v>0</v>
      </c>
      <c r="C228" s="6">
        <f t="shared" ref="C228:N228" si="920">C226*$B$28</f>
        <v>0</v>
      </c>
      <c r="D228" s="6">
        <f t="shared" si="920"/>
        <v>0</v>
      </c>
      <c r="E228" s="6">
        <f t="shared" si="920"/>
        <v>0</v>
      </c>
      <c r="F228" s="6">
        <f t="shared" si="920"/>
        <v>0</v>
      </c>
      <c r="G228" s="6">
        <f t="shared" si="920"/>
        <v>0</v>
      </c>
      <c r="H228" s="6">
        <f t="shared" si="920"/>
        <v>0</v>
      </c>
      <c r="I228" s="6">
        <f t="shared" si="920"/>
        <v>0</v>
      </c>
      <c r="J228" s="6">
        <f t="shared" si="920"/>
        <v>0</v>
      </c>
      <c r="K228" s="6">
        <f t="shared" si="920"/>
        <v>0</v>
      </c>
      <c r="L228" s="6">
        <f t="shared" si="920"/>
        <v>0</v>
      </c>
      <c r="M228" s="6">
        <f t="shared" si="920"/>
        <v>0</v>
      </c>
      <c r="N228" s="6">
        <f t="shared" si="920"/>
        <v>0</v>
      </c>
      <c r="O228" s="92">
        <f t="shared" si="905"/>
        <v>0</v>
      </c>
      <c r="P228" s="92">
        <f t="shared" ref="P228" si="921">P226-P227</f>
        <v>0</v>
      </c>
      <c r="Q228" s="92">
        <f t="shared" ref="Q228" si="922">Q226-Q227</f>
        <v>0</v>
      </c>
      <c r="R228" s="92">
        <f t="shared" ref="R228" si="923">R226-R227</f>
        <v>0</v>
      </c>
      <c r="S228" s="92">
        <f t="shared" ref="S228" si="924">S226-S227</f>
        <v>0</v>
      </c>
    </row>
    <row r="229" spans="1:19" ht="15" customHeight="1" x14ac:dyDescent="0.25">
      <c r="A229" s="196" t="s">
        <v>353</v>
      </c>
      <c r="B229" s="197"/>
      <c r="C229" s="98" t="s">
        <v>17</v>
      </c>
      <c r="D229" s="98" t="s">
        <v>18</v>
      </c>
      <c r="E229" s="98" t="s">
        <v>19</v>
      </c>
      <c r="F229" s="98" t="s">
        <v>20</v>
      </c>
      <c r="G229" s="98" t="s">
        <v>21</v>
      </c>
      <c r="H229" s="98" t="s">
        <v>22</v>
      </c>
      <c r="I229" s="98" t="s">
        <v>23</v>
      </c>
      <c r="J229" s="98" t="s">
        <v>24</v>
      </c>
      <c r="K229" s="98" t="s">
        <v>25</v>
      </c>
      <c r="L229" s="98" t="s">
        <v>26</v>
      </c>
      <c r="M229" s="98" t="s">
        <v>27</v>
      </c>
      <c r="N229" s="98" t="s">
        <v>28</v>
      </c>
      <c r="O229" s="98" t="s">
        <v>438</v>
      </c>
      <c r="P229" s="98" t="s">
        <v>447</v>
      </c>
      <c r="Q229" s="98" t="s">
        <v>448</v>
      </c>
      <c r="R229" s="98" t="s">
        <v>449</v>
      </c>
      <c r="S229" s="98" t="s">
        <v>450</v>
      </c>
    </row>
    <row r="230" spans="1:19" ht="15" customHeight="1" x14ac:dyDescent="0.25">
      <c r="A230" s="198" t="s">
        <v>29</v>
      </c>
      <c r="B230" s="199"/>
      <c r="C230" s="81"/>
      <c r="D230" s="81">
        <f>$C230</f>
        <v>0</v>
      </c>
      <c r="E230" s="81">
        <f t="shared" ref="E230:N230" si="925">$C230</f>
        <v>0</v>
      </c>
      <c r="F230" s="81">
        <f t="shared" si="925"/>
        <v>0</v>
      </c>
      <c r="G230" s="81">
        <f t="shared" si="925"/>
        <v>0</v>
      </c>
      <c r="H230" s="81">
        <f t="shared" si="925"/>
        <v>0</v>
      </c>
      <c r="I230" s="81">
        <f t="shared" si="925"/>
        <v>0</v>
      </c>
      <c r="J230" s="81">
        <f t="shared" si="925"/>
        <v>0</v>
      </c>
      <c r="K230" s="81">
        <f t="shared" si="925"/>
        <v>0</v>
      </c>
      <c r="L230" s="81">
        <f t="shared" si="925"/>
        <v>0</v>
      </c>
      <c r="M230" s="81">
        <f t="shared" si="925"/>
        <v>0</v>
      </c>
      <c r="N230" s="81">
        <f t="shared" si="925"/>
        <v>0</v>
      </c>
      <c r="O230" s="90">
        <f t="shared" ref="O230:O231" si="926">SUM(C230:N230)</f>
        <v>0</v>
      </c>
      <c r="P230" s="90">
        <f t="shared" ref="P230:S230" si="927">O230*(1+P$7)</f>
        <v>0</v>
      </c>
      <c r="Q230" s="90">
        <f t="shared" si="927"/>
        <v>0</v>
      </c>
      <c r="R230" s="90">
        <f t="shared" si="927"/>
        <v>0</v>
      </c>
      <c r="S230" s="90">
        <f t="shared" si="927"/>
        <v>0</v>
      </c>
    </row>
    <row r="231" spans="1:19" ht="15" customHeight="1" x14ac:dyDescent="0.25">
      <c r="A231" s="200"/>
      <c r="B231" s="201"/>
      <c r="C231" s="79">
        <f>INT($B$1*C230)</f>
        <v>0</v>
      </c>
      <c r="D231" s="79">
        <f t="shared" ref="D231:N231" si="928">INT($B$1*D230)</f>
        <v>0</v>
      </c>
      <c r="E231" s="79">
        <f t="shared" si="928"/>
        <v>0</v>
      </c>
      <c r="F231" s="79">
        <f t="shared" si="928"/>
        <v>0</v>
      </c>
      <c r="G231" s="79">
        <f t="shared" si="928"/>
        <v>0</v>
      </c>
      <c r="H231" s="79">
        <f t="shared" si="928"/>
        <v>0</v>
      </c>
      <c r="I231" s="79">
        <f t="shared" si="928"/>
        <v>0</v>
      </c>
      <c r="J231" s="79">
        <f t="shared" si="928"/>
        <v>0</v>
      </c>
      <c r="K231" s="79">
        <f t="shared" si="928"/>
        <v>0</v>
      </c>
      <c r="L231" s="79">
        <f t="shared" si="928"/>
        <v>0</v>
      </c>
      <c r="M231" s="79">
        <f t="shared" si="928"/>
        <v>0</v>
      </c>
      <c r="N231" s="79">
        <f t="shared" si="928"/>
        <v>0</v>
      </c>
      <c r="O231" s="90">
        <f t="shared" si="926"/>
        <v>0</v>
      </c>
      <c r="P231" s="90">
        <f t="shared" ref="P231:S231" si="929">O231*(1+P$7)</f>
        <v>0</v>
      </c>
      <c r="Q231" s="90">
        <f t="shared" si="929"/>
        <v>0</v>
      </c>
      <c r="R231" s="90">
        <f t="shared" si="929"/>
        <v>0</v>
      </c>
      <c r="S231" s="90">
        <f t="shared" si="929"/>
        <v>0</v>
      </c>
    </row>
    <row r="232" spans="1:19" ht="15" customHeight="1" x14ac:dyDescent="0.25">
      <c r="A232" s="194" t="s">
        <v>30</v>
      </c>
      <c r="B232" s="194"/>
      <c r="C232" s="7"/>
      <c r="D232" s="7">
        <f>$C232</f>
        <v>0</v>
      </c>
      <c r="E232" s="7">
        <f t="shared" ref="E232:N232" si="930">$C232</f>
        <v>0</v>
      </c>
      <c r="F232" s="7">
        <f t="shared" si="930"/>
        <v>0</v>
      </c>
      <c r="G232" s="7">
        <f t="shared" si="930"/>
        <v>0</v>
      </c>
      <c r="H232" s="7">
        <f t="shared" si="930"/>
        <v>0</v>
      </c>
      <c r="I232" s="7">
        <f t="shared" si="930"/>
        <v>0</v>
      </c>
      <c r="J232" s="7">
        <f t="shared" si="930"/>
        <v>0</v>
      </c>
      <c r="K232" s="7">
        <f t="shared" si="930"/>
        <v>0</v>
      </c>
      <c r="L232" s="7">
        <f t="shared" si="930"/>
        <v>0</v>
      </c>
      <c r="M232" s="7">
        <f t="shared" si="930"/>
        <v>0</v>
      </c>
      <c r="N232" s="7">
        <f t="shared" si="930"/>
        <v>0</v>
      </c>
      <c r="O232" s="150">
        <f t="shared" ref="O232" si="931">AVERAGE(C232:N232)</f>
        <v>0</v>
      </c>
      <c r="P232" s="150">
        <f t="shared" ref="P232:S232" si="932">ROUND(O232*(1+P$8),2)</f>
        <v>0</v>
      </c>
      <c r="Q232" s="150">
        <f t="shared" si="932"/>
        <v>0</v>
      </c>
      <c r="R232" s="150">
        <f t="shared" si="932"/>
        <v>0</v>
      </c>
      <c r="S232" s="150">
        <f t="shared" si="932"/>
        <v>0</v>
      </c>
    </row>
    <row r="233" spans="1:19" ht="15" customHeight="1" x14ac:dyDescent="0.25">
      <c r="A233" s="194" t="s">
        <v>282</v>
      </c>
      <c r="B233" s="194"/>
      <c r="C233" s="6">
        <f>C231*C232</f>
        <v>0</v>
      </c>
      <c r="D233" s="6">
        <f t="shared" ref="D233:N233" si="933">D231*D232</f>
        <v>0</v>
      </c>
      <c r="E233" s="6">
        <f t="shared" si="933"/>
        <v>0</v>
      </c>
      <c r="F233" s="6">
        <f t="shared" si="933"/>
        <v>0</v>
      </c>
      <c r="G233" s="6">
        <f t="shared" si="933"/>
        <v>0</v>
      </c>
      <c r="H233" s="6">
        <f t="shared" si="933"/>
        <v>0</v>
      </c>
      <c r="I233" s="6">
        <f t="shared" si="933"/>
        <v>0</v>
      </c>
      <c r="J233" s="6">
        <f t="shared" si="933"/>
        <v>0</v>
      </c>
      <c r="K233" s="6">
        <f t="shared" si="933"/>
        <v>0</v>
      </c>
      <c r="L233" s="6">
        <f t="shared" si="933"/>
        <v>0</v>
      </c>
      <c r="M233" s="6">
        <f t="shared" si="933"/>
        <v>0</v>
      </c>
      <c r="N233" s="6">
        <f t="shared" si="933"/>
        <v>0</v>
      </c>
      <c r="O233" s="92">
        <f t="shared" ref="O233" si="934">SUM(C233:N233)</f>
        <v>0</v>
      </c>
      <c r="P233" s="92">
        <f t="shared" ref="P233" si="935">P231*P232</f>
        <v>0</v>
      </c>
      <c r="Q233" s="92">
        <f t="shared" ref="Q233" si="936">Q231*Q232</f>
        <v>0</v>
      </c>
      <c r="R233" s="92">
        <f t="shared" ref="R233" si="937">R231*R232</f>
        <v>0</v>
      </c>
      <c r="S233" s="92">
        <f t="shared" ref="S233" si="938">S231*S232</f>
        <v>0</v>
      </c>
    </row>
    <row r="234" spans="1:19" ht="15" customHeight="1" x14ac:dyDescent="0.25">
      <c r="A234" s="194" t="s">
        <v>31</v>
      </c>
      <c r="B234" s="194"/>
      <c r="C234" s="130">
        <v>0.21</v>
      </c>
      <c r="D234" s="131">
        <f t="shared" ref="D234:N234" si="939">$C234</f>
        <v>0.21</v>
      </c>
      <c r="E234" s="131">
        <f t="shared" si="939"/>
        <v>0.21</v>
      </c>
      <c r="F234" s="131">
        <f t="shared" si="939"/>
        <v>0.21</v>
      </c>
      <c r="G234" s="131">
        <f t="shared" si="939"/>
        <v>0.21</v>
      </c>
      <c r="H234" s="131">
        <f t="shared" si="939"/>
        <v>0.21</v>
      </c>
      <c r="I234" s="131">
        <f t="shared" si="939"/>
        <v>0.21</v>
      </c>
      <c r="J234" s="131">
        <f t="shared" si="939"/>
        <v>0.21</v>
      </c>
      <c r="K234" s="131">
        <f t="shared" si="939"/>
        <v>0.21</v>
      </c>
      <c r="L234" s="131">
        <f t="shared" si="939"/>
        <v>0.21</v>
      </c>
      <c r="M234" s="131">
        <f t="shared" si="939"/>
        <v>0.21</v>
      </c>
      <c r="N234" s="131">
        <f t="shared" si="939"/>
        <v>0.21</v>
      </c>
      <c r="O234" s="6"/>
      <c r="P234" s="6"/>
      <c r="Q234" s="6"/>
      <c r="R234" s="6"/>
      <c r="S234" s="6"/>
    </row>
    <row r="235" spans="1:19" ht="15" customHeight="1" x14ac:dyDescent="0.25">
      <c r="A235" s="195" t="s">
        <v>32</v>
      </c>
      <c r="B235" s="195"/>
      <c r="C235" s="6">
        <f t="shared" ref="C235:N235" si="940">C233*C234</f>
        <v>0</v>
      </c>
      <c r="D235" s="6">
        <f t="shared" si="940"/>
        <v>0</v>
      </c>
      <c r="E235" s="6">
        <f t="shared" si="940"/>
        <v>0</v>
      </c>
      <c r="F235" s="6">
        <f t="shared" si="940"/>
        <v>0</v>
      </c>
      <c r="G235" s="6">
        <f t="shared" si="940"/>
        <v>0</v>
      </c>
      <c r="H235" s="6">
        <f t="shared" si="940"/>
        <v>0</v>
      </c>
      <c r="I235" s="6">
        <f t="shared" si="940"/>
        <v>0</v>
      </c>
      <c r="J235" s="6">
        <f t="shared" si="940"/>
        <v>0</v>
      </c>
      <c r="K235" s="6">
        <f t="shared" si="940"/>
        <v>0</v>
      </c>
      <c r="L235" s="6">
        <f t="shared" si="940"/>
        <v>0</v>
      </c>
      <c r="M235" s="6">
        <f t="shared" si="940"/>
        <v>0</v>
      </c>
      <c r="N235" s="6">
        <f t="shared" si="940"/>
        <v>0</v>
      </c>
      <c r="O235" s="92">
        <f t="shared" ref="O235:O238" si="941">SUM(C235:N235)</f>
        <v>0</v>
      </c>
      <c r="P235" s="92">
        <f t="shared" ref="P235" si="942">P233*$C234</f>
        <v>0</v>
      </c>
      <c r="Q235" s="92">
        <f t="shared" ref="Q235" si="943">Q233*$C234</f>
        <v>0</v>
      </c>
      <c r="R235" s="92">
        <f t="shared" ref="R235" si="944">R233*$C234</f>
        <v>0</v>
      </c>
      <c r="S235" s="92">
        <f t="shared" ref="S235" si="945">S233*$C234</f>
        <v>0</v>
      </c>
    </row>
    <row r="236" spans="1:19" ht="15" customHeight="1" x14ac:dyDescent="0.25">
      <c r="A236" s="195" t="s">
        <v>281</v>
      </c>
      <c r="B236" s="195"/>
      <c r="C236" s="6">
        <f t="shared" ref="C236:N236" si="946">C233+C235</f>
        <v>0</v>
      </c>
      <c r="D236" s="6">
        <f t="shared" si="946"/>
        <v>0</v>
      </c>
      <c r="E236" s="6">
        <f t="shared" si="946"/>
        <v>0</v>
      </c>
      <c r="F236" s="6">
        <f t="shared" si="946"/>
        <v>0</v>
      </c>
      <c r="G236" s="6">
        <f t="shared" si="946"/>
        <v>0</v>
      </c>
      <c r="H236" s="6">
        <f t="shared" si="946"/>
        <v>0</v>
      </c>
      <c r="I236" s="6">
        <f t="shared" si="946"/>
        <v>0</v>
      </c>
      <c r="J236" s="6">
        <f t="shared" si="946"/>
        <v>0</v>
      </c>
      <c r="K236" s="6">
        <f t="shared" si="946"/>
        <v>0</v>
      </c>
      <c r="L236" s="6">
        <f t="shared" si="946"/>
        <v>0</v>
      </c>
      <c r="M236" s="6">
        <f t="shared" si="946"/>
        <v>0</v>
      </c>
      <c r="N236" s="6">
        <f t="shared" si="946"/>
        <v>0</v>
      </c>
      <c r="O236" s="92">
        <f t="shared" si="941"/>
        <v>0</v>
      </c>
      <c r="P236" s="92">
        <f t="shared" ref="P236" si="947">P233+P235</f>
        <v>0</v>
      </c>
      <c r="Q236" s="92">
        <f t="shared" ref="Q236" si="948">Q233+Q235</f>
        <v>0</v>
      </c>
      <c r="R236" s="92">
        <f t="shared" ref="R236" si="949">R233+R235</f>
        <v>0</v>
      </c>
      <c r="S236" s="92">
        <f t="shared" ref="S236" si="950">S233+S235</f>
        <v>0</v>
      </c>
    </row>
    <row r="237" spans="1:19" ht="15" customHeight="1" x14ac:dyDescent="0.25">
      <c r="A237" s="8" t="s">
        <v>33</v>
      </c>
      <c r="B237" s="9">
        <f>$B$17</f>
        <v>1</v>
      </c>
      <c r="C237" s="6">
        <f t="shared" ref="C237:N237" si="951">C236*$B$27</f>
        <v>0</v>
      </c>
      <c r="D237" s="6">
        <f t="shared" si="951"/>
        <v>0</v>
      </c>
      <c r="E237" s="6">
        <f t="shared" si="951"/>
        <v>0</v>
      </c>
      <c r="F237" s="6">
        <f t="shared" si="951"/>
        <v>0</v>
      </c>
      <c r="G237" s="6">
        <f t="shared" si="951"/>
        <v>0</v>
      </c>
      <c r="H237" s="6">
        <f t="shared" si="951"/>
        <v>0</v>
      </c>
      <c r="I237" s="6">
        <f t="shared" si="951"/>
        <v>0</v>
      </c>
      <c r="J237" s="6">
        <f t="shared" si="951"/>
        <v>0</v>
      </c>
      <c r="K237" s="6">
        <f t="shared" si="951"/>
        <v>0</v>
      </c>
      <c r="L237" s="6">
        <f t="shared" si="951"/>
        <v>0</v>
      </c>
      <c r="M237" s="6">
        <f t="shared" si="951"/>
        <v>0</v>
      </c>
      <c r="N237" s="6">
        <f t="shared" si="951"/>
        <v>0</v>
      </c>
      <c r="O237" s="92">
        <f t="shared" si="941"/>
        <v>0</v>
      </c>
      <c r="P237" s="92">
        <f t="shared" ref="P237" si="952">P236*$B237</f>
        <v>0</v>
      </c>
      <c r="Q237" s="92">
        <f t="shared" ref="Q237" si="953">Q236*$B237</f>
        <v>0</v>
      </c>
      <c r="R237" s="92">
        <f t="shared" ref="R237" si="954">R236*$B237</f>
        <v>0</v>
      </c>
      <c r="S237" s="92">
        <f t="shared" ref="S237" si="955">S236*$B237</f>
        <v>0</v>
      </c>
    </row>
    <row r="238" spans="1:19" ht="15" customHeight="1" x14ac:dyDescent="0.25">
      <c r="A238" s="8" t="s">
        <v>34</v>
      </c>
      <c r="B238" s="9">
        <f>1-B237</f>
        <v>0</v>
      </c>
      <c r="C238" s="6">
        <f t="shared" ref="C238:N238" si="956">C236*$B$28</f>
        <v>0</v>
      </c>
      <c r="D238" s="6">
        <f t="shared" si="956"/>
        <v>0</v>
      </c>
      <c r="E238" s="6">
        <f t="shared" si="956"/>
        <v>0</v>
      </c>
      <c r="F238" s="6">
        <f t="shared" si="956"/>
        <v>0</v>
      </c>
      <c r="G238" s="6">
        <f t="shared" si="956"/>
        <v>0</v>
      </c>
      <c r="H238" s="6">
        <f t="shared" si="956"/>
        <v>0</v>
      </c>
      <c r="I238" s="6">
        <f t="shared" si="956"/>
        <v>0</v>
      </c>
      <c r="J238" s="6">
        <f t="shared" si="956"/>
        <v>0</v>
      </c>
      <c r="K238" s="6">
        <f t="shared" si="956"/>
        <v>0</v>
      </c>
      <c r="L238" s="6">
        <f t="shared" si="956"/>
        <v>0</v>
      </c>
      <c r="M238" s="6">
        <f t="shared" si="956"/>
        <v>0</v>
      </c>
      <c r="N238" s="6">
        <f t="shared" si="956"/>
        <v>0</v>
      </c>
      <c r="O238" s="92">
        <f t="shared" si="941"/>
        <v>0</v>
      </c>
      <c r="P238" s="92">
        <f t="shared" ref="P238" si="957">P236-P237</f>
        <v>0</v>
      </c>
      <c r="Q238" s="92">
        <f t="shared" ref="Q238" si="958">Q236-Q237</f>
        <v>0</v>
      </c>
      <c r="R238" s="92">
        <f t="shared" ref="R238" si="959">R236-R237</f>
        <v>0</v>
      </c>
      <c r="S238" s="92">
        <f t="shared" ref="S238" si="960">S236-S237</f>
        <v>0</v>
      </c>
    </row>
    <row r="239" spans="1:19" ht="15" customHeight="1" x14ac:dyDescent="0.25">
      <c r="A239" s="196" t="s">
        <v>354</v>
      </c>
      <c r="B239" s="197"/>
      <c r="C239" s="98" t="s">
        <v>17</v>
      </c>
      <c r="D239" s="98" t="s">
        <v>18</v>
      </c>
      <c r="E239" s="98" t="s">
        <v>19</v>
      </c>
      <c r="F239" s="98" t="s">
        <v>20</v>
      </c>
      <c r="G239" s="98" t="s">
        <v>21</v>
      </c>
      <c r="H239" s="98" t="s">
        <v>22</v>
      </c>
      <c r="I239" s="98" t="s">
        <v>23</v>
      </c>
      <c r="J239" s="98" t="s">
        <v>24</v>
      </c>
      <c r="K239" s="98" t="s">
        <v>25</v>
      </c>
      <c r="L239" s="98" t="s">
        <v>26</v>
      </c>
      <c r="M239" s="98" t="s">
        <v>27</v>
      </c>
      <c r="N239" s="98" t="s">
        <v>28</v>
      </c>
      <c r="O239" s="98" t="s">
        <v>438</v>
      </c>
      <c r="P239" s="98" t="s">
        <v>447</v>
      </c>
      <c r="Q239" s="98" t="s">
        <v>448</v>
      </c>
      <c r="R239" s="98" t="s">
        <v>449</v>
      </c>
      <c r="S239" s="98" t="s">
        <v>450</v>
      </c>
    </row>
    <row r="240" spans="1:19" ht="15" customHeight="1" x14ac:dyDescent="0.25">
      <c r="A240" s="198" t="s">
        <v>29</v>
      </c>
      <c r="B240" s="199"/>
      <c r="C240" s="81"/>
      <c r="D240" s="81">
        <f>$C240</f>
        <v>0</v>
      </c>
      <c r="E240" s="81">
        <f t="shared" ref="E240:N240" si="961">$C240</f>
        <v>0</v>
      </c>
      <c r="F240" s="81">
        <f t="shared" si="961"/>
        <v>0</v>
      </c>
      <c r="G240" s="81">
        <f t="shared" si="961"/>
        <v>0</v>
      </c>
      <c r="H240" s="81">
        <f t="shared" si="961"/>
        <v>0</v>
      </c>
      <c r="I240" s="81">
        <f t="shared" si="961"/>
        <v>0</v>
      </c>
      <c r="J240" s="81">
        <f t="shared" si="961"/>
        <v>0</v>
      </c>
      <c r="K240" s="81">
        <f t="shared" si="961"/>
        <v>0</v>
      </c>
      <c r="L240" s="81">
        <f t="shared" si="961"/>
        <v>0</v>
      </c>
      <c r="M240" s="81">
        <f t="shared" si="961"/>
        <v>0</v>
      </c>
      <c r="N240" s="81">
        <f t="shared" si="961"/>
        <v>0</v>
      </c>
      <c r="O240" s="90">
        <f t="shared" ref="O240:O241" si="962">SUM(C240:N240)</f>
        <v>0</v>
      </c>
      <c r="P240" s="90">
        <f t="shared" ref="P240:S240" si="963">O240*(1+P$7)</f>
        <v>0</v>
      </c>
      <c r="Q240" s="90">
        <f t="shared" si="963"/>
        <v>0</v>
      </c>
      <c r="R240" s="90">
        <f t="shared" si="963"/>
        <v>0</v>
      </c>
      <c r="S240" s="90">
        <f t="shared" si="963"/>
        <v>0</v>
      </c>
    </row>
    <row r="241" spans="1:19" ht="15" customHeight="1" x14ac:dyDescent="0.25">
      <c r="A241" s="200"/>
      <c r="B241" s="201"/>
      <c r="C241" s="79">
        <f>INT($B$1*C240)</f>
        <v>0</v>
      </c>
      <c r="D241" s="79">
        <f t="shared" ref="D241:N241" si="964">INT($B$1*D240)</f>
        <v>0</v>
      </c>
      <c r="E241" s="79">
        <f t="shared" si="964"/>
        <v>0</v>
      </c>
      <c r="F241" s="79">
        <f t="shared" si="964"/>
        <v>0</v>
      </c>
      <c r="G241" s="79">
        <f t="shared" si="964"/>
        <v>0</v>
      </c>
      <c r="H241" s="79">
        <f t="shared" si="964"/>
        <v>0</v>
      </c>
      <c r="I241" s="79">
        <f t="shared" si="964"/>
        <v>0</v>
      </c>
      <c r="J241" s="79">
        <f t="shared" si="964"/>
        <v>0</v>
      </c>
      <c r="K241" s="79">
        <f t="shared" si="964"/>
        <v>0</v>
      </c>
      <c r="L241" s="79">
        <f t="shared" si="964"/>
        <v>0</v>
      </c>
      <c r="M241" s="79">
        <f t="shared" si="964"/>
        <v>0</v>
      </c>
      <c r="N241" s="79">
        <f t="shared" si="964"/>
        <v>0</v>
      </c>
      <c r="O241" s="90">
        <f t="shared" si="962"/>
        <v>0</v>
      </c>
      <c r="P241" s="90">
        <f t="shared" ref="P241:S241" si="965">O241*(1+P$7)</f>
        <v>0</v>
      </c>
      <c r="Q241" s="90">
        <f t="shared" si="965"/>
        <v>0</v>
      </c>
      <c r="R241" s="90">
        <f t="shared" si="965"/>
        <v>0</v>
      </c>
      <c r="S241" s="90">
        <f t="shared" si="965"/>
        <v>0</v>
      </c>
    </row>
    <row r="242" spans="1:19" ht="15" customHeight="1" x14ac:dyDescent="0.25">
      <c r="A242" s="194" t="s">
        <v>30</v>
      </c>
      <c r="B242" s="194"/>
      <c r="C242" s="7"/>
      <c r="D242" s="7">
        <f>$C242</f>
        <v>0</v>
      </c>
      <c r="E242" s="7">
        <f t="shared" ref="E242:N242" si="966">$C242</f>
        <v>0</v>
      </c>
      <c r="F242" s="7">
        <f t="shared" si="966"/>
        <v>0</v>
      </c>
      <c r="G242" s="7">
        <f t="shared" si="966"/>
        <v>0</v>
      </c>
      <c r="H242" s="7">
        <f t="shared" si="966"/>
        <v>0</v>
      </c>
      <c r="I242" s="7">
        <f t="shared" si="966"/>
        <v>0</v>
      </c>
      <c r="J242" s="7">
        <f t="shared" si="966"/>
        <v>0</v>
      </c>
      <c r="K242" s="7">
        <f t="shared" si="966"/>
        <v>0</v>
      </c>
      <c r="L242" s="7">
        <f t="shared" si="966"/>
        <v>0</v>
      </c>
      <c r="M242" s="7">
        <f t="shared" si="966"/>
        <v>0</v>
      </c>
      <c r="N242" s="7">
        <f t="shared" si="966"/>
        <v>0</v>
      </c>
      <c r="O242" s="150">
        <f t="shared" ref="O242" si="967">AVERAGE(C242:N242)</f>
        <v>0</v>
      </c>
      <c r="P242" s="150">
        <f t="shared" ref="P242:S242" si="968">ROUND(O242*(1+P$8),2)</f>
        <v>0</v>
      </c>
      <c r="Q242" s="150">
        <f t="shared" si="968"/>
        <v>0</v>
      </c>
      <c r="R242" s="150">
        <f t="shared" si="968"/>
        <v>0</v>
      </c>
      <c r="S242" s="150">
        <f t="shared" si="968"/>
        <v>0</v>
      </c>
    </row>
    <row r="243" spans="1:19" ht="15" customHeight="1" x14ac:dyDescent="0.25">
      <c r="A243" s="194" t="s">
        <v>282</v>
      </c>
      <c r="B243" s="194"/>
      <c r="C243" s="6">
        <f>C241*C242</f>
        <v>0</v>
      </c>
      <c r="D243" s="6">
        <f t="shared" ref="D243:N243" si="969">D241*D242</f>
        <v>0</v>
      </c>
      <c r="E243" s="6">
        <f t="shared" si="969"/>
        <v>0</v>
      </c>
      <c r="F243" s="6">
        <f t="shared" si="969"/>
        <v>0</v>
      </c>
      <c r="G243" s="6">
        <f t="shared" si="969"/>
        <v>0</v>
      </c>
      <c r="H243" s="6">
        <f t="shared" si="969"/>
        <v>0</v>
      </c>
      <c r="I243" s="6">
        <f t="shared" si="969"/>
        <v>0</v>
      </c>
      <c r="J243" s="6">
        <f t="shared" si="969"/>
        <v>0</v>
      </c>
      <c r="K243" s="6">
        <f t="shared" si="969"/>
        <v>0</v>
      </c>
      <c r="L243" s="6">
        <f t="shared" si="969"/>
        <v>0</v>
      </c>
      <c r="M243" s="6">
        <f t="shared" si="969"/>
        <v>0</v>
      </c>
      <c r="N243" s="6">
        <f t="shared" si="969"/>
        <v>0</v>
      </c>
      <c r="O243" s="92">
        <f t="shared" ref="O243" si="970">SUM(C243:N243)</f>
        <v>0</v>
      </c>
      <c r="P243" s="92">
        <f t="shared" ref="P243" si="971">P241*P242</f>
        <v>0</v>
      </c>
      <c r="Q243" s="92">
        <f t="shared" ref="Q243" si="972">Q241*Q242</f>
        <v>0</v>
      </c>
      <c r="R243" s="92">
        <f t="shared" ref="R243" si="973">R241*R242</f>
        <v>0</v>
      </c>
      <c r="S243" s="92">
        <f t="shared" ref="S243" si="974">S241*S242</f>
        <v>0</v>
      </c>
    </row>
    <row r="244" spans="1:19" ht="15" customHeight="1" x14ac:dyDescent="0.25">
      <c r="A244" s="194" t="s">
        <v>31</v>
      </c>
      <c r="B244" s="194"/>
      <c r="C244" s="130">
        <v>0.21</v>
      </c>
      <c r="D244" s="131">
        <f t="shared" ref="D244:N244" si="975">$C244</f>
        <v>0.21</v>
      </c>
      <c r="E244" s="131">
        <f t="shared" si="975"/>
        <v>0.21</v>
      </c>
      <c r="F244" s="131">
        <f t="shared" si="975"/>
        <v>0.21</v>
      </c>
      <c r="G244" s="131">
        <f t="shared" si="975"/>
        <v>0.21</v>
      </c>
      <c r="H244" s="131">
        <f t="shared" si="975"/>
        <v>0.21</v>
      </c>
      <c r="I244" s="131">
        <f t="shared" si="975"/>
        <v>0.21</v>
      </c>
      <c r="J244" s="131">
        <f t="shared" si="975"/>
        <v>0.21</v>
      </c>
      <c r="K244" s="131">
        <f t="shared" si="975"/>
        <v>0.21</v>
      </c>
      <c r="L244" s="131">
        <f t="shared" si="975"/>
        <v>0.21</v>
      </c>
      <c r="M244" s="131">
        <f t="shared" si="975"/>
        <v>0.21</v>
      </c>
      <c r="N244" s="131">
        <f t="shared" si="975"/>
        <v>0.21</v>
      </c>
      <c r="O244" s="6"/>
      <c r="P244" s="6"/>
      <c r="Q244" s="6"/>
      <c r="R244" s="6"/>
      <c r="S244" s="6"/>
    </row>
    <row r="245" spans="1:19" ht="15" customHeight="1" x14ac:dyDescent="0.25">
      <c r="A245" s="195" t="s">
        <v>32</v>
      </c>
      <c r="B245" s="195"/>
      <c r="C245" s="6">
        <f t="shared" ref="C245:N245" si="976">C243*C244</f>
        <v>0</v>
      </c>
      <c r="D245" s="6">
        <f t="shared" si="976"/>
        <v>0</v>
      </c>
      <c r="E245" s="6">
        <f t="shared" si="976"/>
        <v>0</v>
      </c>
      <c r="F245" s="6">
        <f t="shared" si="976"/>
        <v>0</v>
      </c>
      <c r="G245" s="6">
        <f t="shared" si="976"/>
        <v>0</v>
      </c>
      <c r="H245" s="6">
        <f t="shared" si="976"/>
        <v>0</v>
      </c>
      <c r="I245" s="6">
        <f t="shared" si="976"/>
        <v>0</v>
      </c>
      <c r="J245" s="6">
        <f t="shared" si="976"/>
        <v>0</v>
      </c>
      <c r="K245" s="6">
        <f t="shared" si="976"/>
        <v>0</v>
      </c>
      <c r="L245" s="6">
        <f t="shared" si="976"/>
        <v>0</v>
      </c>
      <c r="M245" s="6">
        <f t="shared" si="976"/>
        <v>0</v>
      </c>
      <c r="N245" s="6">
        <f t="shared" si="976"/>
        <v>0</v>
      </c>
      <c r="O245" s="92">
        <f t="shared" ref="O245:O248" si="977">SUM(C245:N245)</f>
        <v>0</v>
      </c>
      <c r="P245" s="92">
        <f t="shared" ref="P245" si="978">P243*$C244</f>
        <v>0</v>
      </c>
      <c r="Q245" s="92">
        <f t="shared" ref="Q245" si="979">Q243*$C244</f>
        <v>0</v>
      </c>
      <c r="R245" s="92">
        <f t="shared" ref="R245" si="980">R243*$C244</f>
        <v>0</v>
      </c>
      <c r="S245" s="92">
        <f t="shared" ref="S245" si="981">S243*$C244</f>
        <v>0</v>
      </c>
    </row>
    <row r="246" spans="1:19" ht="15" customHeight="1" x14ac:dyDescent="0.25">
      <c r="A246" s="195" t="s">
        <v>281</v>
      </c>
      <c r="B246" s="195"/>
      <c r="C246" s="6">
        <f t="shared" ref="C246:N246" si="982">C243+C245</f>
        <v>0</v>
      </c>
      <c r="D246" s="6">
        <f t="shared" si="982"/>
        <v>0</v>
      </c>
      <c r="E246" s="6">
        <f t="shared" si="982"/>
        <v>0</v>
      </c>
      <c r="F246" s="6">
        <f t="shared" si="982"/>
        <v>0</v>
      </c>
      <c r="G246" s="6">
        <f t="shared" si="982"/>
        <v>0</v>
      </c>
      <c r="H246" s="6">
        <f t="shared" si="982"/>
        <v>0</v>
      </c>
      <c r="I246" s="6">
        <f t="shared" si="982"/>
        <v>0</v>
      </c>
      <c r="J246" s="6">
        <f t="shared" si="982"/>
        <v>0</v>
      </c>
      <c r="K246" s="6">
        <f t="shared" si="982"/>
        <v>0</v>
      </c>
      <c r="L246" s="6">
        <f t="shared" si="982"/>
        <v>0</v>
      </c>
      <c r="M246" s="6">
        <f t="shared" si="982"/>
        <v>0</v>
      </c>
      <c r="N246" s="6">
        <f t="shared" si="982"/>
        <v>0</v>
      </c>
      <c r="O246" s="92">
        <f t="shared" si="977"/>
        <v>0</v>
      </c>
      <c r="P246" s="92">
        <f t="shared" ref="P246" si="983">P243+P245</f>
        <v>0</v>
      </c>
      <c r="Q246" s="92">
        <f t="shared" ref="Q246" si="984">Q243+Q245</f>
        <v>0</v>
      </c>
      <c r="R246" s="92">
        <f t="shared" ref="R246" si="985">R243+R245</f>
        <v>0</v>
      </c>
      <c r="S246" s="92">
        <f t="shared" ref="S246" si="986">S243+S245</f>
        <v>0</v>
      </c>
    </row>
    <row r="247" spans="1:19" ht="15" customHeight="1" x14ac:dyDescent="0.25">
      <c r="A247" s="8" t="s">
        <v>33</v>
      </c>
      <c r="B247" s="9">
        <f>$B$17</f>
        <v>1</v>
      </c>
      <c r="C247" s="6">
        <f t="shared" ref="C247:N247" si="987">C246*$B$27</f>
        <v>0</v>
      </c>
      <c r="D247" s="6">
        <f t="shared" si="987"/>
        <v>0</v>
      </c>
      <c r="E247" s="6">
        <f t="shared" si="987"/>
        <v>0</v>
      </c>
      <c r="F247" s="6">
        <f t="shared" si="987"/>
        <v>0</v>
      </c>
      <c r="G247" s="6">
        <f t="shared" si="987"/>
        <v>0</v>
      </c>
      <c r="H247" s="6">
        <f t="shared" si="987"/>
        <v>0</v>
      </c>
      <c r="I247" s="6">
        <f t="shared" si="987"/>
        <v>0</v>
      </c>
      <c r="J247" s="6">
        <f t="shared" si="987"/>
        <v>0</v>
      </c>
      <c r="K247" s="6">
        <f t="shared" si="987"/>
        <v>0</v>
      </c>
      <c r="L247" s="6">
        <f t="shared" si="987"/>
        <v>0</v>
      </c>
      <c r="M247" s="6">
        <f t="shared" si="987"/>
        <v>0</v>
      </c>
      <c r="N247" s="6">
        <f t="shared" si="987"/>
        <v>0</v>
      </c>
      <c r="O247" s="92">
        <f t="shared" si="977"/>
        <v>0</v>
      </c>
      <c r="P247" s="92">
        <f t="shared" ref="P247" si="988">P246*$B247</f>
        <v>0</v>
      </c>
      <c r="Q247" s="92">
        <f t="shared" ref="Q247" si="989">Q246*$B247</f>
        <v>0</v>
      </c>
      <c r="R247" s="92">
        <f t="shared" ref="R247" si="990">R246*$B247</f>
        <v>0</v>
      </c>
      <c r="S247" s="92">
        <f t="shared" ref="S247" si="991">S246*$B247</f>
        <v>0</v>
      </c>
    </row>
    <row r="248" spans="1:19" ht="15" customHeight="1" x14ac:dyDescent="0.25">
      <c r="A248" s="8" t="s">
        <v>34</v>
      </c>
      <c r="B248" s="9">
        <f>1-B247</f>
        <v>0</v>
      </c>
      <c r="C248" s="6">
        <f t="shared" ref="C248:N248" si="992">C246*$B$28</f>
        <v>0</v>
      </c>
      <c r="D248" s="6">
        <f t="shared" si="992"/>
        <v>0</v>
      </c>
      <c r="E248" s="6">
        <f t="shared" si="992"/>
        <v>0</v>
      </c>
      <c r="F248" s="6">
        <f t="shared" si="992"/>
        <v>0</v>
      </c>
      <c r="G248" s="6">
        <f t="shared" si="992"/>
        <v>0</v>
      </c>
      <c r="H248" s="6">
        <f t="shared" si="992"/>
        <v>0</v>
      </c>
      <c r="I248" s="6">
        <f t="shared" si="992"/>
        <v>0</v>
      </c>
      <c r="J248" s="6">
        <f t="shared" si="992"/>
        <v>0</v>
      </c>
      <c r="K248" s="6">
        <f t="shared" si="992"/>
        <v>0</v>
      </c>
      <c r="L248" s="6">
        <f t="shared" si="992"/>
        <v>0</v>
      </c>
      <c r="M248" s="6">
        <f t="shared" si="992"/>
        <v>0</v>
      </c>
      <c r="N248" s="6">
        <f t="shared" si="992"/>
        <v>0</v>
      </c>
      <c r="O248" s="92">
        <f t="shared" si="977"/>
        <v>0</v>
      </c>
      <c r="P248" s="92">
        <f t="shared" ref="P248" si="993">P246-P247</f>
        <v>0</v>
      </c>
      <c r="Q248" s="92">
        <f t="shared" ref="Q248" si="994">Q246-Q247</f>
        <v>0</v>
      </c>
      <c r="R248" s="92">
        <f t="shared" ref="R248" si="995">R246-R247</f>
        <v>0</v>
      </c>
      <c r="S248" s="92">
        <f t="shared" ref="S248" si="996">S246-S247</f>
        <v>0</v>
      </c>
    </row>
    <row r="249" spans="1:19" ht="15" customHeight="1" x14ac:dyDescent="0.25">
      <c r="A249" s="196" t="s">
        <v>355</v>
      </c>
      <c r="B249" s="197"/>
      <c r="C249" s="98" t="s">
        <v>17</v>
      </c>
      <c r="D249" s="98" t="s">
        <v>18</v>
      </c>
      <c r="E249" s="98" t="s">
        <v>19</v>
      </c>
      <c r="F249" s="98" t="s">
        <v>20</v>
      </c>
      <c r="G249" s="98" t="s">
        <v>21</v>
      </c>
      <c r="H249" s="98" t="s">
        <v>22</v>
      </c>
      <c r="I249" s="98" t="s">
        <v>23</v>
      </c>
      <c r="J249" s="98" t="s">
        <v>24</v>
      </c>
      <c r="K249" s="98" t="s">
        <v>25</v>
      </c>
      <c r="L249" s="98" t="s">
        <v>26</v>
      </c>
      <c r="M249" s="98" t="s">
        <v>27</v>
      </c>
      <c r="N249" s="98" t="s">
        <v>28</v>
      </c>
      <c r="O249" s="98" t="s">
        <v>438</v>
      </c>
      <c r="P249" s="98" t="s">
        <v>447</v>
      </c>
      <c r="Q249" s="98" t="s">
        <v>448</v>
      </c>
      <c r="R249" s="98" t="s">
        <v>449</v>
      </c>
      <c r="S249" s="98" t="s">
        <v>450</v>
      </c>
    </row>
    <row r="250" spans="1:19" ht="15" customHeight="1" x14ac:dyDescent="0.25">
      <c r="A250" s="198" t="s">
        <v>29</v>
      </c>
      <c r="B250" s="199"/>
      <c r="C250" s="81"/>
      <c r="D250" s="81">
        <f>$C250</f>
        <v>0</v>
      </c>
      <c r="E250" s="81">
        <f t="shared" ref="E250:N250" si="997">$C250</f>
        <v>0</v>
      </c>
      <c r="F250" s="81">
        <f t="shared" si="997"/>
        <v>0</v>
      </c>
      <c r="G250" s="81">
        <f t="shared" si="997"/>
        <v>0</v>
      </c>
      <c r="H250" s="81">
        <f t="shared" si="997"/>
        <v>0</v>
      </c>
      <c r="I250" s="81">
        <f t="shared" si="997"/>
        <v>0</v>
      </c>
      <c r="J250" s="81">
        <f t="shared" si="997"/>
        <v>0</v>
      </c>
      <c r="K250" s="81">
        <f t="shared" si="997"/>
        <v>0</v>
      </c>
      <c r="L250" s="81">
        <f t="shared" si="997"/>
        <v>0</v>
      </c>
      <c r="M250" s="81">
        <f t="shared" si="997"/>
        <v>0</v>
      </c>
      <c r="N250" s="81">
        <f t="shared" si="997"/>
        <v>0</v>
      </c>
      <c r="O250" s="90">
        <f t="shared" ref="O250:O251" si="998">SUM(C250:N250)</f>
        <v>0</v>
      </c>
      <c r="P250" s="90">
        <f t="shared" ref="P250:S250" si="999">O250*(1+P$7)</f>
        <v>0</v>
      </c>
      <c r="Q250" s="90">
        <f t="shared" si="999"/>
        <v>0</v>
      </c>
      <c r="R250" s="90">
        <f t="shared" si="999"/>
        <v>0</v>
      </c>
      <c r="S250" s="90">
        <f t="shared" si="999"/>
        <v>0</v>
      </c>
    </row>
    <row r="251" spans="1:19" ht="15" customHeight="1" x14ac:dyDescent="0.25">
      <c r="A251" s="200"/>
      <c r="B251" s="201"/>
      <c r="C251" s="79">
        <f>INT($B$1*C250)</f>
        <v>0</v>
      </c>
      <c r="D251" s="79">
        <f t="shared" ref="D251:N251" si="1000">INT($B$1*D250)</f>
        <v>0</v>
      </c>
      <c r="E251" s="79">
        <f t="shared" si="1000"/>
        <v>0</v>
      </c>
      <c r="F251" s="79">
        <f t="shared" si="1000"/>
        <v>0</v>
      </c>
      <c r="G251" s="79">
        <f t="shared" si="1000"/>
        <v>0</v>
      </c>
      <c r="H251" s="79">
        <f t="shared" si="1000"/>
        <v>0</v>
      </c>
      <c r="I251" s="79">
        <f t="shared" si="1000"/>
        <v>0</v>
      </c>
      <c r="J251" s="79">
        <f t="shared" si="1000"/>
        <v>0</v>
      </c>
      <c r="K251" s="79">
        <f t="shared" si="1000"/>
        <v>0</v>
      </c>
      <c r="L251" s="79">
        <f t="shared" si="1000"/>
        <v>0</v>
      </c>
      <c r="M251" s="79">
        <f t="shared" si="1000"/>
        <v>0</v>
      </c>
      <c r="N251" s="79">
        <f t="shared" si="1000"/>
        <v>0</v>
      </c>
      <c r="O251" s="90">
        <f t="shared" si="998"/>
        <v>0</v>
      </c>
      <c r="P251" s="90">
        <f t="shared" ref="P251:S251" si="1001">O251*(1+P$7)</f>
        <v>0</v>
      </c>
      <c r="Q251" s="90">
        <f t="shared" si="1001"/>
        <v>0</v>
      </c>
      <c r="R251" s="90">
        <f t="shared" si="1001"/>
        <v>0</v>
      </c>
      <c r="S251" s="90">
        <f t="shared" si="1001"/>
        <v>0</v>
      </c>
    </row>
    <row r="252" spans="1:19" ht="15" customHeight="1" x14ac:dyDescent="0.25">
      <c r="A252" s="194" t="s">
        <v>30</v>
      </c>
      <c r="B252" s="194"/>
      <c r="C252" s="7"/>
      <c r="D252" s="7">
        <f>$C252</f>
        <v>0</v>
      </c>
      <c r="E252" s="7">
        <f t="shared" ref="E252:N252" si="1002">$C252</f>
        <v>0</v>
      </c>
      <c r="F252" s="7">
        <f t="shared" si="1002"/>
        <v>0</v>
      </c>
      <c r="G252" s="7">
        <f t="shared" si="1002"/>
        <v>0</v>
      </c>
      <c r="H252" s="7">
        <f t="shared" si="1002"/>
        <v>0</v>
      </c>
      <c r="I252" s="7">
        <f t="shared" si="1002"/>
        <v>0</v>
      </c>
      <c r="J252" s="7">
        <f t="shared" si="1002"/>
        <v>0</v>
      </c>
      <c r="K252" s="7">
        <f t="shared" si="1002"/>
        <v>0</v>
      </c>
      <c r="L252" s="7">
        <f t="shared" si="1002"/>
        <v>0</v>
      </c>
      <c r="M252" s="7">
        <f t="shared" si="1002"/>
        <v>0</v>
      </c>
      <c r="N252" s="7">
        <f t="shared" si="1002"/>
        <v>0</v>
      </c>
      <c r="O252" s="150">
        <f t="shared" ref="O252" si="1003">AVERAGE(C252:N252)</f>
        <v>0</v>
      </c>
      <c r="P252" s="150">
        <f t="shared" ref="P252:S252" si="1004">ROUND(O252*(1+P$8),2)</f>
        <v>0</v>
      </c>
      <c r="Q252" s="150">
        <f t="shared" si="1004"/>
        <v>0</v>
      </c>
      <c r="R252" s="150">
        <f t="shared" si="1004"/>
        <v>0</v>
      </c>
      <c r="S252" s="150">
        <f t="shared" si="1004"/>
        <v>0</v>
      </c>
    </row>
    <row r="253" spans="1:19" ht="15" customHeight="1" x14ac:dyDescent="0.25">
      <c r="A253" s="194" t="s">
        <v>282</v>
      </c>
      <c r="B253" s="194"/>
      <c r="C253" s="6">
        <f>C251*C252</f>
        <v>0</v>
      </c>
      <c r="D253" s="6">
        <f t="shared" ref="D253:N253" si="1005">D251*D252</f>
        <v>0</v>
      </c>
      <c r="E253" s="6">
        <f t="shared" si="1005"/>
        <v>0</v>
      </c>
      <c r="F253" s="6">
        <f t="shared" si="1005"/>
        <v>0</v>
      </c>
      <c r="G253" s="6">
        <f t="shared" si="1005"/>
        <v>0</v>
      </c>
      <c r="H253" s="6">
        <f t="shared" si="1005"/>
        <v>0</v>
      </c>
      <c r="I253" s="6">
        <f t="shared" si="1005"/>
        <v>0</v>
      </c>
      <c r="J253" s="6">
        <f t="shared" si="1005"/>
        <v>0</v>
      </c>
      <c r="K253" s="6">
        <f t="shared" si="1005"/>
        <v>0</v>
      </c>
      <c r="L253" s="6">
        <f t="shared" si="1005"/>
        <v>0</v>
      </c>
      <c r="M253" s="6">
        <f t="shared" si="1005"/>
        <v>0</v>
      </c>
      <c r="N253" s="6">
        <f t="shared" si="1005"/>
        <v>0</v>
      </c>
      <c r="O253" s="92">
        <f t="shared" ref="O253" si="1006">SUM(C253:N253)</f>
        <v>0</v>
      </c>
      <c r="P253" s="92">
        <f t="shared" ref="P253" si="1007">P251*P252</f>
        <v>0</v>
      </c>
      <c r="Q253" s="92">
        <f t="shared" ref="Q253" si="1008">Q251*Q252</f>
        <v>0</v>
      </c>
      <c r="R253" s="92">
        <f t="shared" ref="R253" si="1009">R251*R252</f>
        <v>0</v>
      </c>
      <c r="S253" s="92">
        <f t="shared" ref="S253" si="1010">S251*S252</f>
        <v>0</v>
      </c>
    </row>
    <row r="254" spans="1:19" ht="15" customHeight="1" x14ac:dyDescent="0.25">
      <c r="A254" s="194" t="s">
        <v>31</v>
      </c>
      <c r="B254" s="194"/>
      <c r="C254" s="130">
        <v>0.21</v>
      </c>
      <c r="D254" s="131">
        <f t="shared" ref="D254:N254" si="1011">$C254</f>
        <v>0.21</v>
      </c>
      <c r="E254" s="131">
        <f t="shared" si="1011"/>
        <v>0.21</v>
      </c>
      <c r="F254" s="131">
        <f t="shared" si="1011"/>
        <v>0.21</v>
      </c>
      <c r="G254" s="131">
        <f t="shared" si="1011"/>
        <v>0.21</v>
      </c>
      <c r="H254" s="131">
        <f t="shared" si="1011"/>
        <v>0.21</v>
      </c>
      <c r="I254" s="131">
        <f t="shared" si="1011"/>
        <v>0.21</v>
      </c>
      <c r="J254" s="131">
        <f t="shared" si="1011"/>
        <v>0.21</v>
      </c>
      <c r="K254" s="131">
        <f t="shared" si="1011"/>
        <v>0.21</v>
      </c>
      <c r="L254" s="131">
        <f t="shared" si="1011"/>
        <v>0.21</v>
      </c>
      <c r="M254" s="131">
        <f t="shared" si="1011"/>
        <v>0.21</v>
      </c>
      <c r="N254" s="131">
        <f t="shared" si="1011"/>
        <v>0.21</v>
      </c>
      <c r="O254" s="6"/>
      <c r="P254" s="6"/>
      <c r="Q254" s="6"/>
      <c r="R254" s="6"/>
      <c r="S254" s="6"/>
    </row>
    <row r="255" spans="1:19" ht="15" customHeight="1" x14ac:dyDescent="0.25">
      <c r="A255" s="195" t="s">
        <v>32</v>
      </c>
      <c r="B255" s="195"/>
      <c r="C255" s="6">
        <f t="shared" ref="C255:N255" si="1012">C253*C254</f>
        <v>0</v>
      </c>
      <c r="D255" s="6">
        <f t="shared" si="1012"/>
        <v>0</v>
      </c>
      <c r="E255" s="6">
        <f t="shared" si="1012"/>
        <v>0</v>
      </c>
      <c r="F255" s="6">
        <f t="shared" si="1012"/>
        <v>0</v>
      </c>
      <c r="G255" s="6">
        <f t="shared" si="1012"/>
        <v>0</v>
      </c>
      <c r="H255" s="6">
        <f t="shared" si="1012"/>
        <v>0</v>
      </c>
      <c r="I255" s="6">
        <f t="shared" si="1012"/>
        <v>0</v>
      </c>
      <c r="J255" s="6">
        <f t="shared" si="1012"/>
        <v>0</v>
      </c>
      <c r="K255" s="6">
        <f t="shared" si="1012"/>
        <v>0</v>
      </c>
      <c r="L255" s="6">
        <f t="shared" si="1012"/>
        <v>0</v>
      </c>
      <c r="M255" s="6">
        <f t="shared" si="1012"/>
        <v>0</v>
      </c>
      <c r="N255" s="6">
        <f t="shared" si="1012"/>
        <v>0</v>
      </c>
      <c r="O255" s="92">
        <f t="shared" ref="O255:O258" si="1013">SUM(C255:N255)</f>
        <v>0</v>
      </c>
      <c r="P255" s="92">
        <f t="shared" ref="P255" si="1014">P253*$C254</f>
        <v>0</v>
      </c>
      <c r="Q255" s="92">
        <f t="shared" ref="Q255" si="1015">Q253*$C254</f>
        <v>0</v>
      </c>
      <c r="R255" s="92">
        <f t="shared" ref="R255" si="1016">R253*$C254</f>
        <v>0</v>
      </c>
      <c r="S255" s="92">
        <f t="shared" ref="S255" si="1017">S253*$C254</f>
        <v>0</v>
      </c>
    </row>
    <row r="256" spans="1:19" ht="15" customHeight="1" x14ac:dyDescent="0.25">
      <c r="A256" s="195" t="s">
        <v>281</v>
      </c>
      <c r="B256" s="195"/>
      <c r="C256" s="6">
        <f t="shared" ref="C256:N256" si="1018">C253+C255</f>
        <v>0</v>
      </c>
      <c r="D256" s="6">
        <f t="shared" si="1018"/>
        <v>0</v>
      </c>
      <c r="E256" s="6">
        <f t="shared" si="1018"/>
        <v>0</v>
      </c>
      <c r="F256" s="6">
        <f t="shared" si="1018"/>
        <v>0</v>
      </c>
      <c r="G256" s="6">
        <f t="shared" si="1018"/>
        <v>0</v>
      </c>
      <c r="H256" s="6">
        <f t="shared" si="1018"/>
        <v>0</v>
      </c>
      <c r="I256" s="6">
        <f t="shared" si="1018"/>
        <v>0</v>
      </c>
      <c r="J256" s="6">
        <f t="shared" si="1018"/>
        <v>0</v>
      </c>
      <c r="K256" s="6">
        <f t="shared" si="1018"/>
        <v>0</v>
      </c>
      <c r="L256" s="6">
        <f t="shared" si="1018"/>
        <v>0</v>
      </c>
      <c r="M256" s="6">
        <f t="shared" si="1018"/>
        <v>0</v>
      </c>
      <c r="N256" s="6">
        <f t="shared" si="1018"/>
        <v>0</v>
      </c>
      <c r="O256" s="92">
        <f t="shared" si="1013"/>
        <v>0</v>
      </c>
      <c r="P256" s="92">
        <f t="shared" ref="P256" si="1019">P253+P255</f>
        <v>0</v>
      </c>
      <c r="Q256" s="92">
        <f t="shared" ref="Q256" si="1020">Q253+Q255</f>
        <v>0</v>
      </c>
      <c r="R256" s="92">
        <f t="shared" ref="R256" si="1021">R253+R255</f>
        <v>0</v>
      </c>
      <c r="S256" s="92">
        <f t="shared" ref="S256" si="1022">S253+S255</f>
        <v>0</v>
      </c>
    </row>
    <row r="257" spans="1:19" ht="15" customHeight="1" x14ac:dyDescent="0.25">
      <c r="A257" s="8" t="s">
        <v>33</v>
      </c>
      <c r="B257" s="9">
        <f>$B$17</f>
        <v>1</v>
      </c>
      <c r="C257" s="6">
        <f t="shared" ref="C257:N257" si="1023">C256*$B$27</f>
        <v>0</v>
      </c>
      <c r="D257" s="6">
        <f t="shared" si="1023"/>
        <v>0</v>
      </c>
      <c r="E257" s="6">
        <f t="shared" si="1023"/>
        <v>0</v>
      </c>
      <c r="F257" s="6">
        <f t="shared" si="1023"/>
        <v>0</v>
      </c>
      <c r="G257" s="6">
        <f t="shared" si="1023"/>
        <v>0</v>
      </c>
      <c r="H257" s="6">
        <f t="shared" si="1023"/>
        <v>0</v>
      </c>
      <c r="I257" s="6">
        <f t="shared" si="1023"/>
        <v>0</v>
      </c>
      <c r="J257" s="6">
        <f t="shared" si="1023"/>
        <v>0</v>
      </c>
      <c r="K257" s="6">
        <f t="shared" si="1023"/>
        <v>0</v>
      </c>
      <c r="L257" s="6">
        <f t="shared" si="1023"/>
        <v>0</v>
      </c>
      <c r="M257" s="6">
        <f t="shared" si="1023"/>
        <v>0</v>
      </c>
      <c r="N257" s="6">
        <f t="shared" si="1023"/>
        <v>0</v>
      </c>
      <c r="O257" s="92">
        <f t="shared" si="1013"/>
        <v>0</v>
      </c>
      <c r="P257" s="92">
        <f t="shared" ref="P257" si="1024">P256*$B257</f>
        <v>0</v>
      </c>
      <c r="Q257" s="92">
        <f t="shared" ref="Q257" si="1025">Q256*$B257</f>
        <v>0</v>
      </c>
      <c r="R257" s="92">
        <f t="shared" ref="R257" si="1026">R256*$B257</f>
        <v>0</v>
      </c>
      <c r="S257" s="92">
        <f t="shared" ref="S257" si="1027">S256*$B257</f>
        <v>0</v>
      </c>
    </row>
    <row r="258" spans="1:19" ht="15" customHeight="1" x14ac:dyDescent="0.25">
      <c r="A258" s="8" t="s">
        <v>34</v>
      </c>
      <c r="B258" s="9">
        <f>1-B257</f>
        <v>0</v>
      </c>
      <c r="C258" s="6">
        <f t="shared" ref="C258:N258" si="1028">C256*$B$28</f>
        <v>0</v>
      </c>
      <c r="D258" s="6">
        <f t="shared" si="1028"/>
        <v>0</v>
      </c>
      <c r="E258" s="6">
        <f t="shared" si="1028"/>
        <v>0</v>
      </c>
      <c r="F258" s="6">
        <f t="shared" si="1028"/>
        <v>0</v>
      </c>
      <c r="G258" s="6">
        <f t="shared" si="1028"/>
        <v>0</v>
      </c>
      <c r="H258" s="6">
        <f t="shared" si="1028"/>
        <v>0</v>
      </c>
      <c r="I258" s="6">
        <f t="shared" si="1028"/>
        <v>0</v>
      </c>
      <c r="J258" s="6">
        <f t="shared" si="1028"/>
        <v>0</v>
      </c>
      <c r="K258" s="6">
        <f t="shared" si="1028"/>
        <v>0</v>
      </c>
      <c r="L258" s="6">
        <f t="shared" si="1028"/>
        <v>0</v>
      </c>
      <c r="M258" s="6">
        <f t="shared" si="1028"/>
        <v>0</v>
      </c>
      <c r="N258" s="6">
        <f t="shared" si="1028"/>
        <v>0</v>
      </c>
      <c r="O258" s="92">
        <f t="shared" si="1013"/>
        <v>0</v>
      </c>
      <c r="P258" s="92">
        <f t="shared" ref="P258" si="1029">P256-P257</f>
        <v>0</v>
      </c>
      <c r="Q258" s="92">
        <f t="shared" ref="Q258" si="1030">Q256-Q257</f>
        <v>0</v>
      </c>
      <c r="R258" s="92">
        <f t="shared" ref="R258" si="1031">R256-R257</f>
        <v>0</v>
      </c>
      <c r="S258" s="92">
        <f t="shared" ref="S258" si="1032">S256-S257</f>
        <v>0</v>
      </c>
    </row>
    <row r="259" spans="1:19" ht="15" customHeight="1" x14ac:dyDescent="0.25">
      <c r="A259" s="196" t="s">
        <v>356</v>
      </c>
      <c r="B259" s="197"/>
      <c r="C259" s="98" t="s">
        <v>17</v>
      </c>
      <c r="D259" s="98" t="s">
        <v>18</v>
      </c>
      <c r="E259" s="98" t="s">
        <v>19</v>
      </c>
      <c r="F259" s="98" t="s">
        <v>20</v>
      </c>
      <c r="G259" s="98" t="s">
        <v>21</v>
      </c>
      <c r="H259" s="98" t="s">
        <v>22</v>
      </c>
      <c r="I259" s="98" t="s">
        <v>23</v>
      </c>
      <c r="J259" s="98" t="s">
        <v>24</v>
      </c>
      <c r="K259" s="98" t="s">
        <v>25</v>
      </c>
      <c r="L259" s="98" t="s">
        <v>26</v>
      </c>
      <c r="M259" s="98" t="s">
        <v>27</v>
      </c>
      <c r="N259" s="98" t="s">
        <v>28</v>
      </c>
      <c r="O259" s="98" t="s">
        <v>438</v>
      </c>
      <c r="P259" s="98" t="s">
        <v>447</v>
      </c>
      <c r="Q259" s="98" t="s">
        <v>448</v>
      </c>
      <c r="R259" s="98" t="s">
        <v>449</v>
      </c>
      <c r="S259" s="98" t="s">
        <v>450</v>
      </c>
    </row>
    <row r="260" spans="1:19" ht="15" customHeight="1" x14ac:dyDescent="0.25">
      <c r="A260" s="198" t="s">
        <v>29</v>
      </c>
      <c r="B260" s="199"/>
      <c r="C260" s="81"/>
      <c r="D260" s="81">
        <f>$C260</f>
        <v>0</v>
      </c>
      <c r="E260" s="81">
        <f t="shared" ref="E260:N260" si="1033">$C260</f>
        <v>0</v>
      </c>
      <c r="F260" s="81">
        <f t="shared" si="1033"/>
        <v>0</v>
      </c>
      <c r="G260" s="81">
        <f t="shared" si="1033"/>
        <v>0</v>
      </c>
      <c r="H260" s="81">
        <f t="shared" si="1033"/>
        <v>0</v>
      </c>
      <c r="I260" s="81">
        <f t="shared" si="1033"/>
        <v>0</v>
      </c>
      <c r="J260" s="81">
        <f t="shared" si="1033"/>
        <v>0</v>
      </c>
      <c r="K260" s="81">
        <f t="shared" si="1033"/>
        <v>0</v>
      </c>
      <c r="L260" s="81">
        <f t="shared" si="1033"/>
        <v>0</v>
      </c>
      <c r="M260" s="81">
        <f t="shared" si="1033"/>
        <v>0</v>
      </c>
      <c r="N260" s="81">
        <f t="shared" si="1033"/>
        <v>0</v>
      </c>
      <c r="O260" s="90">
        <f t="shared" ref="O260:O261" si="1034">SUM(C260:N260)</f>
        <v>0</v>
      </c>
      <c r="P260" s="90">
        <f t="shared" ref="P260:S260" si="1035">O260*(1+P$7)</f>
        <v>0</v>
      </c>
      <c r="Q260" s="90">
        <f t="shared" si="1035"/>
        <v>0</v>
      </c>
      <c r="R260" s="90">
        <f t="shared" si="1035"/>
        <v>0</v>
      </c>
      <c r="S260" s="90">
        <f t="shared" si="1035"/>
        <v>0</v>
      </c>
    </row>
    <row r="261" spans="1:19" ht="15" customHeight="1" x14ac:dyDescent="0.25">
      <c r="A261" s="200"/>
      <c r="B261" s="201"/>
      <c r="C261" s="79">
        <f>INT($B$1*C260)</f>
        <v>0</v>
      </c>
      <c r="D261" s="79">
        <f t="shared" ref="D261:N261" si="1036">INT($B$1*D260)</f>
        <v>0</v>
      </c>
      <c r="E261" s="79">
        <f t="shared" si="1036"/>
        <v>0</v>
      </c>
      <c r="F261" s="79">
        <f t="shared" si="1036"/>
        <v>0</v>
      </c>
      <c r="G261" s="79">
        <f t="shared" si="1036"/>
        <v>0</v>
      </c>
      <c r="H261" s="79">
        <f t="shared" si="1036"/>
        <v>0</v>
      </c>
      <c r="I261" s="79">
        <f t="shared" si="1036"/>
        <v>0</v>
      </c>
      <c r="J261" s="79">
        <f t="shared" si="1036"/>
        <v>0</v>
      </c>
      <c r="K261" s="79">
        <f t="shared" si="1036"/>
        <v>0</v>
      </c>
      <c r="L261" s="79">
        <f t="shared" si="1036"/>
        <v>0</v>
      </c>
      <c r="M261" s="79">
        <f t="shared" si="1036"/>
        <v>0</v>
      </c>
      <c r="N261" s="79">
        <f t="shared" si="1036"/>
        <v>0</v>
      </c>
      <c r="O261" s="90">
        <f t="shared" si="1034"/>
        <v>0</v>
      </c>
      <c r="P261" s="90">
        <f t="shared" ref="P261:S261" si="1037">O261*(1+P$7)</f>
        <v>0</v>
      </c>
      <c r="Q261" s="90">
        <f t="shared" si="1037"/>
        <v>0</v>
      </c>
      <c r="R261" s="90">
        <f t="shared" si="1037"/>
        <v>0</v>
      </c>
      <c r="S261" s="90">
        <f t="shared" si="1037"/>
        <v>0</v>
      </c>
    </row>
    <row r="262" spans="1:19" ht="15" customHeight="1" x14ac:dyDescent="0.25">
      <c r="A262" s="194" t="s">
        <v>30</v>
      </c>
      <c r="B262" s="194"/>
      <c r="C262" s="7"/>
      <c r="D262" s="7">
        <f>$C262</f>
        <v>0</v>
      </c>
      <c r="E262" s="7">
        <f t="shared" ref="E262:N262" si="1038">$C262</f>
        <v>0</v>
      </c>
      <c r="F262" s="7">
        <f t="shared" si="1038"/>
        <v>0</v>
      </c>
      <c r="G262" s="7">
        <f t="shared" si="1038"/>
        <v>0</v>
      </c>
      <c r="H262" s="7">
        <f t="shared" si="1038"/>
        <v>0</v>
      </c>
      <c r="I262" s="7">
        <f t="shared" si="1038"/>
        <v>0</v>
      </c>
      <c r="J262" s="7">
        <f t="shared" si="1038"/>
        <v>0</v>
      </c>
      <c r="K262" s="7">
        <f t="shared" si="1038"/>
        <v>0</v>
      </c>
      <c r="L262" s="7">
        <f t="shared" si="1038"/>
        <v>0</v>
      </c>
      <c r="M262" s="7">
        <f t="shared" si="1038"/>
        <v>0</v>
      </c>
      <c r="N262" s="7">
        <f t="shared" si="1038"/>
        <v>0</v>
      </c>
      <c r="O262" s="150">
        <f t="shared" ref="O262" si="1039">AVERAGE(C262:N262)</f>
        <v>0</v>
      </c>
      <c r="P262" s="150">
        <f t="shared" ref="P262:S262" si="1040">ROUND(O262*(1+P$8),2)</f>
        <v>0</v>
      </c>
      <c r="Q262" s="150">
        <f t="shared" si="1040"/>
        <v>0</v>
      </c>
      <c r="R262" s="150">
        <f t="shared" si="1040"/>
        <v>0</v>
      </c>
      <c r="S262" s="150">
        <f t="shared" si="1040"/>
        <v>0</v>
      </c>
    </row>
    <row r="263" spans="1:19" ht="15" customHeight="1" x14ac:dyDescent="0.25">
      <c r="A263" s="194" t="s">
        <v>282</v>
      </c>
      <c r="B263" s="194"/>
      <c r="C263" s="6">
        <f>C261*C262</f>
        <v>0</v>
      </c>
      <c r="D263" s="6">
        <f t="shared" ref="D263:N263" si="1041">D261*D262</f>
        <v>0</v>
      </c>
      <c r="E263" s="6">
        <f t="shared" si="1041"/>
        <v>0</v>
      </c>
      <c r="F263" s="6">
        <f t="shared" si="1041"/>
        <v>0</v>
      </c>
      <c r="G263" s="6">
        <f t="shared" si="1041"/>
        <v>0</v>
      </c>
      <c r="H263" s="6">
        <f t="shared" si="1041"/>
        <v>0</v>
      </c>
      <c r="I263" s="6">
        <f t="shared" si="1041"/>
        <v>0</v>
      </c>
      <c r="J263" s="6">
        <f t="shared" si="1041"/>
        <v>0</v>
      </c>
      <c r="K263" s="6">
        <f t="shared" si="1041"/>
        <v>0</v>
      </c>
      <c r="L263" s="6">
        <f t="shared" si="1041"/>
        <v>0</v>
      </c>
      <c r="M263" s="6">
        <f t="shared" si="1041"/>
        <v>0</v>
      </c>
      <c r="N263" s="6">
        <f t="shared" si="1041"/>
        <v>0</v>
      </c>
      <c r="O263" s="92">
        <f t="shared" ref="O263" si="1042">SUM(C263:N263)</f>
        <v>0</v>
      </c>
      <c r="P263" s="92">
        <f t="shared" ref="P263" si="1043">P261*P262</f>
        <v>0</v>
      </c>
      <c r="Q263" s="92">
        <f t="shared" ref="Q263" si="1044">Q261*Q262</f>
        <v>0</v>
      </c>
      <c r="R263" s="92">
        <f t="shared" ref="R263" si="1045">R261*R262</f>
        <v>0</v>
      </c>
      <c r="S263" s="92">
        <f t="shared" ref="S263" si="1046">S261*S262</f>
        <v>0</v>
      </c>
    </row>
    <row r="264" spans="1:19" ht="15" customHeight="1" x14ac:dyDescent="0.25">
      <c r="A264" s="194" t="s">
        <v>31</v>
      </c>
      <c r="B264" s="194"/>
      <c r="C264" s="130">
        <v>0.21</v>
      </c>
      <c r="D264" s="131">
        <f t="shared" ref="D264:N264" si="1047">$C264</f>
        <v>0.21</v>
      </c>
      <c r="E264" s="131">
        <f t="shared" si="1047"/>
        <v>0.21</v>
      </c>
      <c r="F264" s="131">
        <f t="shared" si="1047"/>
        <v>0.21</v>
      </c>
      <c r="G264" s="131">
        <f t="shared" si="1047"/>
        <v>0.21</v>
      </c>
      <c r="H264" s="131">
        <f t="shared" si="1047"/>
        <v>0.21</v>
      </c>
      <c r="I264" s="131">
        <f t="shared" si="1047"/>
        <v>0.21</v>
      </c>
      <c r="J264" s="131">
        <f t="shared" si="1047"/>
        <v>0.21</v>
      </c>
      <c r="K264" s="131">
        <f t="shared" si="1047"/>
        <v>0.21</v>
      </c>
      <c r="L264" s="131">
        <f t="shared" si="1047"/>
        <v>0.21</v>
      </c>
      <c r="M264" s="131">
        <f t="shared" si="1047"/>
        <v>0.21</v>
      </c>
      <c r="N264" s="131">
        <f t="shared" si="1047"/>
        <v>0.21</v>
      </c>
      <c r="O264" s="6"/>
      <c r="P264" s="6"/>
      <c r="Q264" s="6"/>
      <c r="R264" s="6"/>
      <c r="S264" s="6"/>
    </row>
    <row r="265" spans="1:19" ht="15" customHeight="1" x14ac:dyDescent="0.25">
      <c r="A265" s="195" t="s">
        <v>32</v>
      </c>
      <c r="B265" s="195"/>
      <c r="C265" s="6">
        <f t="shared" ref="C265:N265" si="1048">C263*C264</f>
        <v>0</v>
      </c>
      <c r="D265" s="6">
        <f t="shared" si="1048"/>
        <v>0</v>
      </c>
      <c r="E265" s="6">
        <f t="shared" si="1048"/>
        <v>0</v>
      </c>
      <c r="F265" s="6">
        <f t="shared" si="1048"/>
        <v>0</v>
      </c>
      <c r="G265" s="6">
        <f t="shared" si="1048"/>
        <v>0</v>
      </c>
      <c r="H265" s="6">
        <f t="shared" si="1048"/>
        <v>0</v>
      </c>
      <c r="I265" s="6">
        <f t="shared" si="1048"/>
        <v>0</v>
      </c>
      <c r="J265" s="6">
        <f t="shared" si="1048"/>
        <v>0</v>
      </c>
      <c r="K265" s="6">
        <f t="shared" si="1048"/>
        <v>0</v>
      </c>
      <c r="L265" s="6">
        <f t="shared" si="1048"/>
        <v>0</v>
      </c>
      <c r="M265" s="6">
        <f t="shared" si="1048"/>
        <v>0</v>
      </c>
      <c r="N265" s="6">
        <f t="shared" si="1048"/>
        <v>0</v>
      </c>
      <c r="O265" s="92">
        <f t="shared" ref="O265:O268" si="1049">SUM(C265:N265)</f>
        <v>0</v>
      </c>
      <c r="P265" s="92">
        <f t="shared" ref="P265" si="1050">P263*$C264</f>
        <v>0</v>
      </c>
      <c r="Q265" s="92">
        <f t="shared" ref="Q265" si="1051">Q263*$C264</f>
        <v>0</v>
      </c>
      <c r="R265" s="92">
        <f t="shared" ref="R265" si="1052">R263*$C264</f>
        <v>0</v>
      </c>
      <c r="S265" s="92">
        <f t="shared" ref="S265" si="1053">S263*$C264</f>
        <v>0</v>
      </c>
    </row>
    <row r="266" spans="1:19" ht="15" customHeight="1" x14ac:dyDescent="0.25">
      <c r="A266" s="195" t="s">
        <v>281</v>
      </c>
      <c r="B266" s="195"/>
      <c r="C266" s="6">
        <f t="shared" ref="C266:N266" si="1054">C263+C265</f>
        <v>0</v>
      </c>
      <c r="D266" s="6">
        <f t="shared" si="1054"/>
        <v>0</v>
      </c>
      <c r="E266" s="6">
        <f t="shared" si="1054"/>
        <v>0</v>
      </c>
      <c r="F266" s="6">
        <f t="shared" si="1054"/>
        <v>0</v>
      </c>
      <c r="G266" s="6">
        <f t="shared" si="1054"/>
        <v>0</v>
      </c>
      <c r="H266" s="6">
        <f t="shared" si="1054"/>
        <v>0</v>
      </c>
      <c r="I266" s="6">
        <f t="shared" si="1054"/>
        <v>0</v>
      </c>
      <c r="J266" s="6">
        <f t="shared" si="1054"/>
        <v>0</v>
      </c>
      <c r="K266" s="6">
        <f t="shared" si="1054"/>
        <v>0</v>
      </c>
      <c r="L266" s="6">
        <f t="shared" si="1054"/>
        <v>0</v>
      </c>
      <c r="M266" s="6">
        <f t="shared" si="1054"/>
        <v>0</v>
      </c>
      <c r="N266" s="6">
        <f t="shared" si="1054"/>
        <v>0</v>
      </c>
      <c r="O266" s="92">
        <f t="shared" si="1049"/>
        <v>0</v>
      </c>
      <c r="P266" s="92">
        <f t="shared" ref="P266" si="1055">P263+P265</f>
        <v>0</v>
      </c>
      <c r="Q266" s="92">
        <f t="shared" ref="Q266" si="1056">Q263+Q265</f>
        <v>0</v>
      </c>
      <c r="R266" s="92">
        <f t="shared" ref="R266" si="1057">R263+R265</f>
        <v>0</v>
      </c>
      <c r="S266" s="92">
        <f t="shared" ref="S266" si="1058">S263+S265</f>
        <v>0</v>
      </c>
    </row>
    <row r="267" spans="1:19" ht="15" customHeight="1" x14ac:dyDescent="0.25">
      <c r="A267" s="8" t="s">
        <v>33</v>
      </c>
      <c r="B267" s="9">
        <f>$B$17</f>
        <v>1</v>
      </c>
      <c r="C267" s="6">
        <f t="shared" ref="C267:N267" si="1059">C266*$B$27</f>
        <v>0</v>
      </c>
      <c r="D267" s="6">
        <f t="shared" si="1059"/>
        <v>0</v>
      </c>
      <c r="E267" s="6">
        <f t="shared" si="1059"/>
        <v>0</v>
      </c>
      <c r="F267" s="6">
        <f t="shared" si="1059"/>
        <v>0</v>
      </c>
      <c r="G267" s="6">
        <f t="shared" si="1059"/>
        <v>0</v>
      </c>
      <c r="H267" s="6">
        <f t="shared" si="1059"/>
        <v>0</v>
      </c>
      <c r="I267" s="6">
        <f t="shared" si="1059"/>
        <v>0</v>
      </c>
      <c r="J267" s="6">
        <f t="shared" si="1059"/>
        <v>0</v>
      </c>
      <c r="K267" s="6">
        <f t="shared" si="1059"/>
        <v>0</v>
      </c>
      <c r="L267" s="6">
        <f t="shared" si="1059"/>
        <v>0</v>
      </c>
      <c r="M267" s="6">
        <f t="shared" si="1059"/>
        <v>0</v>
      </c>
      <c r="N267" s="6">
        <f t="shared" si="1059"/>
        <v>0</v>
      </c>
      <c r="O267" s="92">
        <f t="shared" si="1049"/>
        <v>0</v>
      </c>
      <c r="P267" s="92">
        <f t="shared" ref="P267" si="1060">P266*$B267</f>
        <v>0</v>
      </c>
      <c r="Q267" s="92">
        <f t="shared" ref="Q267" si="1061">Q266*$B267</f>
        <v>0</v>
      </c>
      <c r="R267" s="92">
        <f t="shared" ref="R267" si="1062">R266*$B267</f>
        <v>0</v>
      </c>
      <c r="S267" s="92">
        <f t="shared" ref="S267" si="1063">S266*$B267</f>
        <v>0</v>
      </c>
    </row>
    <row r="268" spans="1:19" ht="15" customHeight="1" x14ac:dyDescent="0.25">
      <c r="A268" s="8" t="s">
        <v>34</v>
      </c>
      <c r="B268" s="9">
        <f>1-B267</f>
        <v>0</v>
      </c>
      <c r="C268" s="6">
        <f t="shared" ref="C268:N268" si="1064">C266*$B$28</f>
        <v>0</v>
      </c>
      <c r="D268" s="6">
        <f t="shared" si="1064"/>
        <v>0</v>
      </c>
      <c r="E268" s="6">
        <f t="shared" si="1064"/>
        <v>0</v>
      </c>
      <c r="F268" s="6">
        <f t="shared" si="1064"/>
        <v>0</v>
      </c>
      <c r="G268" s="6">
        <f t="shared" si="1064"/>
        <v>0</v>
      </c>
      <c r="H268" s="6">
        <f t="shared" si="1064"/>
        <v>0</v>
      </c>
      <c r="I268" s="6">
        <f t="shared" si="1064"/>
        <v>0</v>
      </c>
      <c r="J268" s="6">
        <f t="shared" si="1064"/>
        <v>0</v>
      </c>
      <c r="K268" s="6">
        <f t="shared" si="1064"/>
        <v>0</v>
      </c>
      <c r="L268" s="6">
        <f t="shared" si="1064"/>
        <v>0</v>
      </c>
      <c r="M268" s="6">
        <f t="shared" si="1064"/>
        <v>0</v>
      </c>
      <c r="N268" s="6">
        <f t="shared" si="1064"/>
        <v>0</v>
      </c>
      <c r="O268" s="92">
        <f t="shared" si="1049"/>
        <v>0</v>
      </c>
      <c r="P268" s="92">
        <f t="shared" ref="P268" si="1065">P266-P267</f>
        <v>0</v>
      </c>
      <c r="Q268" s="92">
        <f t="shared" ref="Q268" si="1066">Q266-Q267</f>
        <v>0</v>
      </c>
      <c r="R268" s="92">
        <f t="shared" ref="R268" si="1067">R266-R267</f>
        <v>0</v>
      </c>
      <c r="S268" s="92">
        <f t="shared" ref="S268" si="1068">S266-S267</f>
        <v>0</v>
      </c>
    </row>
    <row r="269" spans="1:19" ht="15" customHeight="1" x14ac:dyDescent="0.25">
      <c r="A269" s="196" t="s">
        <v>357</v>
      </c>
      <c r="B269" s="197"/>
      <c r="C269" s="98" t="s">
        <v>17</v>
      </c>
      <c r="D269" s="98" t="s">
        <v>18</v>
      </c>
      <c r="E269" s="98" t="s">
        <v>19</v>
      </c>
      <c r="F269" s="98" t="s">
        <v>20</v>
      </c>
      <c r="G269" s="98" t="s">
        <v>21</v>
      </c>
      <c r="H269" s="98" t="s">
        <v>22</v>
      </c>
      <c r="I269" s="98" t="s">
        <v>23</v>
      </c>
      <c r="J269" s="98" t="s">
        <v>24</v>
      </c>
      <c r="K269" s="98" t="s">
        <v>25</v>
      </c>
      <c r="L269" s="98" t="s">
        <v>26</v>
      </c>
      <c r="M269" s="98" t="s">
        <v>27</v>
      </c>
      <c r="N269" s="98" t="s">
        <v>28</v>
      </c>
      <c r="O269" s="98" t="s">
        <v>438</v>
      </c>
      <c r="P269" s="98" t="s">
        <v>447</v>
      </c>
      <c r="Q269" s="98" t="s">
        <v>448</v>
      </c>
      <c r="R269" s="98" t="s">
        <v>449</v>
      </c>
      <c r="S269" s="98" t="s">
        <v>450</v>
      </c>
    </row>
    <row r="270" spans="1:19" ht="15" customHeight="1" x14ac:dyDescent="0.25">
      <c r="A270" s="198" t="s">
        <v>29</v>
      </c>
      <c r="B270" s="199"/>
      <c r="C270" s="81"/>
      <c r="D270" s="81">
        <f>$C270</f>
        <v>0</v>
      </c>
      <c r="E270" s="81">
        <f t="shared" ref="E270:N270" si="1069">$C270</f>
        <v>0</v>
      </c>
      <c r="F270" s="81">
        <f t="shared" si="1069"/>
        <v>0</v>
      </c>
      <c r="G270" s="81">
        <f t="shared" si="1069"/>
        <v>0</v>
      </c>
      <c r="H270" s="81">
        <f t="shared" si="1069"/>
        <v>0</v>
      </c>
      <c r="I270" s="81">
        <f t="shared" si="1069"/>
        <v>0</v>
      </c>
      <c r="J270" s="81">
        <f t="shared" si="1069"/>
        <v>0</v>
      </c>
      <c r="K270" s="81">
        <f t="shared" si="1069"/>
        <v>0</v>
      </c>
      <c r="L270" s="81">
        <f t="shared" si="1069"/>
        <v>0</v>
      </c>
      <c r="M270" s="81">
        <f t="shared" si="1069"/>
        <v>0</v>
      </c>
      <c r="N270" s="81">
        <f t="shared" si="1069"/>
        <v>0</v>
      </c>
      <c r="O270" s="90">
        <f t="shared" ref="O270:O271" si="1070">SUM(C270:N270)</f>
        <v>0</v>
      </c>
      <c r="P270" s="90">
        <f t="shared" ref="P270:S270" si="1071">O270*(1+P$7)</f>
        <v>0</v>
      </c>
      <c r="Q270" s="90">
        <f t="shared" si="1071"/>
        <v>0</v>
      </c>
      <c r="R270" s="90">
        <f t="shared" si="1071"/>
        <v>0</v>
      </c>
      <c r="S270" s="90">
        <f t="shared" si="1071"/>
        <v>0</v>
      </c>
    </row>
    <row r="271" spans="1:19" ht="15" customHeight="1" x14ac:dyDescent="0.25">
      <c r="A271" s="200"/>
      <c r="B271" s="201"/>
      <c r="C271" s="79">
        <f>INT($B$1*C270)</f>
        <v>0</v>
      </c>
      <c r="D271" s="79">
        <f t="shared" ref="D271:N271" si="1072">INT($B$1*D270)</f>
        <v>0</v>
      </c>
      <c r="E271" s="79">
        <f t="shared" si="1072"/>
        <v>0</v>
      </c>
      <c r="F271" s="79">
        <f t="shared" si="1072"/>
        <v>0</v>
      </c>
      <c r="G271" s="79">
        <f t="shared" si="1072"/>
        <v>0</v>
      </c>
      <c r="H271" s="79">
        <f t="shared" si="1072"/>
        <v>0</v>
      </c>
      <c r="I271" s="79">
        <f t="shared" si="1072"/>
        <v>0</v>
      </c>
      <c r="J271" s="79">
        <f t="shared" si="1072"/>
        <v>0</v>
      </c>
      <c r="K271" s="79">
        <f t="shared" si="1072"/>
        <v>0</v>
      </c>
      <c r="L271" s="79">
        <f t="shared" si="1072"/>
        <v>0</v>
      </c>
      <c r="M271" s="79">
        <f t="shared" si="1072"/>
        <v>0</v>
      </c>
      <c r="N271" s="79">
        <f t="shared" si="1072"/>
        <v>0</v>
      </c>
      <c r="O271" s="90">
        <f t="shared" si="1070"/>
        <v>0</v>
      </c>
      <c r="P271" s="90">
        <f t="shared" ref="P271:S271" si="1073">O271*(1+P$7)</f>
        <v>0</v>
      </c>
      <c r="Q271" s="90">
        <f t="shared" si="1073"/>
        <v>0</v>
      </c>
      <c r="R271" s="90">
        <f t="shared" si="1073"/>
        <v>0</v>
      </c>
      <c r="S271" s="90">
        <f t="shared" si="1073"/>
        <v>0</v>
      </c>
    </row>
    <row r="272" spans="1:19" ht="15" customHeight="1" x14ac:dyDescent="0.25">
      <c r="A272" s="194" t="s">
        <v>30</v>
      </c>
      <c r="B272" s="194"/>
      <c r="C272" s="7"/>
      <c r="D272" s="7">
        <f>$C272</f>
        <v>0</v>
      </c>
      <c r="E272" s="7">
        <f t="shared" ref="E272:N272" si="1074">$C272</f>
        <v>0</v>
      </c>
      <c r="F272" s="7">
        <f t="shared" si="1074"/>
        <v>0</v>
      </c>
      <c r="G272" s="7">
        <f t="shared" si="1074"/>
        <v>0</v>
      </c>
      <c r="H272" s="7">
        <f t="shared" si="1074"/>
        <v>0</v>
      </c>
      <c r="I272" s="7">
        <f t="shared" si="1074"/>
        <v>0</v>
      </c>
      <c r="J272" s="7">
        <f t="shared" si="1074"/>
        <v>0</v>
      </c>
      <c r="K272" s="7">
        <f t="shared" si="1074"/>
        <v>0</v>
      </c>
      <c r="L272" s="7">
        <f t="shared" si="1074"/>
        <v>0</v>
      </c>
      <c r="M272" s="7">
        <f t="shared" si="1074"/>
        <v>0</v>
      </c>
      <c r="N272" s="7">
        <f t="shared" si="1074"/>
        <v>0</v>
      </c>
      <c r="O272" s="150">
        <f t="shared" ref="O272" si="1075">AVERAGE(C272:N272)</f>
        <v>0</v>
      </c>
      <c r="P272" s="150">
        <f t="shared" ref="P272:S272" si="1076">ROUND(O272*(1+P$8),2)</f>
        <v>0</v>
      </c>
      <c r="Q272" s="150">
        <f t="shared" si="1076"/>
        <v>0</v>
      </c>
      <c r="R272" s="150">
        <f t="shared" si="1076"/>
        <v>0</v>
      </c>
      <c r="S272" s="150">
        <f t="shared" si="1076"/>
        <v>0</v>
      </c>
    </row>
    <row r="273" spans="1:19" ht="15" customHeight="1" x14ac:dyDescent="0.25">
      <c r="A273" s="194" t="s">
        <v>282</v>
      </c>
      <c r="B273" s="194"/>
      <c r="C273" s="6">
        <f>C271*C272</f>
        <v>0</v>
      </c>
      <c r="D273" s="6">
        <f t="shared" ref="D273:N273" si="1077">D271*D272</f>
        <v>0</v>
      </c>
      <c r="E273" s="6">
        <f t="shared" si="1077"/>
        <v>0</v>
      </c>
      <c r="F273" s="6">
        <f t="shared" si="1077"/>
        <v>0</v>
      </c>
      <c r="G273" s="6">
        <f t="shared" si="1077"/>
        <v>0</v>
      </c>
      <c r="H273" s="6">
        <f t="shared" si="1077"/>
        <v>0</v>
      </c>
      <c r="I273" s="6">
        <f t="shared" si="1077"/>
        <v>0</v>
      </c>
      <c r="J273" s="6">
        <f t="shared" si="1077"/>
        <v>0</v>
      </c>
      <c r="K273" s="6">
        <f t="shared" si="1077"/>
        <v>0</v>
      </c>
      <c r="L273" s="6">
        <f t="shared" si="1077"/>
        <v>0</v>
      </c>
      <c r="M273" s="6">
        <f t="shared" si="1077"/>
        <v>0</v>
      </c>
      <c r="N273" s="6">
        <f t="shared" si="1077"/>
        <v>0</v>
      </c>
      <c r="O273" s="92">
        <f t="shared" ref="O273" si="1078">SUM(C273:N273)</f>
        <v>0</v>
      </c>
      <c r="P273" s="92">
        <f t="shared" ref="P273" si="1079">P271*P272</f>
        <v>0</v>
      </c>
      <c r="Q273" s="92">
        <f t="shared" ref="Q273" si="1080">Q271*Q272</f>
        <v>0</v>
      </c>
      <c r="R273" s="92">
        <f t="shared" ref="R273" si="1081">R271*R272</f>
        <v>0</v>
      </c>
      <c r="S273" s="92">
        <f t="shared" ref="S273" si="1082">S271*S272</f>
        <v>0</v>
      </c>
    </row>
    <row r="274" spans="1:19" ht="15" customHeight="1" x14ac:dyDescent="0.25">
      <c r="A274" s="194" t="s">
        <v>31</v>
      </c>
      <c r="B274" s="194"/>
      <c r="C274" s="130">
        <v>0.21</v>
      </c>
      <c r="D274" s="131">
        <f t="shared" ref="D274:N274" si="1083">$C274</f>
        <v>0.21</v>
      </c>
      <c r="E274" s="131">
        <f t="shared" si="1083"/>
        <v>0.21</v>
      </c>
      <c r="F274" s="131">
        <f t="shared" si="1083"/>
        <v>0.21</v>
      </c>
      <c r="G274" s="131">
        <f t="shared" si="1083"/>
        <v>0.21</v>
      </c>
      <c r="H274" s="131">
        <f t="shared" si="1083"/>
        <v>0.21</v>
      </c>
      <c r="I274" s="131">
        <f t="shared" si="1083"/>
        <v>0.21</v>
      </c>
      <c r="J274" s="131">
        <f t="shared" si="1083"/>
        <v>0.21</v>
      </c>
      <c r="K274" s="131">
        <f t="shared" si="1083"/>
        <v>0.21</v>
      </c>
      <c r="L274" s="131">
        <f t="shared" si="1083"/>
        <v>0.21</v>
      </c>
      <c r="M274" s="131">
        <f t="shared" si="1083"/>
        <v>0.21</v>
      </c>
      <c r="N274" s="131">
        <f t="shared" si="1083"/>
        <v>0.21</v>
      </c>
      <c r="O274" s="6"/>
      <c r="P274" s="6"/>
      <c r="Q274" s="6"/>
      <c r="R274" s="6"/>
      <c r="S274" s="6"/>
    </row>
    <row r="275" spans="1:19" ht="15" customHeight="1" x14ac:dyDescent="0.25">
      <c r="A275" s="195" t="s">
        <v>32</v>
      </c>
      <c r="B275" s="195"/>
      <c r="C275" s="6">
        <f t="shared" ref="C275:N275" si="1084">C273*C274</f>
        <v>0</v>
      </c>
      <c r="D275" s="6">
        <f t="shared" si="1084"/>
        <v>0</v>
      </c>
      <c r="E275" s="6">
        <f t="shared" si="1084"/>
        <v>0</v>
      </c>
      <c r="F275" s="6">
        <f t="shared" si="1084"/>
        <v>0</v>
      </c>
      <c r="G275" s="6">
        <f t="shared" si="1084"/>
        <v>0</v>
      </c>
      <c r="H275" s="6">
        <f t="shared" si="1084"/>
        <v>0</v>
      </c>
      <c r="I275" s="6">
        <f t="shared" si="1084"/>
        <v>0</v>
      </c>
      <c r="J275" s="6">
        <f t="shared" si="1084"/>
        <v>0</v>
      </c>
      <c r="K275" s="6">
        <f t="shared" si="1084"/>
        <v>0</v>
      </c>
      <c r="L275" s="6">
        <f t="shared" si="1084"/>
        <v>0</v>
      </c>
      <c r="M275" s="6">
        <f t="shared" si="1084"/>
        <v>0</v>
      </c>
      <c r="N275" s="6">
        <f t="shared" si="1084"/>
        <v>0</v>
      </c>
      <c r="O275" s="92">
        <f t="shared" ref="O275:O278" si="1085">SUM(C275:N275)</f>
        <v>0</v>
      </c>
      <c r="P275" s="92">
        <f t="shared" ref="P275" si="1086">P273*$C274</f>
        <v>0</v>
      </c>
      <c r="Q275" s="92">
        <f t="shared" ref="Q275" si="1087">Q273*$C274</f>
        <v>0</v>
      </c>
      <c r="R275" s="92">
        <f t="shared" ref="R275" si="1088">R273*$C274</f>
        <v>0</v>
      </c>
      <c r="S275" s="92">
        <f t="shared" ref="S275" si="1089">S273*$C274</f>
        <v>0</v>
      </c>
    </row>
    <row r="276" spans="1:19" ht="15" customHeight="1" x14ac:dyDescent="0.25">
      <c r="A276" s="195" t="s">
        <v>281</v>
      </c>
      <c r="B276" s="195"/>
      <c r="C276" s="6">
        <f t="shared" ref="C276:N276" si="1090">C273+C275</f>
        <v>0</v>
      </c>
      <c r="D276" s="6">
        <f t="shared" si="1090"/>
        <v>0</v>
      </c>
      <c r="E276" s="6">
        <f t="shared" si="1090"/>
        <v>0</v>
      </c>
      <c r="F276" s="6">
        <f t="shared" si="1090"/>
        <v>0</v>
      </c>
      <c r="G276" s="6">
        <f t="shared" si="1090"/>
        <v>0</v>
      </c>
      <c r="H276" s="6">
        <f t="shared" si="1090"/>
        <v>0</v>
      </c>
      <c r="I276" s="6">
        <f t="shared" si="1090"/>
        <v>0</v>
      </c>
      <c r="J276" s="6">
        <f t="shared" si="1090"/>
        <v>0</v>
      </c>
      <c r="K276" s="6">
        <f t="shared" si="1090"/>
        <v>0</v>
      </c>
      <c r="L276" s="6">
        <f t="shared" si="1090"/>
        <v>0</v>
      </c>
      <c r="M276" s="6">
        <f t="shared" si="1090"/>
        <v>0</v>
      </c>
      <c r="N276" s="6">
        <f t="shared" si="1090"/>
        <v>0</v>
      </c>
      <c r="O276" s="92">
        <f t="shared" si="1085"/>
        <v>0</v>
      </c>
      <c r="P276" s="92">
        <f t="shared" ref="P276" si="1091">P273+P275</f>
        <v>0</v>
      </c>
      <c r="Q276" s="92">
        <f t="shared" ref="Q276" si="1092">Q273+Q275</f>
        <v>0</v>
      </c>
      <c r="R276" s="92">
        <f t="shared" ref="R276" si="1093">R273+R275</f>
        <v>0</v>
      </c>
      <c r="S276" s="92">
        <f t="shared" ref="S276" si="1094">S273+S275</f>
        <v>0</v>
      </c>
    </row>
    <row r="277" spans="1:19" ht="15" customHeight="1" x14ac:dyDescent="0.25">
      <c r="A277" s="8" t="s">
        <v>33</v>
      </c>
      <c r="B277" s="9">
        <f>$B$17</f>
        <v>1</v>
      </c>
      <c r="C277" s="6">
        <f t="shared" ref="C277:N277" si="1095">C276*$B$27</f>
        <v>0</v>
      </c>
      <c r="D277" s="6">
        <f t="shared" si="1095"/>
        <v>0</v>
      </c>
      <c r="E277" s="6">
        <f t="shared" si="1095"/>
        <v>0</v>
      </c>
      <c r="F277" s="6">
        <f t="shared" si="1095"/>
        <v>0</v>
      </c>
      <c r="G277" s="6">
        <f t="shared" si="1095"/>
        <v>0</v>
      </c>
      <c r="H277" s="6">
        <f t="shared" si="1095"/>
        <v>0</v>
      </c>
      <c r="I277" s="6">
        <f t="shared" si="1095"/>
        <v>0</v>
      </c>
      <c r="J277" s="6">
        <f t="shared" si="1095"/>
        <v>0</v>
      </c>
      <c r="K277" s="6">
        <f t="shared" si="1095"/>
        <v>0</v>
      </c>
      <c r="L277" s="6">
        <f t="shared" si="1095"/>
        <v>0</v>
      </c>
      <c r="M277" s="6">
        <f t="shared" si="1095"/>
        <v>0</v>
      </c>
      <c r="N277" s="6">
        <f t="shared" si="1095"/>
        <v>0</v>
      </c>
      <c r="O277" s="92">
        <f t="shared" si="1085"/>
        <v>0</v>
      </c>
      <c r="P277" s="92">
        <f t="shared" ref="P277" si="1096">P276*$B277</f>
        <v>0</v>
      </c>
      <c r="Q277" s="92">
        <f t="shared" ref="Q277" si="1097">Q276*$B277</f>
        <v>0</v>
      </c>
      <c r="R277" s="92">
        <f t="shared" ref="R277" si="1098">R276*$B277</f>
        <v>0</v>
      </c>
      <c r="S277" s="92">
        <f t="shared" ref="S277" si="1099">S276*$B277</f>
        <v>0</v>
      </c>
    </row>
    <row r="278" spans="1:19" ht="15" customHeight="1" x14ac:dyDescent="0.25">
      <c r="A278" s="8" t="s">
        <v>34</v>
      </c>
      <c r="B278" s="9">
        <f>1-B277</f>
        <v>0</v>
      </c>
      <c r="C278" s="6">
        <f t="shared" ref="C278:N278" si="1100">C276*$B$28</f>
        <v>0</v>
      </c>
      <c r="D278" s="6">
        <f t="shared" si="1100"/>
        <v>0</v>
      </c>
      <c r="E278" s="6">
        <f t="shared" si="1100"/>
        <v>0</v>
      </c>
      <c r="F278" s="6">
        <f t="shared" si="1100"/>
        <v>0</v>
      </c>
      <c r="G278" s="6">
        <f t="shared" si="1100"/>
        <v>0</v>
      </c>
      <c r="H278" s="6">
        <f t="shared" si="1100"/>
        <v>0</v>
      </c>
      <c r="I278" s="6">
        <f t="shared" si="1100"/>
        <v>0</v>
      </c>
      <c r="J278" s="6">
        <f t="shared" si="1100"/>
        <v>0</v>
      </c>
      <c r="K278" s="6">
        <f t="shared" si="1100"/>
        <v>0</v>
      </c>
      <c r="L278" s="6">
        <f t="shared" si="1100"/>
        <v>0</v>
      </c>
      <c r="M278" s="6">
        <f t="shared" si="1100"/>
        <v>0</v>
      </c>
      <c r="N278" s="6">
        <f t="shared" si="1100"/>
        <v>0</v>
      </c>
      <c r="O278" s="92">
        <f t="shared" si="1085"/>
        <v>0</v>
      </c>
      <c r="P278" s="92">
        <f t="shared" ref="P278" si="1101">P276-P277</f>
        <v>0</v>
      </c>
      <c r="Q278" s="92">
        <f t="shared" ref="Q278" si="1102">Q276-Q277</f>
        <v>0</v>
      </c>
      <c r="R278" s="92">
        <f t="shared" ref="R278" si="1103">R276-R277</f>
        <v>0</v>
      </c>
      <c r="S278" s="92">
        <f t="shared" ref="S278" si="1104">S276-S277</f>
        <v>0</v>
      </c>
    </row>
    <row r="279" spans="1:19" ht="15" customHeight="1" x14ac:dyDescent="0.25">
      <c r="A279" s="196" t="s">
        <v>358</v>
      </c>
      <c r="B279" s="197"/>
      <c r="C279" s="98" t="s">
        <v>17</v>
      </c>
      <c r="D279" s="98" t="s">
        <v>18</v>
      </c>
      <c r="E279" s="98" t="s">
        <v>19</v>
      </c>
      <c r="F279" s="98" t="s">
        <v>20</v>
      </c>
      <c r="G279" s="98" t="s">
        <v>21</v>
      </c>
      <c r="H279" s="98" t="s">
        <v>22</v>
      </c>
      <c r="I279" s="98" t="s">
        <v>23</v>
      </c>
      <c r="J279" s="98" t="s">
        <v>24</v>
      </c>
      <c r="K279" s="98" t="s">
        <v>25</v>
      </c>
      <c r="L279" s="98" t="s">
        <v>26</v>
      </c>
      <c r="M279" s="98" t="s">
        <v>27</v>
      </c>
      <c r="N279" s="98" t="s">
        <v>28</v>
      </c>
      <c r="O279" s="98" t="s">
        <v>438</v>
      </c>
      <c r="P279" s="98" t="s">
        <v>447</v>
      </c>
      <c r="Q279" s="98" t="s">
        <v>448</v>
      </c>
      <c r="R279" s="98" t="s">
        <v>449</v>
      </c>
      <c r="S279" s="98" t="s">
        <v>450</v>
      </c>
    </row>
    <row r="280" spans="1:19" ht="15" customHeight="1" x14ac:dyDescent="0.25">
      <c r="A280" s="198" t="s">
        <v>29</v>
      </c>
      <c r="B280" s="199"/>
      <c r="C280" s="81"/>
      <c r="D280" s="81">
        <f>$C280</f>
        <v>0</v>
      </c>
      <c r="E280" s="81">
        <f t="shared" ref="E280:N280" si="1105">$C280</f>
        <v>0</v>
      </c>
      <c r="F280" s="81">
        <f t="shared" si="1105"/>
        <v>0</v>
      </c>
      <c r="G280" s="81">
        <f t="shared" si="1105"/>
        <v>0</v>
      </c>
      <c r="H280" s="81">
        <f t="shared" si="1105"/>
        <v>0</v>
      </c>
      <c r="I280" s="81">
        <f t="shared" si="1105"/>
        <v>0</v>
      </c>
      <c r="J280" s="81">
        <f t="shared" si="1105"/>
        <v>0</v>
      </c>
      <c r="K280" s="81">
        <f t="shared" si="1105"/>
        <v>0</v>
      </c>
      <c r="L280" s="81">
        <f t="shared" si="1105"/>
        <v>0</v>
      </c>
      <c r="M280" s="81">
        <f t="shared" si="1105"/>
        <v>0</v>
      </c>
      <c r="N280" s="81">
        <f t="shared" si="1105"/>
        <v>0</v>
      </c>
      <c r="O280" s="90">
        <f t="shared" ref="O280:O281" si="1106">SUM(C280:N280)</f>
        <v>0</v>
      </c>
      <c r="P280" s="90">
        <f t="shared" ref="P280:S280" si="1107">O280*(1+P$7)</f>
        <v>0</v>
      </c>
      <c r="Q280" s="90">
        <f t="shared" si="1107"/>
        <v>0</v>
      </c>
      <c r="R280" s="90">
        <f t="shared" si="1107"/>
        <v>0</v>
      </c>
      <c r="S280" s="90">
        <f t="shared" si="1107"/>
        <v>0</v>
      </c>
    </row>
    <row r="281" spans="1:19" ht="15" customHeight="1" x14ac:dyDescent="0.25">
      <c r="A281" s="200"/>
      <c r="B281" s="201"/>
      <c r="C281" s="79">
        <f>INT($B$1*C280)</f>
        <v>0</v>
      </c>
      <c r="D281" s="79">
        <f t="shared" ref="D281:N281" si="1108">INT($B$1*D280)</f>
        <v>0</v>
      </c>
      <c r="E281" s="79">
        <f t="shared" si="1108"/>
        <v>0</v>
      </c>
      <c r="F281" s="79">
        <f t="shared" si="1108"/>
        <v>0</v>
      </c>
      <c r="G281" s="79">
        <f t="shared" si="1108"/>
        <v>0</v>
      </c>
      <c r="H281" s="79">
        <f t="shared" si="1108"/>
        <v>0</v>
      </c>
      <c r="I281" s="79">
        <f t="shared" si="1108"/>
        <v>0</v>
      </c>
      <c r="J281" s="79">
        <f t="shared" si="1108"/>
        <v>0</v>
      </c>
      <c r="K281" s="79">
        <f t="shared" si="1108"/>
        <v>0</v>
      </c>
      <c r="L281" s="79">
        <f t="shared" si="1108"/>
        <v>0</v>
      </c>
      <c r="M281" s="79">
        <f t="shared" si="1108"/>
        <v>0</v>
      </c>
      <c r="N281" s="79">
        <f t="shared" si="1108"/>
        <v>0</v>
      </c>
      <c r="O281" s="90">
        <f t="shared" si="1106"/>
        <v>0</v>
      </c>
      <c r="P281" s="90">
        <f t="shared" ref="P281:S281" si="1109">O281*(1+P$7)</f>
        <v>0</v>
      </c>
      <c r="Q281" s="90">
        <f t="shared" si="1109"/>
        <v>0</v>
      </c>
      <c r="R281" s="90">
        <f t="shared" si="1109"/>
        <v>0</v>
      </c>
      <c r="S281" s="90">
        <f t="shared" si="1109"/>
        <v>0</v>
      </c>
    </row>
    <row r="282" spans="1:19" ht="15" customHeight="1" x14ac:dyDescent="0.25">
      <c r="A282" s="194" t="s">
        <v>30</v>
      </c>
      <c r="B282" s="194"/>
      <c r="C282" s="7"/>
      <c r="D282" s="7">
        <f>$C282</f>
        <v>0</v>
      </c>
      <c r="E282" s="7">
        <f t="shared" ref="E282:N282" si="1110">$C282</f>
        <v>0</v>
      </c>
      <c r="F282" s="7">
        <f t="shared" si="1110"/>
        <v>0</v>
      </c>
      <c r="G282" s="7">
        <f t="shared" si="1110"/>
        <v>0</v>
      </c>
      <c r="H282" s="7">
        <f t="shared" si="1110"/>
        <v>0</v>
      </c>
      <c r="I282" s="7">
        <f t="shared" si="1110"/>
        <v>0</v>
      </c>
      <c r="J282" s="7">
        <f t="shared" si="1110"/>
        <v>0</v>
      </c>
      <c r="K282" s="7">
        <f t="shared" si="1110"/>
        <v>0</v>
      </c>
      <c r="L282" s="7">
        <f t="shared" si="1110"/>
        <v>0</v>
      </c>
      <c r="M282" s="7">
        <f t="shared" si="1110"/>
        <v>0</v>
      </c>
      <c r="N282" s="7">
        <f t="shared" si="1110"/>
        <v>0</v>
      </c>
      <c r="O282" s="150">
        <f t="shared" ref="O282" si="1111">AVERAGE(C282:N282)</f>
        <v>0</v>
      </c>
      <c r="P282" s="150">
        <f t="shared" ref="P282:S282" si="1112">ROUND(O282*(1+P$8),2)</f>
        <v>0</v>
      </c>
      <c r="Q282" s="150">
        <f t="shared" si="1112"/>
        <v>0</v>
      </c>
      <c r="R282" s="150">
        <f t="shared" si="1112"/>
        <v>0</v>
      </c>
      <c r="S282" s="150">
        <f t="shared" si="1112"/>
        <v>0</v>
      </c>
    </row>
    <row r="283" spans="1:19" ht="15" customHeight="1" x14ac:dyDescent="0.25">
      <c r="A283" s="194" t="s">
        <v>282</v>
      </c>
      <c r="B283" s="194"/>
      <c r="C283" s="6">
        <f>C281*C282</f>
        <v>0</v>
      </c>
      <c r="D283" s="6">
        <f t="shared" ref="D283:N283" si="1113">D281*D282</f>
        <v>0</v>
      </c>
      <c r="E283" s="6">
        <f t="shared" si="1113"/>
        <v>0</v>
      </c>
      <c r="F283" s="6">
        <f t="shared" si="1113"/>
        <v>0</v>
      </c>
      <c r="G283" s="6">
        <f t="shared" si="1113"/>
        <v>0</v>
      </c>
      <c r="H283" s="6">
        <f t="shared" si="1113"/>
        <v>0</v>
      </c>
      <c r="I283" s="6">
        <f t="shared" si="1113"/>
        <v>0</v>
      </c>
      <c r="J283" s="6">
        <f t="shared" si="1113"/>
        <v>0</v>
      </c>
      <c r="K283" s="6">
        <f t="shared" si="1113"/>
        <v>0</v>
      </c>
      <c r="L283" s="6">
        <f t="shared" si="1113"/>
        <v>0</v>
      </c>
      <c r="M283" s="6">
        <f t="shared" si="1113"/>
        <v>0</v>
      </c>
      <c r="N283" s="6">
        <f t="shared" si="1113"/>
        <v>0</v>
      </c>
      <c r="O283" s="92">
        <f t="shared" ref="O283" si="1114">SUM(C283:N283)</f>
        <v>0</v>
      </c>
      <c r="P283" s="92">
        <f t="shared" ref="P283" si="1115">P281*P282</f>
        <v>0</v>
      </c>
      <c r="Q283" s="92">
        <f t="shared" ref="Q283" si="1116">Q281*Q282</f>
        <v>0</v>
      </c>
      <c r="R283" s="92">
        <f t="shared" ref="R283" si="1117">R281*R282</f>
        <v>0</v>
      </c>
      <c r="S283" s="92">
        <f t="shared" ref="S283" si="1118">S281*S282</f>
        <v>0</v>
      </c>
    </row>
    <row r="284" spans="1:19" ht="15" customHeight="1" x14ac:dyDescent="0.25">
      <c r="A284" s="194" t="s">
        <v>31</v>
      </c>
      <c r="B284" s="194"/>
      <c r="C284" s="130">
        <v>0.21</v>
      </c>
      <c r="D284" s="131">
        <f t="shared" ref="D284:N284" si="1119">$C284</f>
        <v>0.21</v>
      </c>
      <c r="E284" s="131">
        <f t="shared" si="1119"/>
        <v>0.21</v>
      </c>
      <c r="F284" s="131">
        <f t="shared" si="1119"/>
        <v>0.21</v>
      </c>
      <c r="G284" s="131">
        <f t="shared" si="1119"/>
        <v>0.21</v>
      </c>
      <c r="H284" s="131">
        <f t="shared" si="1119"/>
        <v>0.21</v>
      </c>
      <c r="I284" s="131">
        <f t="shared" si="1119"/>
        <v>0.21</v>
      </c>
      <c r="J284" s="131">
        <f t="shared" si="1119"/>
        <v>0.21</v>
      </c>
      <c r="K284" s="131">
        <f t="shared" si="1119"/>
        <v>0.21</v>
      </c>
      <c r="L284" s="131">
        <f t="shared" si="1119"/>
        <v>0.21</v>
      </c>
      <c r="M284" s="131">
        <f t="shared" si="1119"/>
        <v>0.21</v>
      </c>
      <c r="N284" s="131">
        <f t="shared" si="1119"/>
        <v>0.21</v>
      </c>
      <c r="O284" s="6"/>
      <c r="P284" s="6"/>
      <c r="Q284" s="6"/>
      <c r="R284" s="6"/>
      <c r="S284" s="6"/>
    </row>
    <row r="285" spans="1:19" ht="15" customHeight="1" x14ac:dyDescent="0.25">
      <c r="A285" s="195" t="s">
        <v>32</v>
      </c>
      <c r="B285" s="195"/>
      <c r="C285" s="6">
        <f t="shared" ref="C285:N285" si="1120">C283*C284</f>
        <v>0</v>
      </c>
      <c r="D285" s="6">
        <f t="shared" si="1120"/>
        <v>0</v>
      </c>
      <c r="E285" s="6">
        <f t="shared" si="1120"/>
        <v>0</v>
      </c>
      <c r="F285" s="6">
        <f t="shared" si="1120"/>
        <v>0</v>
      </c>
      <c r="G285" s="6">
        <f t="shared" si="1120"/>
        <v>0</v>
      </c>
      <c r="H285" s="6">
        <f t="shared" si="1120"/>
        <v>0</v>
      </c>
      <c r="I285" s="6">
        <f t="shared" si="1120"/>
        <v>0</v>
      </c>
      <c r="J285" s="6">
        <f t="shared" si="1120"/>
        <v>0</v>
      </c>
      <c r="K285" s="6">
        <f t="shared" si="1120"/>
        <v>0</v>
      </c>
      <c r="L285" s="6">
        <f t="shared" si="1120"/>
        <v>0</v>
      </c>
      <c r="M285" s="6">
        <f t="shared" si="1120"/>
        <v>0</v>
      </c>
      <c r="N285" s="6">
        <f t="shared" si="1120"/>
        <v>0</v>
      </c>
      <c r="O285" s="92">
        <f t="shared" ref="O285:O288" si="1121">SUM(C285:N285)</f>
        <v>0</v>
      </c>
      <c r="P285" s="92">
        <f t="shared" ref="P285" si="1122">P283*$C284</f>
        <v>0</v>
      </c>
      <c r="Q285" s="92">
        <f t="shared" ref="Q285" si="1123">Q283*$C284</f>
        <v>0</v>
      </c>
      <c r="R285" s="92">
        <f t="shared" ref="R285" si="1124">R283*$C284</f>
        <v>0</v>
      </c>
      <c r="S285" s="92">
        <f t="shared" ref="S285" si="1125">S283*$C284</f>
        <v>0</v>
      </c>
    </row>
    <row r="286" spans="1:19" ht="15" customHeight="1" x14ac:dyDescent="0.25">
      <c r="A286" s="195" t="s">
        <v>281</v>
      </c>
      <c r="B286" s="195"/>
      <c r="C286" s="6">
        <f t="shared" ref="C286:N286" si="1126">C283+C285</f>
        <v>0</v>
      </c>
      <c r="D286" s="6">
        <f t="shared" si="1126"/>
        <v>0</v>
      </c>
      <c r="E286" s="6">
        <f t="shared" si="1126"/>
        <v>0</v>
      </c>
      <c r="F286" s="6">
        <f t="shared" si="1126"/>
        <v>0</v>
      </c>
      <c r="G286" s="6">
        <f t="shared" si="1126"/>
        <v>0</v>
      </c>
      <c r="H286" s="6">
        <f t="shared" si="1126"/>
        <v>0</v>
      </c>
      <c r="I286" s="6">
        <f t="shared" si="1126"/>
        <v>0</v>
      </c>
      <c r="J286" s="6">
        <f t="shared" si="1126"/>
        <v>0</v>
      </c>
      <c r="K286" s="6">
        <f t="shared" si="1126"/>
        <v>0</v>
      </c>
      <c r="L286" s="6">
        <f t="shared" si="1126"/>
        <v>0</v>
      </c>
      <c r="M286" s="6">
        <f t="shared" si="1126"/>
        <v>0</v>
      </c>
      <c r="N286" s="6">
        <f t="shared" si="1126"/>
        <v>0</v>
      </c>
      <c r="O286" s="92">
        <f t="shared" si="1121"/>
        <v>0</v>
      </c>
      <c r="P286" s="92">
        <f t="shared" ref="P286" si="1127">P283+P285</f>
        <v>0</v>
      </c>
      <c r="Q286" s="92">
        <f t="shared" ref="Q286" si="1128">Q283+Q285</f>
        <v>0</v>
      </c>
      <c r="R286" s="92">
        <f t="shared" ref="R286" si="1129">R283+R285</f>
        <v>0</v>
      </c>
      <c r="S286" s="92">
        <f t="shared" ref="S286" si="1130">S283+S285</f>
        <v>0</v>
      </c>
    </row>
    <row r="287" spans="1:19" ht="15" customHeight="1" x14ac:dyDescent="0.25">
      <c r="A287" s="8" t="s">
        <v>33</v>
      </c>
      <c r="B287" s="9">
        <f>$B$17</f>
        <v>1</v>
      </c>
      <c r="C287" s="6">
        <f t="shared" ref="C287:N287" si="1131">C286*$B$27</f>
        <v>0</v>
      </c>
      <c r="D287" s="6">
        <f t="shared" si="1131"/>
        <v>0</v>
      </c>
      <c r="E287" s="6">
        <f t="shared" si="1131"/>
        <v>0</v>
      </c>
      <c r="F287" s="6">
        <f t="shared" si="1131"/>
        <v>0</v>
      </c>
      <c r="G287" s="6">
        <f t="shared" si="1131"/>
        <v>0</v>
      </c>
      <c r="H287" s="6">
        <f t="shared" si="1131"/>
        <v>0</v>
      </c>
      <c r="I287" s="6">
        <f t="shared" si="1131"/>
        <v>0</v>
      </c>
      <c r="J287" s="6">
        <f t="shared" si="1131"/>
        <v>0</v>
      </c>
      <c r="K287" s="6">
        <f t="shared" si="1131"/>
        <v>0</v>
      </c>
      <c r="L287" s="6">
        <f t="shared" si="1131"/>
        <v>0</v>
      </c>
      <c r="M287" s="6">
        <f t="shared" si="1131"/>
        <v>0</v>
      </c>
      <c r="N287" s="6">
        <f t="shared" si="1131"/>
        <v>0</v>
      </c>
      <c r="O287" s="92">
        <f t="shared" si="1121"/>
        <v>0</v>
      </c>
      <c r="P287" s="92">
        <f t="shared" ref="P287" si="1132">P286*$B287</f>
        <v>0</v>
      </c>
      <c r="Q287" s="92">
        <f t="shared" ref="Q287" si="1133">Q286*$B287</f>
        <v>0</v>
      </c>
      <c r="R287" s="92">
        <f t="shared" ref="R287" si="1134">R286*$B287</f>
        <v>0</v>
      </c>
      <c r="S287" s="92">
        <f t="shared" ref="S287" si="1135">S286*$B287</f>
        <v>0</v>
      </c>
    </row>
    <row r="288" spans="1:19" ht="15" customHeight="1" x14ac:dyDescent="0.25">
      <c r="A288" s="8" t="s">
        <v>34</v>
      </c>
      <c r="B288" s="9">
        <f>1-B287</f>
        <v>0</v>
      </c>
      <c r="C288" s="6">
        <f t="shared" ref="C288:N288" si="1136">C286*$B$28</f>
        <v>0</v>
      </c>
      <c r="D288" s="6">
        <f t="shared" si="1136"/>
        <v>0</v>
      </c>
      <c r="E288" s="6">
        <f t="shared" si="1136"/>
        <v>0</v>
      </c>
      <c r="F288" s="6">
        <f t="shared" si="1136"/>
        <v>0</v>
      </c>
      <c r="G288" s="6">
        <f t="shared" si="1136"/>
        <v>0</v>
      </c>
      <c r="H288" s="6">
        <f t="shared" si="1136"/>
        <v>0</v>
      </c>
      <c r="I288" s="6">
        <f t="shared" si="1136"/>
        <v>0</v>
      </c>
      <c r="J288" s="6">
        <f t="shared" si="1136"/>
        <v>0</v>
      </c>
      <c r="K288" s="6">
        <f t="shared" si="1136"/>
        <v>0</v>
      </c>
      <c r="L288" s="6">
        <f t="shared" si="1136"/>
        <v>0</v>
      </c>
      <c r="M288" s="6">
        <f t="shared" si="1136"/>
        <v>0</v>
      </c>
      <c r="N288" s="6">
        <f t="shared" si="1136"/>
        <v>0</v>
      </c>
      <c r="O288" s="92">
        <f t="shared" si="1121"/>
        <v>0</v>
      </c>
      <c r="P288" s="92">
        <f t="shared" ref="P288" si="1137">P286-P287</f>
        <v>0</v>
      </c>
      <c r="Q288" s="92">
        <f t="shared" ref="Q288" si="1138">Q286-Q287</f>
        <v>0</v>
      </c>
      <c r="R288" s="92">
        <f t="shared" ref="R288" si="1139">R286-R287</f>
        <v>0</v>
      </c>
      <c r="S288" s="92">
        <f t="shared" ref="S288" si="1140">S286-S287</f>
        <v>0</v>
      </c>
    </row>
    <row r="289" spans="1:19" ht="15" customHeight="1" x14ac:dyDescent="0.25">
      <c r="A289" s="196" t="s">
        <v>359</v>
      </c>
      <c r="B289" s="197"/>
      <c r="C289" s="98" t="s">
        <v>17</v>
      </c>
      <c r="D289" s="98" t="s">
        <v>18</v>
      </c>
      <c r="E289" s="98" t="s">
        <v>19</v>
      </c>
      <c r="F289" s="98" t="s">
        <v>20</v>
      </c>
      <c r="G289" s="98" t="s">
        <v>21</v>
      </c>
      <c r="H289" s="98" t="s">
        <v>22</v>
      </c>
      <c r="I289" s="98" t="s">
        <v>23</v>
      </c>
      <c r="J289" s="98" t="s">
        <v>24</v>
      </c>
      <c r="K289" s="98" t="s">
        <v>25</v>
      </c>
      <c r="L289" s="98" t="s">
        <v>26</v>
      </c>
      <c r="M289" s="98" t="s">
        <v>27</v>
      </c>
      <c r="N289" s="98" t="s">
        <v>28</v>
      </c>
      <c r="O289" s="98" t="s">
        <v>438</v>
      </c>
      <c r="P289" s="98" t="s">
        <v>447</v>
      </c>
      <c r="Q289" s="98" t="s">
        <v>448</v>
      </c>
      <c r="R289" s="98" t="s">
        <v>449</v>
      </c>
      <c r="S289" s="98" t="s">
        <v>450</v>
      </c>
    </row>
    <row r="290" spans="1:19" ht="15" customHeight="1" x14ac:dyDescent="0.25">
      <c r="A290" s="198" t="s">
        <v>29</v>
      </c>
      <c r="B290" s="199"/>
      <c r="C290" s="81"/>
      <c r="D290" s="81">
        <f>$C290</f>
        <v>0</v>
      </c>
      <c r="E290" s="81">
        <f t="shared" ref="E290:N290" si="1141">$C290</f>
        <v>0</v>
      </c>
      <c r="F290" s="81">
        <f t="shared" si="1141"/>
        <v>0</v>
      </c>
      <c r="G290" s="81">
        <f t="shared" si="1141"/>
        <v>0</v>
      </c>
      <c r="H290" s="81">
        <f t="shared" si="1141"/>
        <v>0</v>
      </c>
      <c r="I290" s="81">
        <f t="shared" si="1141"/>
        <v>0</v>
      </c>
      <c r="J290" s="81">
        <f t="shared" si="1141"/>
        <v>0</v>
      </c>
      <c r="K290" s="81">
        <f t="shared" si="1141"/>
        <v>0</v>
      </c>
      <c r="L290" s="81">
        <f t="shared" si="1141"/>
        <v>0</v>
      </c>
      <c r="M290" s="81">
        <f t="shared" si="1141"/>
        <v>0</v>
      </c>
      <c r="N290" s="81">
        <f t="shared" si="1141"/>
        <v>0</v>
      </c>
      <c r="O290" s="90">
        <f t="shared" ref="O290:O291" si="1142">SUM(C290:N290)</f>
        <v>0</v>
      </c>
      <c r="P290" s="90">
        <f t="shared" ref="P290:S290" si="1143">O290*(1+P$7)</f>
        <v>0</v>
      </c>
      <c r="Q290" s="90">
        <f t="shared" si="1143"/>
        <v>0</v>
      </c>
      <c r="R290" s="90">
        <f t="shared" si="1143"/>
        <v>0</v>
      </c>
      <c r="S290" s="90">
        <f t="shared" si="1143"/>
        <v>0</v>
      </c>
    </row>
    <row r="291" spans="1:19" ht="15" customHeight="1" x14ac:dyDescent="0.25">
      <c r="A291" s="200"/>
      <c r="B291" s="201"/>
      <c r="C291" s="79">
        <f>INT($B$1*C290)</f>
        <v>0</v>
      </c>
      <c r="D291" s="79">
        <f t="shared" ref="D291:N291" si="1144">INT($B$1*D290)</f>
        <v>0</v>
      </c>
      <c r="E291" s="79">
        <f t="shared" si="1144"/>
        <v>0</v>
      </c>
      <c r="F291" s="79">
        <f t="shared" si="1144"/>
        <v>0</v>
      </c>
      <c r="G291" s="79">
        <f t="shared" si="1144"/>
        <v>0</v>
      </c>
      <c r="H291" s="79">
        <f t="shared" si="1144"/>
        <v>0</v>
      </c>
      <c r="I291" s="79">
        <f t="shared" si="1144"/>
        <v>0</v>
      </c>
      <c r="J291" s="79">
        <f t="shared" si="1144"/>
        <v>0</v>
      </c>
      <c r="K291" s="79">
        <f t="shared" si="1144"/>
        <v>0</v>
      </c>
      <c r="L291" s="79">
        <f t="shared" si="1144"/>
        <v>0</v>
      </c>
      <c r="M291" s="79">
        <f t="shared" si="1144"/>
        <v>0</v>
      </c>
      <c r="N291" s="79">
        <f t="shared" si="1144"/>
        <v>0</v>
      </c>
      <c r="O291" s="90">
        <f t="shared" si="1142"/>
        <v>0</v>
      </c>
      <c r="P291" s="90">
        <f t="shared" ref="P291:S291" si="1145">O291*(1+P$7)</f>
        <v>0</v>
      </c>
      <c r="Q291" s="90">
        <f t="shared" si="1145"/>
        <v>0</v>
      </c>
      <c r="R291" s="90">
        <f t="shared" si="1145"/>
        <v>0</v>
      </c>
      <c r="S291" s="90">
        <f t="shared" si="1145"/>
        <v>0</v>
      </c>
    </row>
    <row r="292" spans="1:19" ht="15" customHeight="1" x14ac:dyDescent="0.25">
      <c r="A292" s="194" t="s">
        <v>30</v>
      </c>
      <c r="B292" s="194"/>
      <c r="C292" s="7"/>
      <c r="D292" s="7">
        <f>$C292</f>
        <v>0</v>
      </c>
      <c r="E292" s="7">
        <f t="shared" ref="E292:N292" si="1146">$C292</f>
        <v>0</v>
      </c>
      <c r="F292" s="7">
        <f t="shared" si="1146"/>
        <v>0</v>
      </c>
      <c r="G292" s="7">
        <f t="shared" si="1146"/>
        <v>0</v>
      </c>
      <c r="H292" s="7">
        <f t="shared" si="1146"/>
        <v>0</v>
      </c>
      <c r="I292" s="7">
        <f t="shared" si="1146"/>
        <v>0</v>
      </c>
      <c r="J292" s="7">
        <f t="shared" si="1146"/>
        <v>0</v>
      </c>
      <c r="K292" s="7">
        <f t="shared" si="1146"/>
        <v>0</v>
      </c>
      <c r="L292" s="7">
        <f t="shared" si="1146"/>
        <v>0</v>
      </c>
      <c r="M292" s="7">
        <f t="shared" si="1146"/>
        <v>0</v>
      </c>
      <c r="N292" s="7">
        <f t="shared" si="1146"/>
        <v>0</v>
      </c>
      <c r="O292" s="150">
        <f t="shared" ref="O292" si="1147">AVERAGE(C292:N292)</f>
        <v>0</v>
      </c>
      <c r="P292" s="150">
        <f t="shared" ref="P292:S292" si="1148">ROUND(O292*(1+P$8),2)</f>
        <v>0</v>
      </c>
      <c r="Q292" s="150">
        <f t="shared" si="1148"/>
        <v>0</v>
      </c>
      <c r="R292" s="150">
        <f t="shared" si="1148"/>
        <v>0</v>
      </c>
      <c r="S292" s="150">
        <f t="shared" si="1148"/>
        <v>0</v>
      </c>
    </row>
    <row r="293" spans="1:19" ht="15" customHeight="1" x14ac:dyDescent="0.25">
      <c r="A293" s="194" t="s">
        <v>282</v>
      </c>
      <c r="B293" s="194"/>
      <c r="C293" s="6">
        <f>C291*C292</f>
        <v>0</v>
      </c>
      <c r="D293" s="6">
        <f t="shared" ref="D293:N293" si="1149">D291*D292</f>
        <v>0</v>
      </c>
      <c r="E293" s="6">
        <f t="shared" si="1149"/>
        <v>0</v>
      </c>
      <c r="F293" s="6">
        <f t="shared" si="1149"/>
        <v>0</v>
      </c>
      <c r="G293" s="6">
        <f t="shared" si="1149"/>
        <v>0</v>
      </c>
      <c r="H293" s="6">
        <f t="shared" si="1149"/>
        <v>0</v>
      </c>
      <c r="I293" s="6">
        <f t="shared" si="1149"/>
        <v>0</v>
      </c>
      <c r="J293" s="6">
        <f t="shared" si="1149"/>
        <v>0</v>
      </c>
      <c r="K293" s="6">
        <f t="shared" si="1149"/>
        <v>0</v>
      </c>
      <c r="L293" s="6">
        <f t="shared" si="1149"/>
        <v>0</v>
      </c>
      <c r="M293" s="6">
        <f t="shared" si="1149"/>
        <v>0</v>
      </c>
      <c r="N293" s="6">
        <f t="shared" si="1149"/>
        <v>0</v>
      </c>
      <c r="O293" s="92">
        <f t="shared" ref="O293" si="1150">SUM(C293:N293)</f>
        <v>0</v>
      </c>
      <c r="P293" s="92">
        <f t="shared" ref="P293" si="1151">P291*P292</f>
        <v>0</v>
      </c>
      <c r="Q293" s="92">
        <f t="shared" ref="Q293" si="1152">Q291*Q292</f>
        <v>0</v>
      </c>
      <c r="R293" s="92">
        <f t="shared" ref="R293" si="1153">R291*R292</f>
        <v>0</v>
      </c>
      <c r="S293" s="92">
        <f t="shared" ref="S293" si="1154">S291*S292</f>
        <v>0</v>
      </c>
    </row>
    <row r="294" spans="1:19" ht="15" customHeight="1" x14ac:dyDescent="0.25">
      <c r="A294" s="194" t="s">
        <v>31</v>
      </c>
      <c r="B294" s="194"/>
      <c r="C294" s="130">
        <v>0.21</v>
      </c>
      <c r="D294" s="131">
        <f t="shared" ref="D294:N294" si="1155">$C294</f>
        <v>0.21</v>
      </c>
      <c r="E294" s="131">
        <f t="shared" si="1155"/>
        <v>0.21</v>
      </c>
      <c r="F294" s="131">
        <f t="shared" si="1155"/>
        <v>0.21</v>
      </c>
      <c r="G294" s="131">
        <f t="shared" si="1155"/>
        <v>0.21</v>
      </c>
      <c r="H294" s="131">
        <f t="shared" si="1155"/>
        <v>0.21</v>
      </c>
      <c r="I294" s="131">
        <f t="shared" si="1155"/>
        <v>0.21</v>
      </c>
      <c r="J294" s="131">
        <f t="shared" si="1155"/>
        <v>0.21</v>
      </c>
      <c r="K294" s="131">
        <f t="shared" si="1155"/>
        <v>0.21</v>
      </c>
      <c r="L294" s="131">
        <f t="shared" si="1155"/>
        <v>0.21</v>
      </c>
      <c r="M294" s="131">
        <f t="shared" si="1155"/>
        <v>0.21</v>
      </c>
      <c r="N294" s="131">
        <f t="shared" si="1155"/>
        <v>0.21</v>
      </c>
      <c r="O294" s="6"/>
      <c r="P294" s="6"/>
      <c r="Q294" s="6"/>
      <c r="R294" s="6"/>
      <c r="S294" s="6"/>
    </row>
    <row r="295" spans="1:19" ht="15" customHeight="1" x14ac:dyDescent="0.25">
      <c r="A295" s="195" t="s">
        <v>32</v>
      </c>
      <c r="B295" s="195"/>
      <c r="C295" s="6">
        <f t="shared" ref="C295:N295" si="1156">C293*C294</f>
        <v>0</v>
      </c>
      <c r="D295" s="6">
        <f t="shared" si="1156"/>
        <v>0</v>
      </c>
      <c r="E295" s="6">
        <f t="shared" si="1156"/>
        <v>0</v>
      </c>
      <c r="F295" s="6">
        <f t="shared" si="1156"/>
        <v>0</v>
      </c>
      <c r="G295" s="6">
        <f t="shared" si="1156"/>
        <v>0</v>
      </c>
      <c r="H295" s="6">
        <f t="shared" si="1156"/>
        <v>0</v>
      </c>
      <c r="I295" s="6">
        <f t="shared" si="1156"/>
        <v>0</v>
      </c>
      <c r="J295" s="6">
        <f t="shared" si="1156"/>
        <v>0</v>
      </c>
      <c r="K295" s="6">
        <f t="shared" si="1156"/>
        <v>0</v>
      </c>
      <c r="L295" s="6">
        <f t="shared" si="1156"/>
        <v>0</v>
      </c>
      <c r="M295" s="6">
        <f t="shared" si="1156"/>
        <v>0</v>
      </c>
      <c r="N295" s="6">
        <f t="shared" si="1156"/>
        <v>0</v>
      </c>
      <c r="O295" s="92">
        <f t="shared" ref="O295:O298" si="1157">SUM(C295:N295)</f>
        <v>0</v>
      </c>
      <c r="P295" s="92">
        <f t="shared" ref="P295" si="1158">P293*$C294</f>
        <v>0</v>
      </c>
      <c r="Q295" s="92">
        <f t="shared" ref="Q295" si="1159">Q293*$C294</f>
        <v>0</v>
      </c>
      <c r="R295" s="92">
        <f t="shared" ref="R295" si="1160">R293*$C294</f>
        <v>0</v>
      </c>
      <c r="S295" s="92">
        <f t="shared" ref="S295" si="1161">S293*$C294</f>
        <v>0</v>
      </c>
    </row>
    <row r="296" spans="1:19" ht="15" customHeight="1" x14ac:dyDescent="0.25">
      <c r="A296" s="195" t="s">
        <v>281</v>
      </c>
      <c r="B296" s="195"/>
      <c r="C296" s="6">
        <f t="shared" ref="C296:N296" si="1162">C293+C295</f>
        <v>0</v>
      </c>
      <c r="D296" s="6">
        <f t="shared" si="1162"/>
        <v>0</v>
      </c>
      <c r="E296" s="6">
        <f t="shared" si="1162"/>
        <v>0</v>
      </c>
      <c r="F296" s="6">
        <f t="shared" si="1162"/>
        <v>0</v>
      </c>
      <c r="G296" s="6">
        <f t="shared" si="1162"/>
        <v>0</v>
      </c>
      <c r="H296" s="6">
        <f t="shared" si="1162"/>
        <v>0</v>
      </c>
      <c r="I296" s="6">
        <f t="shared" si="1162"/>
        <v>0</v>
      </c>
      <c r="J296" s="6">
        <f t="shared" si="1162"/>
        <v>0</v>
      </c>
      <c r="K296" s="6">
        <f t="shared" si="1162"/>
        <v>0</v>
      </c>
      <c r="L296" s="6">
        <f t="shared" si="1162"/>
        <v>0</v>
      </c>
      <c r="M296" s="6">
        <f t="shared" si="1162"/>
        <v>0</v>
      </c>
      <c r="N296" s="6">
        <f t="shared" si="1162"/>
        <v>0</v>
      </c>
      <c r="O296" s="92">
        <f t="shared" si="1157"/>
        <v>0</v>
      </c>
      <c r="P296" s="92">
        <f t="shared" ref="P296" si="1163">P293+P295</f>
        <v>0</v>
      </c>
      <c r="Q296" s="92">
        <f t="shared" ref="Q296" si="1164">Q293+Q295</f>
        <v>0</v>
      </c>
      <c r="R296" s="92">
        <f t="shared" ref="R296" si="1165">R293+R295</f>
        <v>0</v>
      </c>
      <c r="S296" s="92">
        <f t="shared" ref="S296" si="1166">S293+S295</f>
        <v>0</v>
      </c>
    </row>
    <row r="297" spans="1:19" ht="15" customHeight="1" x14ac:dyDescent="0.25">
      <c r="A297" s="8" t="s">
        <v>33</v>
      </c>
      <c r="B297" s="9">
        <f>$B$17</f>
        <v>1</v>
      </c>
      <c r="C297" s="6">
        <f t="shared" ref="C297:N297" si="1167">C296*$B$27</f>
        <v>0</v>
      </c>
      <c r="D297" s="6">
        <f t="shared" si="1167"/>
        <v>0</v>
      </c>
      <c r="E297" s="6">
        <f t="shared" si="1167"/>
        <v>0</v>
      </c>
      <c r="F297" s="6">
        <f t="shared" si="1167"/>
        <v>0</v>
      </c>
      <c r="G297" s="6">
        <f t="shared" si="1167"/>
        <v>0</v>
      </c>
      <c r="H297" s="6">
        <f t="shared" si="1167"/>
        <v>0</v>
      </c>
      <c r="I297" s="6">
        <f t="shared" si="1167"/>
        <v>0</v>
      </c>
      <c r="J297" s="6">
        <f t="shared" si="1167"/>
        <v>0</v>
      </c>
      <c r="K297" s="6">
        <f t="shared" si="1167"/>
        <v>0</v>
      </c>
      <c r="L297" s="6">
        <f t="shared" si="1167"/>
        <v>0</v>
      </c>
      <c r="M297" s="6">
        <f t="shared" si="1167"/>
        <v>0</v>
      </c>
      <c r="N297" s="6">
        <f t="shared" si="1167"/>
        <v>0</v>
      </c>
      <c r="O297" s="92">
        <f t="shared" si="1157"/>
        <v>0</v>
      </c>
      <c r="P297" s="92">
        <f t="shared" ref="P297" si="1168">P296*$B297</f>
        <v>0</v>
      </c>
      <c r="Q297" s="92">
        <f t="shared" ref="Q297" si="1169">Q296*$B297</f>
        <v>0</v>
      </c>
      <c r="R297" s="92">
        <f t="shared" ref="R297" si="1170">R296*$B297</f>
        <v>0</v>
      </c>
      <c r="S297" s="92">
        <f t="shared" ref="S297" si="1171">S296*$B297</f>
        <v>0</v>
      </c>
    </row>
    <row r="298" spans="1:19" ht="15" customHeight="1" x14ac:dyDescent="0.25">
      <c r="A298" s="8" t="s">
        <v>34</v>
      </c>
      <c r="B298" s="9">
        <f>1-B297</f>
        <v>0</v>
      </c>
      <c r="C298" s="6">
        <f t="shared" ref="C298:N298" si="1172">C296*$B$28</f>
        <v>0</v>
      </c>
      <c r="D298" s="6">
        <f t="shared" si="1172"/>
        <v>0</v>
      </c>
      <c r="E298" s="6">
        <f t="shared" si="1172"/>
        <v>0</v>
      </c>
      <c r="F298" s="6">
        <f t="shared" si="1172"/>
        <v>0</v>
      </c>
      <c r="G298" s="6">
        <f t="shared" si="1172"/>
        <v>0</v>
      </c>
      <c r="H298" s="6">
        <f t="shared" si="1172"/>
        <v>0</v>
      </c>
      <c r="I298" s="6">
        <f t="shared" si="1172"/>
        <v>0</v>
      </c>
      <c r="J298" s="6">
        <f t="shared" si="1172"/>
        <v>0</v>
      </c>
      <c r="K298" s="6">
        <f t="shared" si="1172"/>
        <v>0</v>
      </c>
      <c r="L298" s="6">
        <f t="shared" si="1172"/>
        <v>0</v>
      </c>
      <c r="M298" s="6">
        <f t="shared" si="1172"/>
        <v>0</v>
      </c>
      <c r="N298" s="6">
        <f t="shared" si="1172"/>
        <v>0</v>
      </c>
      <c r="O298" s="92">
        <f t="shared" si="1157"/>
        <v>0</v>
      </c>
      <c r="P298" s="92">
        <f t="shared" ref="P298" si="1173">P296-P297</f>
        <v>0</v>
      </c>
      <c r="Q298" s="92">
        <f t="shared" ref="Q298" si="1174">Q296-Q297</f>
        <v>0</v>
      </c>
      <c r="R298" s="92">
        <f t="shared" ref="R298" si="1175">R296-R297</f>
        <v>0</v>
      </c>
      <c r="S298" s="92">
        <f t="shared" ref="S298" si="1176">S296-S297</f>
        <v>0</v>
      </c>
    </row>
    <row r="299" spans="1:19" ht="15" customHeight="1" x14ac:dyDescent="0.25">
      <c r="A299" s="196" t="s">
        <v>360</v>
      </c>
      <c r="B299" s="197"/>
      <c r="C299" s="98" t="s">
        <v>17</v>
      </c>
      <c r="D299" s="98" t="s">
        <v>18</v>
      </c>
      <c r="E299" s="98" t="s">
        <v>19</v>
      </c>
      <c r="F299" s="98" t="s">
        <v>20</v>
      </c>
      <c r="G299" s="98" t="s">
        <v>21</v>
      </c>
      <c r="H299" s="98" t="s">
        <v>22</v>
      </c>
      <c r="I299" s="98" t="s">
        <v>23</v>
      </c>
      <c r="J299" s="98" t="s">
        <v>24</v>
      </c>
      <c r="K299" s="98" t="s">
        <v>25</v>
      </c>
      <c r="L299" s="98" t="s">
        <v>26</v>
      </c>
      <c r="M299" s="98" t="s">
        <v>27</v>
      </c>
      <c r="N299" s="98" t="s">
        <v>28</v>
      </c>
      <c r="O299" s="98" t="s">
        <v>438</v>
      </c>
      <c r="P299" s="98" t="s">
        <v>447</v>
      </c>
      <c r="Q299" s="98" t="s">
        <v>448</v>
      </c>
      <c r="R299" s="98" t="s">
        <v>449</v>
      </c>
      <c r="S299" s="98" t="s">
        <v>450</v>
      </c>
    </row>
    <row r="300" spans="1:19" ht="15" customHeight="1" x14ac:dyDescent="0.25">
      <c r="A300" s="198" t="s">
        <v>29</v>
      </c>
      <c r="B300" s="199"/>
      <c r="C300" s="81"/>
      <c r="D300" s="81">
        <f>$C300</f>
        <v>0</v>
      </c>
      <c r="E300" s="81">
        <f t="shared" ref="E300:N300" si="1177">$C300</f>
        <v>0</v>
      </c>
      <c r="F300" s="81">
        <f t="shared" si="1177"/>
        <v>0</v>
      </c>
      <c r="G300" s="81">
        <f t="shared" si="1177"/>
        <v>0</v>
      </c>
      <c r="H300" s="81">
        <f t="shared" si="1177"/>
        <v>0</v>
      </c>
      <c r="I300" s="81">
        <f t="shared" si="1177"/>
        <v>0</v>
      </c>
      <c r="J300" s="81">
        <f t="shared" si="1177"/>
        <v>0</v>
      </c>
      <c r="K300" s="81">
        <f t="shared" si="1177"/>
        <v>0</v>
      </c>
      <c r="L300" s="81">
        <f t="shared" si="1177"/>
        <v>0</v>
      </c>
      <c r="M300" s="81">
        <f t="shared" si="1177"/>
        <v>0</v>
      </c>
      <c r="N300" s="81">
        <f t="shared" si="1177"/>
        <v>0</v>
      </c>
      <c r="O300" s="90">
        <f t="shared" ref="O300:O301" si="1178">SUM(C300:N300)</f>
        <v>0</v>
      </c>
      <c r="P300" s="90">
        <f t="shared" ref="P300:S300" si="1179">O300*(1+P$7)</f>
        <v>0</v>
      </c>
      <c r="Q300" s="90">
        <f t="shared" si="1179"/>
        <v>0</v>
      </c>
      <c r="R300" s="90">
        <f t="shared" si="1179"/>
        <v>0</v>
      </c>
      <c r="S300" s="90">
        <f t="shared" si="1179"/>
        <v>0</v>
      </c>
    </row>
    <row r="301" spans="1:19" ht="15" customHeight="1" x14ac:dyDescent="0.25">
      <c r="A301" s="200"/>
      <c r="B301" s="201"/>
      <c r="C301" s="79">
        <f>INT($B$1*C300)</f>
        <v>0</v>
      </c>
      <c r="D301" s="79">
        <f t="shared" ref="D301:N301" si="1180">INT($B$1*D300)</f>
        <v>0</v>
      </c>
      <c r="E301" s="79">
        <f t="shared" si="1180"/>
        <v>0</v>
      </c>
      <c r="F301" s="79">
        <f t="shared" si="1180"/>
        <v>0</v>
      </c>
      <c r="G301" s="79">
        <f t="shared" si="1180"/>
        <v>0</v>
      </c>
      <c r="H301" s="79">
        <f t="shared" si="1180"/>
        <v>0</v>
      </c>
      <c r="I301" s="79">
        <f t="shared" si="1180"/>
        <v>0</v>
      </c>
      <c r="J301" s="79">
        <f t="shared" si="1180"/>
        <v>0</v>
      </c>
      <c r="K301" s="79">
        <f t="shared" si="1180"/>
        <v>0</v>
      </c>
      <c r="L301" s="79">
        <f t="shared" si="1180"/>
        <v>0</v>
      </c>
      <c r="M301" s="79">
        <f t="shared" si="1180"/>
        <v>0</v>
      </c>
      <c r="N301" s="79">
        <f t="shared" si="1180"/>
        <v>0</v>
      </c>
      <c r="O301" s="90">
        <f t="shared" si="1178"/>
        <v>0</v>
      </c>
      <c r="P301" s="90">
        <f t="shared" ref="P301:S301" si="1181">O301*(1+P$7)</f>
        <v>0</v>
      </c>
      <c r="Q301" s="90">
        <f t="shared" si="1181"/>
        <v>0</v>
      </c>
      <c r="R301" s="90">
        <f t="shared" si="1181"/>
        <v>0</v>
      </c>
      <c r="S301" s="90">
        <f t="shared" si="1181"/>
        <v>0</v>
      </c>
    </row>
    <row r="302" spans="1:19" ht="15" customHeight="1" x14ac:dyDescent="0.25">
      <c r="A302" s="194" t="s">
        <v>30</v>
      </c>
      <c r="B302" s="194"/>
      <c r="C302" s="7"/>
      <c r="D302" s="7">
        <f>$C302</f>
        <v>0</v>
      </c>
      <c r="E302" s="7">
        <f t="shared" ref="E302:N302" si="1182">$C302</f>
        <v>0</v>
      </c>
      <c r="F302" s="7">
        <f t="shared" si="1182"/>
        <v>0</v>
      </c>
      <c r="G302" s="7">
        <f t="shared" si="1182"/>
        <v>0</v>
      </c>
      <c r="H302" s="7">
        <f t="shared" si="1182"/>
        <v>0</v>
      </c>
      <c r="I302" s="7">
        <f t="shared" si="1182"/>
        <v>0</v>
      </c>
      <c r="J302" s="7">
        <f t="shared" si="1182"/>
        <v>0</v>
      </c>
      <c r="K302" s="7">
        <f t="shared" si="1182"/>
        <v>0</v>
      </c>
      <c r="L302" s="7">
        <f t="shared" si="1182"/>
        <v>0</v>
      </c>
      <c r="M302" s="7">
        <f t="shared" si="1182"/>
        <v>0</v>
      </c>
      <c r="N302" s="7">
        <f t="shared" si="1182"/>
        <v>0</v>
      </c>
      <c r="O302" s="150">
        <f t="shared" ref="O302" si="1183">AVERAGE(C302:N302)</f>
        <v>0</v>
      </c>
      <c r="P302" s="150">
        <f t="shared" ref="P302:S302" si="1184">ROUND(O302*(1+P$8),2)</f>
        <v>0</v>
      </c>
      <c r="Q302" s="150">
        <f t="shared" si="1184"/>
        <v>0</v>
      </c>
      <c r="R302" s="150">
        <f t="shared" si="1184"/>
        <v>0</v>
      </c>
      <c r="S302" s="150">
        <f t="shared" si="1184"/>
        <v>0</v>
      </c>
    </row>
    <row r="303" spans="1:19" ht="15" customHeight="1" x14ac:dyDescent="0.25">
      <c r="A303" s="194" t="s">
        <v>282</v>
      </c>
      <c r="B303" s="194"/>
      <c r="C303" s="6">
        <f>C301*C302</f>
        <v>0</v>
      </c>
      <c r="D303" s="6">
        <f t="shared" ref="D303:N303" si="1185">D301*D302</f>
        <v>0</v>
      </c>
      <c r="E303" s="6">
        <f t="shared" si="1185"/>
        <v>0</v>
      </c>
      <c r="F303" s="6">
        <f t="shared" si="1185"/>
        <v>0</v>
      </c>
      <c r="G303" s="6">
        <f t="shared" si="1185"/>
        <v>0</v>
      </c>
      <c r="H303" s="6">
        <f t="shared" si="1185"/>
        <v>0</v>
      </c>
      <c r="I303" s="6">
        <f t="shared" si="1185"/>
        <v>0</v>
      </c>
      <c r="J303" s="6">
        <f t="shared" si="1185"/>
        <v>0</v>
      </c>
      <c r="K303" s="6">
        <f t="shared" si="1185"/>
        <v>0</v>
      </c>
      <c r="L303" s="6">
        <f t="shared" si="1185"/>
        <v>0</v>
      </c>
      <c r="M303" s="6">
        <f t="shared" si="1185"/>
        <v>0</v>
      </c>
      <c r="N303" s="6">
        <f t="shared" si="1185"/>
        <v>0</v>
      </c>
      <c r="O303" s="92">
        <f t="shared" ref="O303" si="1186">SUM(C303:N303)</f>
        <v>0</v>
      </c>
      <c r="P303" s="92">
        <f t="shared" ref="P303" si="1187">P301*P302</f>
        <v>0</v>
      </c>
      <c r="Q303" s="92">
        <f t="shared" ref="Q303" si="1188">Q301*Q302</f>
        <v>0</v>
      </c>
      <c r="R303" s="92">
        <f t="shared" ref="R303" si="1189">R301*R302</f>
        <v>0</v>
      </c>
      <c r="S303" s="92">
        <f t="shared" ref="S303" si="1190">S301*S302</f>
        <v>0</v>
      </c>
    </row>
    <row r="304" spans="1:19" ht="15" customHeight="1" x14ac:dyDescent="0.25">
      <c r="A304" s="194" t="s">
        <v>31</v>
      </c>
      <c r="B304" s="194"/>
      <c r="C304" s="130">
        <v>0.21</v>
      </c>
      <c r="D304" s="131">
        <f t="shared" ref="D304:N304" si="1191">$C304</f>
        <v>0.21</v>
      </c>
      <c r="E304" s="131">
        <f t="shared" si="1191"/>
        <v>0.21</v>
      </c>
      <c r="F304" s="131">
        <f t="shared" si="1191"/>
        <v>0.21</v>
      </c>
      <c r="G304" s="131">
        <f t="shared" si="1191"/>
        <v>0.21</v>
      </c>
      <c r="H304" s="131">
        <f t="shared" si="1191"/>
        <v>0.21</v>
      </c>
      <c r="I304" s="131">
        <f t="shared" si="1191"/>
        <v>0.21</v>
      </c>
      <c r="J304" s="131">
        <f t="shared" si="1191"/>
        <v>0.21</v>
      </c>
      <c r="K304" s="131">
        <f t="shared" si="1191"/>
        <v>0.21</v>
      </c>
      <c r="L304" s="131">
        <f t="shared" si="1191"/>
        <v>0.21</v>
      </c>
      <c r="M304" s="131">
        <f t="shared" si="1191"/>
        <v>0.21</v>
      </c>
      <c r="N304" s="131">
        <f t="shared" si="1191"/>
        <v>0.21</v>
      </c>
      <c r="O304" s="6"/>
      <c r="P304" s="6"/>
      <c r="Q304" s="6"/>
      <c r="R304" s="6"/>
      <c r="S304" s="6"/>
    </row>
    <row r="305" spans="1:19" ht="15" customHeight="1" x14ac:dyDescent="0.25">
      <c r="A305" s="195" t="s">
        <v>32</v>
      </c>
      <c r="B305" s="195"/>
      <c r="C305" s="6">
        <f t="shared" ref="C305:N305" si="1192">C303*C304</f>
        <v>0</v>
      </c>
      <c r="D305" s="6">
        <f t="shared" si="1192"/>
        <v>0</v>
      </c>
      <c r="E305" s="6">
        <f t="shared" si="1192"/>
        <v>0</v>
      </c>
      <c r="F305" s="6">
        <f t="shared" si="1192"/>
        <v>0</v>
      </c>
      <c r="G305" s="6">
        <f t="shared" si="1192"/>
        <v>0</v>
      </c>
      <c r="H305" s="6">
        <f t="shared" si="1192"/>
        <v>0</v>
      </c>
      <c r="I305" s="6">
        <f t="shared" si="1192"/>
        <v>0</v>
      </c>
      <c r="J305" s="6">
        <f t="shared" si="1192"/>
        <v>0</v>
      </c>
      <c r="K305" s="6">
        <f t="shared" si="1192"/>
        <v>0</v>
      </c>
      <c r="L305" s="6">
        <f t="shared" si="1192"/>
        <v>0</v>
      </c>
      <c r="M305" s="6">
        <f t="shared" si="1192"/>
        <v>0</v>
      </c>
      <c r="N305" s="6">
        <f t="shared" si="1192"/>
        <v>0</v>
      </c>
      <c r="O305" s="92">
        <f t="shared" ref="O305:O308" si="1193">SUM(C305:N305)</f>
        <v>0</v>
      </c>
      <c r="P305" s="92">
        <f t="shared" ref="P305" si="1194">P303*$C304</f>
        <v>0</v>
      </c>
      <c r="Q305" s="92">
        <f t="shared" ref="Q305" si="1195">Q303*$C304</f>
        <v>0</v>
      </c>
      <c r="R305" s="92">
        <f t="shared" ref="R305" si="1196">R303*$C304</f>
        <v>0</v>
      </c>
      <c r="S305" s="92">
        <f t="shared" ref="S305" si="1197">S303*$C304</f>
        <v>0</v>
      </c>
    </row>
    <row r="306" spans="1:19" ht="15" customHeight="1" x14ac:dyDescent="0.25">
      <c r="A306" s="195" t="s">
        <v>281</v>
      </c>
      <c r="B306" s="195"/>
      <c r="C306" s="6">
        <f t="shared" ref="C306:N306" si="1198">C303+C305</f>
        <v>0</v>
      </c>
      <c r="D306" s="6">
        <f t="shared" si="1198"/>
        <v>0</v>
      </c>
      <c r="E306" s="6">
        <f t="shared" si="1198"/>
        <v>0</v>
      </c>
      <c r="F306" s="6">
        <f t="shared" si="1198"/>
        <v>0</v>
      </c>
      <c r="G306" s="6">
        <f t="shared" si="1198"/>
        <v>0</v>
      </c>
      <c r="H306" s="6">
        <f t="shared" si="1198"/>
        <v>0</v>
      </c>
      <c r="I306" s="6">
        <f t="shared" si="1198"/>
        <v>0</v>
      </c>
      <c r="J306" s="6">
        <f t="shared" si="1198"/>
        <v>0</v>
      </c>
      <c r="K306" s="6">
        <f t="shared" si="1198"/>
        <v>0</v>
      </c>
      <c r="L306" s="6">
        <f t="shared" si="1198"/>
        <v>0</v>
      </c>
      <c r="M306" s="6">
        <f t="shared" si="1198"/>
        <v>0</v>
      </c>
      <c r="N306" s="6">
        <f t="shared" si="1198"/>
        <v>0</v>
      </c>
      <c r="O306" s="92">
        <f t="shared" si="1193"/>
        <v>0</v>
      </c>
      <c r="P306" s="92">
        <f t="shared" ref="P306" si="1199">P303+P305</f>
        <v>0</v>
      </c>
      <c r="Q306" s="92">
        <f t="shared" ref="Q306" si="1200">Q303+Q305</f>
        <v>0</v>
      </c>
      <c r="R306" s="92">
        <f t="shared" ref="R306" si="1201">R303+R305</f>
        <v>0</v>
      </c>
      <c r="S306" s="92">
        <f t="shared" ref="S306" si="1202">S303+S305</f>
        <v>0</v>
      </c>
    </row>
    <row r="307" spans="1:19" ht="15" customHeight="1" x14ac:dyDescent="0.25">
      <c r="A307" s="8" t="s">
        <v>33</v>
      </c>
      <c r="B307" s="9">
        <f>$B$17</f>
        <v>1</v>
      </c>
      <c r="C307" s="6">
        <f t="shared" ref="C307:N307" si="1203">C306*$B$27</f>
        <v>0</v>
      </c>
      <c r="D307" s="6">
        <f t="shared" si="1203"/>
        <v>0</v>
      </c>
      <c r="E307" s="6">
        <f t="shared" si="1203"/>
        <v>0</v>
      </c>
      <c r="F307" s="6">
        <f t="shared" si="1203"/>
        <v>0</v>
      </c>
      <c r="G307" s="6">
        <f t="shared" si="1203"/>
        <v>0</v>
      </c>
      <c r="H307" s="6">
        <f t="shared" si="1203"/>
        <v>0</v>
      </c>
      <c r="I307" s="6">
        <f t="shared" si="1203"/>
        <v>0</v>
      </c>
      <c r="J307" s="6">
        <f t="shared" si="1203"/>
        <v>0</v>
      </c>
      <c r="K307" s="6">
        <f t="shared" si="1203"/>
        <v>0</v>
      </c>
      <c r="L307" s="6">
        <f t="shared" si="1203"/>
        <v>0</v>
      </c>
      <c r="M307" s="6">
        <f t="shared" si="1203"/>
        <v>0</v>
      </c>
      <c r="N307" s="6">
        <f t="shared" si="1203"/>
        <v>0</v>
      </c>
      <c r="O307" s="92">
        <f t="shared" si="1193"/>
        <v>0</v>
      </c>
      <c r="P307" s="92">
        <f t="shared" ref="P307" si="1204">P306*$B307</f>
        <v>0</v>
      </c>
      <c r="Q307" s="92">
        <f t="shared" ref="Q307" si="1205">Q306*$B307</f>
        <v>0</v>
      </c>
      <c r="R307" s="92">
        <f t="shared" ref="R307" si="1206">R306*$B307</f>
        <v>0</v>
      </c>
      <c r="S307" s="92">
        <f t="shared" ref="S307" si="1207">S306*$B307</f>
        <v>0</v>
      </c>
    </row>
    <row r="308" spans="1:19" ht="15" customHeight="1" x14ac:dyDescent="0.25">
      <c r="A308" s="8" t="s">
        <v>34</v>
      </c>
      <c r="B308" s="9">
        <f>1-B307</f>
        <v>0</v>
      </c>
      <c r="C308" s="6">
        <f t="shared" ref="C308:N308" si="1208">C306*$B$28</f>
        <v>0</v>
      </c>
      <c r="D308" s="6">
        <f t="shared" si="1208"/>
        <v>0</v>
      </c>
      <c r="E308" s="6">
        <f t="shared" si="1208"/>
        <v>0</v>
      </c>
      <c r="F308" s="6">
        <f t="shared" si="1208"/>
        <v>0</v>
      </c>
      <c r="G308" s="6">
        <f t="shared" si="1208"/>
        <v>0</v>
      </c>
      <c r="H308" s="6">
        <f t="shared" si="1208"/>
        <v>0</v>
      </c>
      <c r="I308" s="6">
        <f t="shared" si="1208"/>
        <v>0</v>
      </c>
      <c r="J308" s="6">
        <f t="shared" si="1208"/>
        <v>0</v>
      </c>
      <c r="K308" s="6">
        <f t="shared" si="1208"/>
        <v>0</v>
      </c>
      <c r="L308" s="6">
        <f t="shared" si="1208"/>
        <v>0</v>
      </c>
      <c r="M308" s="6">
        <f t="shared" si="1208"/>
        <v>0</v>
      </c>
      <c r="N308" s="6">
        <f t="shared" si="1208"/>
        <v>0</v>
      </c>
      <c r="O308" s="92">
        <f t="shared" si="1193"/>
        <v>0</v>
      </c>
      <c r="P308" s="92">
        <f t="shared" ref="P308" si="1209">P306-P307</f>
        <v>0</v>
      </c>
      <c r="Q308" s="92">
        <f t="shared" ref="Q308" si="1210">Q306-Q307</f>
        <v>0</v>
      </c>
      <c r="R308" s="92">
        <f t="shared" ref="R308" si="1211">R306-R307</f>
        <v>0</v>
      </c>
      <c r="S308" s="92">
        <f t="shared" ref="S308" si="1212">S306-S307</f>
        <v>0</v>
      </c>
    </row>
    <row r="309" spans="1:19" ht="15" customHeight="1" x14ac:dyDescent="0.25">
      <c r="A309" s="196" t="s">
        <v>361</v>
      </c>
      <c r="B309" s="197"/>
      <c r="C309" s="98" t="s">
        <v>17</v>
      </c>
      <c r="D309" s="98" t="s">
        <v>18</v>
      </c>
      <c r="E309" s="98" t="s">
        <v>19</v>
      </c>
      <c r="F309" s="98" t="s">
        <v>20</v>
      </c>
      <c r="G309" s="98" t="s">
        <v>21</v>
      </c>
      <c r="H309" s="98" t="s">
        <v>22</v>
      </c>
      <c r="I309" s="98" t="s">
        <v>23</v>
      </c>
      <c r="J309" s="98" t="s">
        <v>24</v>
      </c>
      <c r="K309" s="98" t="s">
        <v>25</v>
      </c>
      <c r="L309" s="98" t="s">
        <v>26</v>
      </c>
      <c r="M309" s="98" t="s">
        <v>27</v>
      </c>
      <c r="N309" s="98" t="s">
        <v>28</v>
      </c>
      <c r="O309" s="98" t="s">
        <v>438</v>
      </c>
      <c r="P309" s="98" t="s">
        <v>447</v>
      </c>
      <c r="Q309" s="98" t="s">
        <v>448</v>
      </c>
      <c r="R309" s="98" t="s">
        <v>449</v>
      </c>
      <c r="S309" s="98" t="s">
        <v>450</v>
      </c>
    </row>
    <row r="310" spans="1:19" ht="15" customHeight="1" x14ac:dyDescent="0.25">
      <c r="A310" s="198" t="s">
        <v>29</v>
      </c>
      <c r="B310" s="199"/>
      <c r="C310" s="81"/>
      <c r="D310" s="81">
        <f>$C310</f>
        <v>0</v>
      </c>
      <c r="E310" s="81">
        <f t="shared" ref="E310:N310" si="1213">$C310</f>
        <v>0</v>
      </c>
      <c r="F310" s="81">
        <f t="shared" si="1213"/>
        <v>0</v>
      </c>
      <c r="G310" s="81">
        <f t="shared" si="1213"/>
        <v>0</v>
      </c>
      <c r="H310" s="81">
        <f t="shared" si="1213"/>
        <v>0</v>
      </c>
      <c r="I310" s="81">
        <f t="shared" si="1213"/>
        <v>0</v>
      </c>
      <c r="J310" s="81">
        <f t="shared" si="1213"/>
        <v>0</v>
      </c>
      <c r="K310" s="81">
        <f t="shared" si="1213"/>
        <v>0</v>
      </c>
      <c r="L310" s="81">
        <f t="shared" si="1213"/>
        <v>0</v>
      </c>
      <c r="M310" s="81">
        <f t="shared" si="1213"/>
        <v>0</v>
      </c>
      <c r="N310" s="81">
        <f t="shared" si="1213"/>
        <v>0</v>
      </c>
      <c r="O310" s="90">
        <f t="shared" ref="O310:O311" si="1214">SUM(C310:N310)</f>
        <v>0</v>
      </c>
      <c r="P310" s="90">
        <f t="shared" ref="P310:S310" si="1215">O310*(1+P$7)</f>
        <v>0</v>
      </c>
      <c r="Q310" s="90">
        <f t="shared" si="1215"/>
        <v>0</v>
      </c>
      <c r="R310" s="90">
        <f t="shared" si="1215"/>
        <v>0</v>
      </c>
      <c r="S310" s="90">
        <f t="shared" si="1215"/>
        <v>0</v>
      </c>
    </row>
    <row r="311" spans="1:19" ht="15" customHeight="1" x14ac:dyDescent="0.25">
      <c r="A311" s="200"/>
      <c r="B311" s="201"/>
      <c r="C311" s="79">
        <f>INT($B$1*C310)</f>
        <v>0</v>
      </c>
      <c r="D311" s="79">
        <f t="shared" ref="D311:N311" si="1216">INT($B$1*D310)</f>
        <v>0</v>
      </c>
      <c r="E311" s="79">
        <f t="shared" si="1216"/>
        <v>0</v>
      </c>
      <c r="F311" s="79">
        <f t="shared" si="1216"/>
        <v>0</v>
      </c>
      <c r="G311" s="79">
        <f t="shared" si="1216"/>
        <v>0</v>
      </c>
      <c r="H311" s="79">
        <f t="shared" si="1216"/>
        <v>0</v>
      </c>
      <c r="I311" s="79">
        <f t="shared" si="1216"/>
        <v>0</v>
      </c>
      <c r="J311" s="79">
        <f t="shared" si="1216"/>
        <v>0</v>
      </c>
      <c r="K311" s="79">
        <f t="shared" si="1216"/>
        <v>0</v>
      </c>
      <c r="L311" s="79">
        <f t="shared" si="1216"/>
        <v>0</v>
      </c>
      <c r="M311" s="79">
        <f t="shared" si="1216"/>
        <v>0</v>
      </c>
      <c r="N311" s="79">
        <f t="shared" si="1216"/>
        <v>0</v>
      </c>
      <c r="O311" s="90">
        <f t="shared" si="1214"/>
        <v>0</v>
      </c>
      <c r="P311" s="90">
        <f t="shared" ref="P311:S311" si="1217">O311*(1+P$7)</f>
        <v>0</v>
      </c>
      <c r="Q311" s="90">
        <f t="shared" si="1217"/>
        <v>0</v>
      </c>
      <c r="R311" s="90">
        <f t="shared" si="1217"/>
        <v>0</v>
      </c>
      <c r="S311" s="90">
        <f t="shared" si="1217"/>
        <v>0</v>
      </c>
    </row>
    <row r="312" spans="1:19" ht="15" customHeight="1" x14ac:dyDescent="0.25">
      <c r="A312" s="194" t="s">
        <v>30</v>
      </c>
      <c r="B312" s="194"/>
      <c r="C312" s="7"/>
      <c r="D312" s="7">
        <f>$C312</f>
        <v>0</v>
      </c>
      <c r="E312" s="7">
        <f t="shared" ref="E312:N312" si="1218">$C312</f>
        <v>0</v>
      </c>
      <c r="F312" s="7">
        <f t="shared" si="1218"/>
        <v>0</v>
      </c>
      <c r="G312" s="7">
        <f t="shared" si="1218"/>
        <v>0</v>
      </c>
      <c r="H312" s="7">
        <f t="shared" si="1218"/>
        <v>0</v>
      </c>
      <c r="I312" s="7">
        <f t="shared" si="1218"/>
        <v>0</v>
      </c>
      <c r="J312" s="7">
        <f t="shared" si="1218"/>
        <v>0</v>
      </c>
      <c r="K312" s="7">
        <f t="shared" si="1218"/>
        <v>0</v>
      </c>
      <c r="L312" s="7">
        <f t="shared" si="1218"/>
        <v>0</v>
      </c>
      <c r="M312" s="7">
        <f t="shared" si="1218"/>
        <v>0</v>
      </c>
      <c r="N312" s="7">
        <f t="shared" si="1218"/>
        <v>0</v>
      </c>
      <c r="O312" s="150">
        <f t="shared" ref="O312" si="1219">AVERAGE(C312:N312)</f>
        <v>0</v>
      </c>
      <c r="P312" s="150">
        <f t="shared" ref="P312:S312" si="1220">ROUND(O312*(1+P$8),2)</f>
        <v>0</v>
      </c>
      <c r="Q312" s="150">
        <f t="shared" si="1220"/>
        <v>0</v>
      </c>
      <c r="R312" s="150">
        <f t="shared" si="1220"/>
        <v>0</v>
      </c>
      <c r="S312" s="150">
        <f t="shared" si="1220"/>
        <v>0</v>
      </c>
    </row>
    <row r="313" spans="1:19" ht="15" customHeight="1" x14ac:dyDescent="0.25">
      <c r="A313" s="194" t="s">
        <v>282</v>
      </c>
      <c r="B313" s="194"/>
      <c r="C313" s="6">
        <f>C311*C312</f>
        <v>0</v>
      </c>
      <c r="D313" s="6">
        <f t="shared" ref="D313:N313" si="1221">D311*D312</f>
        <v>0</v>
      </c>
      <c r="E313" s="6">
        <f t="shared" si="1221"/>
        <v>0</v>
      </c>
      <c r="F313" s="6">
        <f t="shared" si="1221"/>
        <v>0</v>
      </c>
      <c r="G313" s="6">
        <f t="shared" si="1221"/>
        <v>0</v>
      </c>
      <c r="H313" s="6">
        <f t="shared" si="1221"/>
        <v>0</v>
      </c>
      <c r="I313" s="6">
        <f t="shared" si="1221"/>
        <v>0</v>
      </c>
      <c r="J313" s="6">
        <f t="shared" si="1221"/>
        <v>0</v>
      </c>
      <c r="K313" s="6">
        <f t="shared" si="1221"/>
        <v>0</v>
      </c>
      <c r="L313" s="6">
        <f t="shared" si="1221"/>
        <v>0</v>
      </c>
      <c r="M313" s="6">
        <f t="shared" si="1221"/>
        <v>0</v>
      </c>
      <c r="N313" s="6">
        <f t="shared" si="1221"/>
        <v>0</v>
      </c>
      <c r="O313" s="92">
        <f t="shared" ref="O313" si="1222">SUM(C313:N313)</f>
        <v>0</v>
      </c>
      <c r="P313" s="92">
        <f t="shared" ref="P313" si="1223">P311*P312</f>
        <v>0</v>
      </c>
      <c r="Q313" s="92">
        <f t="shared" ref="Q313" si="1224">Q311*Q312</f>
        <v>0</v>
      </c>
      <c r="R313" s="92">
        <f t="shared" ref="R313" si="1225">R311*R312</f>
        <v>0</v>
      </c>
      <c r="S313" s="92">
        <f t="shared" ref="S313" si="1226">S311*S312</f>
        <v>0</v>
      </c>
    </row>
    <row r="314" spans="1:19" ht="15" customHeight="1" x14ac:dyDescent="0.25">
      <c r="A314" s="194" t="s">
        <v>31</v>
      </c>
      <c r="B314" s="194"/>
      <c r="C314" s="130">
        <v>0.21</v>
      </c>
      <c r="D314" s="131">
        <f t="shared" ref="D314:N314" si="1227">$C314</f>
        <v>0.21</v>
      </c>
      <c r="E314" s="131">
        <f t="shared" si="1227"/>
        <v>0.21</v>
      </c>
      <c r="F314" s="131">
        <f t="shared" si="1227"/>
        <v>0.21</v>
      </c>
      <c r="G314" s="131">
        <f t="shared" si="1227"/>
        <v>0.21</v>
      </c>
      <c r="H314" s="131">
        <f t="shared" si="1227"/>
        <v>0.21</v>
      </c>
      <c r="I314" s="131">
        <f t="shared" si="1227"/>
        <v>0.21</v>
      </c>
      <c r="J314" s="131">
        <f t="shared" si="1227"/>
        <v>0.21</v>
      </c>
      <c r="K314" s="131">
        <f t="shared" si="1227"/>
        <v>0.21</v>
      </c>
      <c r="L314" s="131">
        <f t="shared" si="1227"/>
        <v>0.21</v>
      </c>
      <c r="M314" s="131">
        <f t="shared" si="1227"/>
        <v>0.21</v>
      </c>
      <c r="N314" s="131">
        <f t="shared" si="1227"/>
        <v>0.21</v>
      </c>
      <c r="O314" s="6"/>
      <c r="P314" s="6"/>
      <c r="Q314" s="6"/>
      <c r="R314" s="6"/>
      <c r="S314" s="6"/>
    </row>
    <row r="315" spans="1:19" ht="15" customHeight="1" x14ac:dyDescent="0.25">
      <c r="A315" s="195" t="s">
        <v>32</v>
      </c>
      <c r="B315" s="195"/>
      <c r="C315" s="6">
        <f t="shared" ref="C315:N315" si="1228">C313*C314</f>
        <v>0</v>
      </c>
      <c r="D315" s="6">
        <f t="shared" si="1228"/>
        <v>0</v>
      </c>
      <c r="E315" s="6">
        <f t="shared" si="1228"/>
        <v>0</v>
      </c>
      <c r="F315" s="6">
        <f t="shared" si="1228"/>
        <v>0</v>
      </c>
      <c r="G315" s="6">
        <f t="shared" si="1228"/>
        <v>0</v>
      </c>
      <c r="H315" s="6">
        <f t="shared" si="1228"/>
        <v>0</v>
      </c>
      <c r="I315" s="6">
        <f t="shared" si="1228"/>
        <v>0</v>
      </c>
      <c r="J315" s="6">
        <f t="shared" si="1228"/>
        <v>0</v>
      </c>
      <c r="K315" s="6">
        <f t="shared" si="1228"/>
        <v>0</v>
      </c>
      <c r="L315" s="6">
        <f t="shared" si="1228"/>
        <v>0</v>
      </c>
      <c r="M315" s="6">
        <f t="shared" si="1228"/>
        <v>0</v>
      </c>
      <c r="N315" s="6">
        <f t="shared" si="1228"/>
        <v>0</v>
      </c>
      <c r="O315" s="92">
        <f t="shared" ref="O315:O318" si="1229">SUM(C315:N315)</f>
        <v>0</v>
      </c>
      <c r="P315" s="92">
        <f t="shared" ref="P315" si="1230">P313*$C314</f>
        <v>0</v>
      </c>
      <c r="Q315" s="92">
        <f t="shared" ref="Q315" si="1231">Q313*$C314</f>
        <v>0</v>
      </c>
      <c r="R315" s="92">
        <f t="shared" ref="R315" si="1232">R313*$C314</f>
        <v>0</v>
      </c>
      <c r="S315" s="92">
        <f t="shared" ref="S315" si="1233">S313*$C314</f>
        <v>0</v>
      </c>
    </row>
    <row r="316" spans="1:19" ht="15" customHeight="1" x14ac:dyDescent="0.25">
      <c r="A316" s="195" t="s">
        <v>281</v>
      </c>
      <c r="B316" s="195"/>
      <c r="C316" s="6">
        <f t="shared" ref="C316:N316" si="1234">C313+C315</f>
        <v>0</v>
      </c>
      <c r="D316" s="6">
        <f t="shared" si="1234"/>
        <v>0</v>
      </c>
      <c r="E316" s="6">
        <f t="shared" si="1234"/>
        <v>0</v>
      </c>
      <c r="F316" s="6">
        <f t="shared" si="1234"/>
        <v>0</v>
      </c>
      <c r="G316" s="6">
        <f t="shared" si="1234"/>
        <v>0</v>
      </c>
      <c r="H316" s="6">
        <f t="shared" si="1234"/>
        <v>0</v>
      </c>
      <c r="I316" s="6">
        <f t="shared" si="1234"/>
        <v>0</v>
      </c>
      <c r="J316" s="6">
        <f t="shared" si="1234"/>
        <v>0</v>
      </c>
      <c r="K316" s="6">
        <f t="shared" si="1234"/>
        <v>0</v>
      </c>
      <c r="L316" s="6">
        <f t="shared" si="1234"/>
        <v>0</v>
      </c>
      <c r="M316" s="6">
        <f t="shared" si="1234"/>
        <v>0</v>
      </c>
      <c r="N316" s="6">
        <f t="shared" si="1234"/>
        <v>0</v>
      </c>
      <c r="O316" s="92">
        <f t="shared" si="1229"/>
        <v>0</v>
      </c>
      <c r="P316" s="92">
        <f t="shared" ref="P316" si="1235">P313+P315</f>
        <v>0</v>
      </c>
      <c r="Q316" s="92">
        <f t="shared" ref="Q316" si="1236">Q313+Q315</f>
        <v>0</v>
      </c>
      <c r="R316" s="92">
        <f t="shared" ref="R316" si="1237">R313+R315</f>
        <v>0</v>
      </c>
      <c r="S316" s="92">
        <f t="shared" ref="S316" si="1238">S313+S315</f>
        <v>0</v>
      </c>
    </row>
    <row r="317" spans="1:19" ht="15" customHeight="1" x14ac:dyDescent="0.25">
      <c r="A317" s="8" t="s">
        <v>33</v>
      </c>
      <c r="B317" s="9">
        <f>$B$17</f>
        <v>1</v>
      </c>
      <c r="C317" s="6">
        <f t="shared" ref="C317:N317" si="1239">C316*$B$27</f>
        <v>0</v>
      </c>
      <c r="D317" s="6">
        <f t="shared" si="1239"/>
        <v>0</v>
      </c>
      <c r="E317" s="6">
        <f t="shared" si="1239"/>
        <v>0</v>
      </c>
      <c r="F317" s="6">
        <f t="shared" si="1239"/>
        <v>0</v>
      </c>
      <c r="G317" s="6">
        <f t="shared" si="1239"/>
        <v>0</v>
      </c>
      <c r="H317" s="6">
        <f t="shared" si="1239"/>
        <v>0</v>
      </c>
      <c r="I317" s="6">
        <f t="shared" si="1239"/>
        <v>0</v>
      </c>
      <c r="J317" s="6">
        <f t="shared" si="1239"/>
        <v>0</v>
      </c>
      <c r="K317" s="6">
        <f t="shared" si="1239"/>
        <v>0</v>
      </c>
      <c r="L317" s="6">
        <f t="shared" si="1239"/>
        <v>0</v>
      </c>
      <c r="M317" s="6">
        <f t="shared" si="1239"/>
        <v>0</v>
      </c>
      <c r="N317" s="6">
        <f t="shared" si="1239"/>
        <v>0</v>
      </c>
      <c r="O317" s="92">
        <f t="shared" si="1229"/>
        <v>0</v>
      </c>
      <c r="P317" s="92">
        <f t="shared" ref="P317" si="1240">P316*$B317</f>
        <v>0</v>
      </c>
      <c r="Q317" s="92">
        <f t="shared" ref="Q317" si="1241">Q316*$B317</f>
        <v>0</v>
      </c>
      <c r="R317" s="92">
        <f t="shared" ref="R317" si="1242">R316*$B317</f>
        <v>0</v>
      </c>
      <c r="S317" s="92">
        <f t="shared" ref="S317" si="1243">S316*$B317</f>
        <v>0</v>
      </c>
    </row>
    <row r="318" spans="1:19" ht="15" customHeight="1" x14ac:dyDescent="0.25">
      <c r="A318" s="8" t="s">
        <v>34</v>
      </c>
      <c r="B318" s="9">
        <f>1-B317</f>
        <v>0</v>
      </c>
      <c r="C318" s="6">
        <f t="shared" ref="C318:N318" si="1244">C316*$B$28</f>
        <v>0</v>
      </c>
      <c r="D318" s="6">
        <f t="shared" si="1244"/>
        <v>0</v>
      </c>
      <c r="E318" s="6">
        <f t="shared" si="1244"/>
        <v>0</v>
      </c>
      <c r="F318" s="6">
        <f t="shared" si="1244"/>
        <v>0</v>
      </c>
      <c r="G318" s="6">
        <f t="shared" si="1244"/>
        <v>0</v>
      </c>
      <c r="H318" s="6">
        <f t="shared" si="1244"/>
        <v>0</v>
      </c>
      <c r="I318" s="6">
        <f t="shared" si="1244"/>
        <v>0</v>
      </c>
      <c r="J318" s="6">
        <f t="shared" si="1244"/>
        <v>0</v>
      </c>
      <c r="K318" s="6">
        <f t="shared" si="1244"/>
        <v>0</v>
      </c>
      <c r="L318" s="6">
        <f t="shared" si="1244"/>
        <v>0</v>
      </c>
      <c r="M318" s="6">
        <f t="shared" si="1244"/>
        <v>0</v>
      </c>
      <c r="N318" s="6">
        <f t="shared" si="1244"/>
        <v>0</v>
      </c>
      <c r="O318" s="92">
        <f t="shared" si="1229"/>
        <v>0</v>
      </c>
      <c r="P318" s="92">
        <f t="shared" ref="P318" si="1245">P316-P317</f>
        <v>0</v>
      </c>
      <c r="Q318" s="92">
        <f t="shared" ref="Q318" si="1246">Q316-Q317</f>
        <v>0</v>
      </c>
      <c r="R318" s="92">
        <f t="shared" ref="R318" si="1247">R316-R317</f>
        <v>0</v>
      </c>
      <c r="S318" s="92">
        <f t="shared" ref="S318" si="1248">S316-S317</f>
        <v>0</v>
      </c>
    </row>
    <row r="319" spans="1:19" ht="15" customHeight="1" x14ac:dyDescent="0.25">
      <c r="A319" s="196" t="s">
        <v>362</v>
      </c>
      <c r="B319" s="197"/>
      <c r="C319" s="98" t="s">
        <v>17</v>
      </c>
      <c r="D319" s="98" t="s">
        <v>18</v>
      </c>
      <c r="E319" s="98" t="s">
        <v>19</v>
      </c>
      <c r="F319" s="98" t="s">
        <v>20</v>
      </c>
      <c r="G319" s="98" t="s">
        <v>21</v>
      </c>
      <c r="H319" s="98" t="s">
        <v>22</v>
      </c>
      <c r="I319" s="98" t="s">
        <v>23</v>
      </c>
      <c r="J319" s="98" t="s">
        <v>24</v>
      </c>
      <c r="K319" s="98" t="s">
        <v>25</v>
      </c>
      <c r="L319" s="98" t="s">
        <v>26</v>
      </c>
      <c r="M319" s="98" t="s">
        <v>27</v>
      </c>
      <c r="N319" s="98" t="s">
        <v>28</v>
      </c>
      <c r="O319" s="98" t="s">
        <v>438</v>
      </c>
      <c r="P319" s="98" t="s">
        <v>447</v>
      </c>
      <c r="Q319" s="98" t="s">
        <v>448</v>
      </c>
      <c r="R319" s="98" t="s">
        <v>449</v>
      </c>
      <c r="S319" s="98" t="s">
        <v>450</v>
      </c>
    </row>
    <row r="320" spans="1:19" ht="15" customHeight="1" x14ac:dyDescent="0.25">
      <c r="A320" s="198" t="s">
        <v>29</v>
      </c>
      <c r="B320" s="199"/>
      <c r="C320" s="81"/>
      <c r="D320" s="81">
        <f>$C320</f>
        <v>0</v>
      </c>
      <c r="E320" s="81">
        <f t="shared" ref="E320:N320" si="1249">$C320</f>
        <v>0</v>
      </c>
      <c r="F320" s="81">
        <f t="shared" si="1249"/>
        <v>0</v>
      </c>
      <c r="G320" s="81">
        <f t="shared" si="1249"/>
        <v>0</v>
      </c>
      <c r="H320" s="81">
        <f t="shared" si="1249"/>
        <v>0</v>
      </c>
      <c r="I320" s="81">
        <f t="shared" si="1249"/>
        <v>0</v>
      </c>
      <c r="J320" s="81">
        <f t="shared" si="1249"/>
        <v>0</v>
      </c>
      <c r="K320" s="81">
        <f t="shared" si="1249"/>
        <v>0</v>
      </c>
      <c r="L320" s="81">
        <f t="shared" si="1249"/>
        <v>0</v>
      </c>
      <c r="M320" s="81">
        <f t="shared" si="1249"/>
        <v>0</v>
      </c>
      <c r="N320" s="81">
        <f t="shared" si="1249"/>
        <v>0</v>
      </c>
      <c r="O320" s="90">
        <f t="shared" ref="O320:O321" si="1250">SUM(C320:N320)</f>
        <v>0</v>
      </c>
      <c r="P320" s="90">
        <f t="shared" ref="P320:S320" si="1251">O320*(1+P$7)</f>
        <v>0</v>
      </c>
      <c r="Q320" s="90">
        <f t="shared" si="1251"/>
        <v>0</v>
      </c>
      <c r="R320" s="90">
        <f t="shared" si="1251"/>
        <v>0</v>
      </c>
      <c r="S320" s="90">
        <f t="shared" si="1251"/>
        <v>0</v>
      </c>
    </row>
    <row r="321" spans="1:19" ht="15" customHeight="1" x14ac:dyDescent="0.25">
      <c r="A321" s="200"/>
      <c r="B321" s="201"/>
      <c r="C321" s="79">
        <f>INT($B$1*C320)</f>
        <v>0</v>
      </c>
      <c r="D321" s="79">
        <f t="shared" ref="D321:N321" si="1252">INT($B$1*D320)</f>
        <v>0</v>
      </c>
      <c r="E321" s="79">
        <f t="shared" si="1252"/>
        <v>0</v>
      </c>
      <c r="F321" s="79">
        <f t="shared" si="1252"/>
        <v>0</v>
      </c>
      <c r="G321" s="79">
        <f t="shared" si="1252"/>
        <v>0</v>
      </c>
      <c r="H321" s="79">
        <f t="shared" si="1252"/>
        <v>0</v>
      </c>
      <c r="I321" s="79">
        <f t="shared" si="1252"/>
        <v>0</v>
      </c>
      <c r="J321" s="79">
        <f t="shared" si="1252"/>
        <v>0</v>
      </c>
      <c r="K321" s="79">
        <f t="shared" si="1252"/>
        <v>0</v>
      </c>
      <c r="L321" s="79">
        <f t="shared" si="1252"/>
        <v>0</v>
      </c>
      <c r="M321" s="79">
        <f t="shared" si="1252"/>
        <v>0</v>
      </c>
      <c r="N321" s="79">
        <f t="shared" si="1252"/>
        <v>0</v>
      </c>
      <c r="O321" s="90">
        <f t="shared" si="1250"/>
        <v>0</v>
      </c>
      <c r="P321" s="90">
        <f t="shared" ref="P321:S321" si="1253">O321*(1+P$7)</f>
        <v>0</v>
      </c>
      <c r="Q321" s="90">
        <f t="shared" si="1253"/>
        <v>0</v>
      </c>
      <c r="R321" s="90">
        <f t="shared" si="1253"/>
        <v>0</v>
      </c>
      <c r="S321" s="90">
        <f t="shared" si="1253"/>
        <v>0</v>
      </c>
    </row>
    <row r="322" spans="1:19" ht="15" customHeight="1" x14ac:dyDescent="0.25">
      <c r="A322" s="194" t="s">
        <v>30</v>
      </c>
      <c r="B322" s="194"/>
      <c r="C322" s="7"/>
      <c r="D322" s="7">
        <f>$C322</f>
        <v>0</v>
      </c>
      <c r="E322" s="7">
        <f t="shared" ref="E322:N322" si="1254">$C322</f>
        <v>0</v>
      </c>
      <c r="F322" s="7">
        <f t="shared" si="1254"/>
        <v>0</v>
      </c>
      <c r="G322" s="7">
        <f t="shared" si="1254"/>
        <v>0</v>
      </c>
      <c r="H322" s="7">
        <f t="shared" si="1254"/>
        <v>0</v>
      </c>
      <c r="I322" s="7">
        <f t="shared" si="1254"/>
        <v>0</v>
      </c>
      <c r="J322" s="7">
        <f t="shared" si="1254"/>
        <v>0</v>
      </c>
      <c r="K322" s="7">
        <f t="shared" si="1254"/>
        <v>0</v>
      </c>
      <c r="L322" s="7">
        <f t="shared" si="1254"/>
        <v>0</v>
      </c>
      <c r="M322" s="7">
        <f t="shared" si="1254"/>
        <v>0</v>
      </c>
      <c r="N322" s="7">
        <f t="shared" si="1254"/>
        <v>0</v>
      </c>
      <c r="O322" s="150">
        <f t="shared" ref="O322" si="1255">AVERAGE(C322:N322)</f>
        <v>0</v>
      </c>
      <c r="P322" s="150">
        <f t="shared" ref="P322:S322" si="1256">ROUND(O322*(1+P$8),2)</f>
        <v>0</v>
      </c>
      <c r="Q322" s="150">
        <f t="shared" si="1256"/>
        <v>0</v>
      </c>
      <c r="R322" s="150">
        <f t="shared" si="1256"/>
        <v>0</v>
      </c>
      <c r="S322" s="150">
        <f t="shared" si="1256"/>
        <v>0</v>
      </c>
    </row>
    <row r="323" spans="1:19" ht="15" customHeight="1" x14ac:dyDescent="0.25">
      <c r="A323" s="194" t="s">
        <v>282</v>
      </c>
      <c r="B323" s="194"/>
      <c r="C323" s="6">
        <f>C321*C322</f>
        <v>0</v>
      </c>
      <c r="D323" s="6">
        <f t="shared" ref="D323:N323" si="1257">D321*D322</f>
        <v>0</v>
      </c>
      <c r="E323" s="6">
        <f t="shared" si="1257"/>
        <v>0</v>
      </c>
      <c r="F323" s="6">
        <f t="shared" si="1257"/>
        <v>0</v>
      </c>
      <c r="G323" s="6">
        <f t="shared" si="1257"/>
        <v>0</v>
      </c>
      <c r="H323" s="6">
        <f t="shared" si="1257"/>
        <v>0</v>
      </c>
      <c r="I323" s="6">
        <f t="shared" si="1257"/>
        <v>0</v>
      </c>
      <c r="J323" s="6">
        <f t="shared" si="1257"/>
        <v>0</v>
      </c>
      <c r="K323" s="6">
        <f t="shared" si="1257"/>
        <v>0</v>
      </c>
      <c r="L323" s="6">
        <f t="shared" si="1257"/>
        <v>0</v>
      </c>
      <c r="M323" s="6">
        <f t="shared" si="1257"/>
        <v>0</v>
      </c>
      <c r="N323" s="6">
        <f t="shared" si="1257"/>
        <v>0</v>
      </c>
      <c r="O323" s="92">
        <f t="shared" ref="O323" si="1258">SUM(C323:N323)</f>
        <v>0</v>
      </c>
      <c r="P323" s="92">
        <f t="shared" ref="P323" si="1259">P321*P322</f>
        <v>0</v>
      </c>
      <c r="Q323" s="92">
        <f t="shared" ref="Q323" si="1260">Q321*Q322</f>
        <v>0</v>
      </c>
      <c r="R323" s="92">
        <f t="shared" ref="R323" si="1261">R321*R322</f>
        <v>0</v>
      </c>
      <c r="S323" s="92">
        <f t="shared" ref="S323" si="1262">S321*S322</f>
        <v>0</v>
      </c>
    </row>
    <row r="324" spans="1:19" ht="15" customHeight="1" x14ac:dyDescent="0.25">
      <c r="A324" s="194" t="s">
        <v>31</v>
      </c>
      <c r="B324" s="194"/>
      <c r="C324" s="130">
        <v>0.21</v>
      </c>
      <c r="D324" s="131">
        <f t="shared" ref="D324:N324" si="1263">$C324</f>
        <v>0.21</v>
      </c>
      <c r="E324" s="131">
        <f t="shared" si="1263"/>
        <v>0.21</v>
      </c>
      <c r="F324" s="131">
        <f t="shared" si="1263"/>
        <v>0.21</v>
      </c>
      <c r="G324" s="131">
        <f t="shared" si="1263"/>
        <v>0.21</v>
      </c>
      <c r="H324" s="131">
        <f t="shared" si="1263"/>
        <v>0.21</v>
      </c>
      <c r="I324" s="131">
        <f t="shared" si="1263"/>
        <v>0.21</v>
      </c>
      <c r="J324" s="131">
        <f t="shared" si="1263"/>
        <v>0.21</v>
      </c>
      <c r="K324" s="131">
        <f t="shared" si="1263"/>
        <v>0.21</v>
      </c>
      <c r="L324" s="131">
        <f t="shared" si="1263"/>
        <v>0.21</v>
      </c>
      <c r="M324" s="131">
        <f t="shared" si="1263"/>
        <v>0.21</v>
      </c>
      <c r="N324" s="131">
        <f t="shared" si="1263"/>
        <v>0.21</v>
      </c>
      <c r="O324" s="6"/>
      <c r="P324" s="6"/>
      <c r="Q324" s="6"/>
      <c r="R324" s="6"/>
      <c r="S324" s="6"/>
    </row>
    <row r="325" spans="1:19" ht="15" customHeight="1" x14ac:dyDescent="0.25">
      <c r="A325" s="195" t="s">
        <v>32</v>
      </c>
      <c r="B325" s="195"/>
      <c r="C325" s="6">
        <f t="shared" ref="C325:N325" si="1264">C323*C324</f>
        <v>0</v>
      </c>
      <c r="D325" s="6">
        <f t="shared" si="1264"/>
        <v>0</v>
      </c>
      <c r="E325" s="6">
        <f t="shared" si="1264"/>
        <v>0</v>
      </c>
      <c r="F325" s="6">
        <f t="shared" si="1264"/>
        <v>0</v>
      </c>
      <c r="G325" s="6">
        <f t="shared" si="1264"/>
        <v>0</v>
      </c>
      <c r="H325" s="6">
        <f t="shared" si="1264"/>
        <v>0</v>
      </c>
      <c r="I325" s="6">
        <f t="shared" si="1264"/>
        <v>0</v>
      </c>
      <c r="J325" s="6">
        <f t="shared" si="1264"/>
        <v>0</v>
      </c>
      <c r="K325" s="6">
        <f t="shared" si="1264"/>
        <v>0</v>
      </c>
      <c r="L325" s="6">
        <f t="shared" si="1264"/>
        <v>0</v>
      </c>
      <c r="M325" s="6">
        <f t="shared" si="1264"/>
        <v>0</v>
      </c>
      <c r="N325" s="6">
        <f t="shared" si="1264"/>
        <v>0</v>
      </c>
      <c r="O325" s="92">
        <f t="shared" ref="O325:O328" si="1265">SUM(C325:N325)</f>
        <v>0</v>
      </c>
      <c r="P325" s="92">
        <f t="shared" ref="P325" si="1266">P323*$C324</f>
        <v>0</v>
      </c>
      <c r="Q325" s="92">
        <f t="shared" ref="Q325" si="1267">Q323*$C324</f>
        <v>0</v>
      </c>
      <c r="R325" s="92">
        <f t="shared" ref="R325" si="1268">R323*$C324</f>
        <v>0</v>
      </c>
      <c r="S325" s="92">
        <f t="shared" ref="S325" si="1269">S323*$C324</f>
        <v>0</v>
      </c>
    </row>
    <row r="326" spans="1:19" ht="15" customHeight="1" x14ac:dyDescent="0.25">
      <c r="A326" s="195" t="s">
        <v>281</v>
      </c>
      <c r="B326" s="195"/>
      <c r="C326" s="6">
        <f t="shared" ref="C326:N326" si="1270">C323+C325</f>
        <v>0</v>
      </c>
      <c r="D326" s="6">
        <f t="shared" si="1270"/>
        <v>0</v>
      </c>
      <c r="E326" s="6">
        <f t="shared" si="1270"/>
        <v>0</v>
      </c>
      <c r="F326" s="6">
        <f t="shared" si="1270"/>
        <v>0</v>
      </c>
      <c r="G326" s="6">
        <f t="shared" si="1270"/>
        <v>0</v>
      </c>
      <c r="H326" s="6">
        <f t="shared" si="1270"/>
        <v>0</v>
      </c>
      <c r="I326" s="6">
        <f t="shared" si="1270"/>
        <v>0</v>
      </c>
      <c r="J326" s="6">
        <f t="shared" si="1270"/>
        <v>0</v>
      </c>
      <c r="K326" s="6">
        <f t="shared" si="1270"/>
        <v>0</v>
      </c>
      <c r="L326" s="6">
        <f t="shared" si="1270"/>
        <v>0</v>
      </c>
      <c r="M326" s="6">
        <f t="shared" si="1270"/>
        <v>0</v>
      </c>
      <c r="N326" s="6">
        <f t="shared" si="1270"/>
        <v>0</v>
      </c>
      <c r="O326" s="92">
        <f t="shared" si="1265"/>
        <v>0</v>
      </c>
      <c r="P326" s="92">
        <f t="shared" ref="P326" si="1271">P323+P325</f>
        <v>0</v>
      </c>
      <c r="Q326" s="92">
        <f t="shared" ref="Q326" si="1272">Q323+Q325</f>
        <v>0</v>
      </c>
      <c r="R326" s="92">
        <f t="shared" ref="R326" si="1273">R323+R325</f>
        <v>0</v>
      </c>
      <c r="S326" s="92">
        <f t="shared" ref="S326" si="1274">S323+S325</f>
        <v>0</v>
      </c>
    </row>
    <row r="327" spans="1:19" ht="15" customHeight="1" x14ac:dyDescent="0.25">
      <c r="A327" s="8" t="s">
        <v>33</v>
      </c>
      <c r="B327" s="9">
        <f>$B$17</f>
        <v>1</v>
      </c>
      <c r="C327" s="6">
        <f t="shared" ref="C327:N327" si="1275">C326*$B$27</f>
        <v>0</v>
      </c>
      <c r="D327" s="6">
        <f t="shared" si="1275"/>
        <v>0</v>
      </c>
      <c r="E327" s="6">
        <f t="shared" si="1275"/>
        <v>0</v>
      </c>
      <c r="F327" s="6">
        <f t="shared" si="1275"/>
        <v>0</v>
      </c>
      <c r="G327" s="6">
        <f t="shared" si="1275"/>
        <v>0</v>
      </c>
      <c r="H327" s="6">
        <f t="shared" si="1275"/>
        <v>0</v>
      </c>
      <c r="I327" s="6">
        <f t="shared" si="1275"/>
        <v>0</v>
      </c>
      <c r="J327" s="6">
        <f t="shared" si="1275"/>
        <v>0</v>
      </c>
      <c r="K327" s="6">
        <f t="shared" si="1275"/>
        <v>0</v>
      </c>
      <c r="L327" s="6">
        <f t="shared" si="1275"/>
        <v>0</v>
      </c>
      <c r="M327" s="6">
        <f t="shared" si="1275"/>
        <v>0</v>
      </c>
      <c r="N327" s="6">
        <f t="shared" si="1275"/>
        <v>0</v>
      </c>
      <c r="O327" s="92">
        <f t="shared" si="1265"/>
        <v>0</v>
      </c>
      <c r="P327" s="92">
        <f t="shared" ref="P327" si="1276">P326*$B327</f>
        <v>0</v>
      </c>
      <c r="Q327" s="92">
        <f t="shared" ref="Q327" si="1277">Q326*$B327</f>
        <v>0</v>
      </c>
      <c r="R327" s="92">
        <f t="shared" ref="R327" si="1278">R326*$B327</f>
        <v>0</v>
      </c>
      <c r="S327" s="92">
        <f t="shared" ref="S327" si="1279">S326*$B327</f>
        <v>0</v>
      </c>
    </row>
    <row r="328" spans="1:19" ht="15" customHeight="1" x14ac:dyDescent="0.25">
      <c r="A328" s="8" t="s">
        <v>34</v>
      </c>
      <c r="B328" s="9">
        <f>1-B327</f>
        <v>0</v>
      </c>
      <c r="C328" s="6">
        <f t="shared" ref="C328:N328" si="1280">C326*$B$28</f>
        <v>0</v>
      </c>
      <c r="D328" s="6">
        <f t="shared" si="1280"/>
        <v>0</v>
      </c>
      <c r="E328" s="6">
        <f t="shared" si="1280"/>
        <v>0</v>
      </c>
      <c r="F328" s="6">
        <f t="shared" si="1280"/>
        <v>0</v>
      </c>
      <c r="G328" s="6">
        <f t="shared" si="1280"/>
        <v>0</v>
      </c>
      <c r="H328" s="6">
        <f t="shared" si="1280"/>
        <v>0</v>
      </c>
      <c r="I328" s="6">
        <f t="shared" si="1280"/>
        <v>0</v>
      </c>
      <c r="J328" s="6">
        <f t="shared" si="1280"/>
        <v>0</v>
      </c>
      <c r="K328" s="6">
        <f t="shared" si="1280"/>
        <v>0</v>
      </c>
      <c r="L328" s="6">
        <f t="shared" si="1280"/>
        <v>0</v>
      </c>
      <c r="M328" s="6">
        <f t="shared" si="1280"/>
        <v>0</v>
      </c>
      <c r="N328" s="6">
        <f t="shared" si="1280"/>
        <v>0</v>
      </c>
      <c r="O328" s="92">
        <f t="shared" si="1265"/>
        <v>0</v>
      </c>
      <c r="P328" s="92">
        <f t="shared" ref="P328" si="1281">P326-P327</f>
        <v>0</v>
      </c>
      <c r="Q328" s="92">
        <f t="shared" ref="Q328" si="1282">Q326-Q327</f>
        <v>0</v>
      </c>
      <c r="R328" s="92">
        <f t="shared" ref="R328" si="1283">R326-R327</f>
        <v>0</v>
      </c>
      <c r="S328" s="92">
        <f t="shared" ref="S328" si="1284">S326-S327</f>
        <v>0</v>
      </c>
    </row>
    <row r="329" spans="1:19" ht="15" customHeight="1" x14ac:dyDescent="0.25">
      <c r="A329" s="196" t="s">
        <v>363</v>
      </c>
      <c r="B329" s="197"/>
      <c r="C329" s="98" t="s">
        <v>17</v>
      </c>
      <c r="D329" s="98" t="s">
        <v>18</v>
      </c>
      <c r="E329" s="98" t="s">
        <v>19</v>
      </c>
      <c r="F329" s="98" t="s">
        <v>20</v>
      </c>
      <c r="G329" s="98" t="s">
        <v>21</v>
      </c>
      <c r="H329" s="98" t="s">
        <v>22</v>
      </c>
      <c r="I329" s="98" t="s">
        <v>23</v>
      </c>
      <c r="J329" s="98" t="s">
        <v>24</v>
      </c>
      <c r="K329" s="98" t="s">
        <v>25</v>
      </c>
      <c r="L329" s="98" t="s">
        <v>26</v>
      </c>
      <c r="M329" s="98" t="s">
        <v>27</v>
      </c>
      <c r="N329" s="98" t="s">
        <v>28</v>
      </c>
      <c r="O329" s="98" t="s">
        <v>438</v>
      </c>
      <c r="P329" s="98" t="s">
        <v>447</v>
      </c>
      <c r="Q329" s="98" t="s">
        <v>448</v>
      </c>
      <c r="R329" s="98" t="s">
        <v>449</v>
      </c>
      <c r="S329" s="98" t="s">
        <v>450</v>
      </c>
    </row>
    <row r="330" spans="1:19" ht="15" customHeight="1" x14ac:dyDescent="0.25">
      <c r="A330" s="198" t="s">
        <v>29</v>
      </c>
      <c r="B330" s="199"/>
      <c r="C330" s="81"/>
      <c r="D330" s="81">
        <f>$C330</f>
        <v>0</v>
      </c>
      <c r="E330" s="81">
        <f t="shared" ref="E330:N330" si="1285">$C330</f>
        <v>0</v>
      </c>
      <c r="F330" s="81">
        <f t="shared" si="1285"/>
        <v>0</v>
      </c>
      <c r="G330" s="81">
        <f t="shared" si="1285"/>
        <v>0</v>
      </c>
      <c r="H330" s="81">
        <f t="shared" si="1285"/>
        <v>0</v>
      </c>
      <c r="I330" s="81">
        <f t="shared" si="1285"/>
        <v>0</v>
      </c>
      <c r="J330" s="81">
        <f t="shared" si="1285"/>
        <v>0</v>
      </c>
      <c r="K330" s="81">
        <f t="shared" si="1285"/>
        <v>0</v>
      </c>
      <c r="L330" s="81">
        <f t="shared" si="1285"/>
        <v>0</v>
      </c>
      <c r="M330" s="81">
        <f t="shared" si="1285"/>
        <v>0</v>
      </c>
      <c r="N330" s="81">
        <f t="shared" si="1285"/>
        <v>0</v>
      </c>
      <c r="O330" s="90">
        <f t="shared" ref="O330:O331" si="1286">SUM(C330:N330)</f>
        <v>0</v>
      </c>
      <c r="P330" s="90">
        <f t="shared" ref="P330:S330" si="1287">O330*(1+P$7)</f>
        <v>0</v>
      </c>
      <c r="Q330" s="90">
        <f t="shared" si="1287"/>
        <v>0</v>
      </c>
      <c r="R330" s="90">
        <f t="shared" si="1287"/>
        <v>0</v>
      </c>
      <c r="S330" s="90">
        <f t="shared" si="1287"/>
        <v>0</v>
      </c>
    </row>
    <row r="331" spans="1:19" ht="15" customHeight="1" x14ac:dyDescent="0.25">
      <c r="A331" s="200"/>
      <c r="B331" s="201"/>
      <c r="C331" s="79">
        <f>INT($B$1*C330)</f>
        <v>0</v>
      </c>
      <c r="D331" s="79">
        <f t="shared" ref="D331:N331" si="1288">INT($B$1*D330)</f>
        <v>0</v>
      </c>
      <c r="E331" s="79">
        <f t="shared" si="1288"/>
        <v>0</v>
      </c>
      <c r="F331" s="79">
        <f t="shared" si="1288"/>
        <v>0</v>
      </c>
      <c r="G331" s="79">
        <f t="shared" si="1288"/>
        <v>0</v>
      </c>
      <c r="H331" s="79">
        <f t="shared" si="1288"/>
        <v>0</v>
      </c>
      <c r="I331" s="79">
        <f t="shared" si="1288"/>
        <v>0</v>
      </c>
      <c r="J331" s="79">
        <f t="shared" si="1288"/>
        <v>0</v>
      </c>
      <c r="K331" s="79">
        <f t="shared" si="1288"/>
        <v>0</v>
      </c>
      <c r="L331" s="79">
        <f t="shared" si="1288"/>
        <v>0</v>
      </c>
      <c r="M331" s="79">
        <f t="shared" si="1288"/>
        <v>0</v>
      </c>
      <c r="N331" s="79">
        <f t="shared" si="1288"/>
        <v>0</v>
      </c>
      <c r="O331" s="90">
        <f t="shared" si="1286"/>
        <v>0</v>
      </c>
      <c r="P331" s="90">
        <f t="shared" ref="P331:S331" si="1289">O331*(1+P$7)</f>
        <v>0</v>
      </c>
      <c r="Q331" s="90">
        <f t="shared" si="1289"/>
        <v>0</v>
      </c>
      <c r="R331" s="90">
        <f t="shared" si="1289"/>
        <v>0</v>
      </c>
      <c r="S331" s="90">
        <f t="shared" si="1289"/>
        <v>0</v>
      </c>
    </row>
    <row r="332" spans="1:19" ht="15" customHeight="1" x14ac:dyDescent="0.25">
      <c r="A332" s="194" t="s">
        <v>30</v>
      </c>
      <c r="B332" s="194"/>
      <c r="C332" s="7"/>
      <c r="D332" s="7">
        <f>$C332</f>
        <v>0</v>
      </c>
      <c r="E332" s="7">
        <f t="shared" ref="E332:N332" si="1290">$C332</f>
        <v>0</v>
      </c>
      <c r="F332" s="7">
        <f t="shared" si="1290"/>
        <v>0</v>
      </c>
      <c r="G332" s="7">
        <f t="shared" si="1290"/>
        <v>0</v>
      </c>
      <c r="H332" s="7">
        <f t="shared" si="1290"/>
        <v>0</v>
      </c>
      <c r="I332" s="7">
        <f t="shared" si="1290"/>
        <v>0</v>
      </c>
      <c r="J332" s="7">
        <f t="shared" si="1290"/>
        <v>0</v>
      </c>
      <c r="K332" s="7">
        <f t="shared" si="1290"/>
        <v>0</v>
      </c>
      <c r="L332" s="7">
        <f t="shared" si="1290"/>
        <v>0</v>
      </c>
      <c r="M332" s="7">
        <f t="shared" si="1290"/>
        <v>0</v>
      </c>
      <c r="N332" s="7">
        <f t="shared" si="1290"/>
        <v>0</v>
      </c>
      <c r="O332" s="150">
        <f t="shared" ref="O332" si="1291">AVERAGE(C332:N332)</f>
        <v>0</v>
      </c>
      <c r="P332" s="150">
        <f t="shared" ref="P332:S332" si="1292">ROUND(O332*(1+P$8),2)</f>
        <v>0</v>
      </c>
      <c r="Q332" s="150">
        <f t="shared" si="1292"/>
        <v>0</v>
      </c>
      <c r="R332" s="150">
        <f t="shared" si="1292"/>
        <v>0</v>
      </c>
      <c r="S332" s="150">
        <f t="shared" si="1292"/>
        <v>0</v>
      </c>
    </row>
    <row r="333" spans="1:19" ht="15" customHeight="1" x14ac:dyDescent="0.25">
      <c r="A333" s="194" t="s">
        <v>282</v>
      </c>
      <c r="B333" s="194"/>
      <c r="C333" s="6">
        <f>C331*C332</f>
        <v>0</v>
      </c>
      <c r="D333" s="6">
        <f t="shared" ref="D333:N333" si="1293">D331*D332</f>
        <v>0</v>
      </c>
      <c r="E333" s="6">
        <f t="shared" si="1293"/>
        <v>0</v>
      </c>
      <c r="F333" s="6">
        <f t="shared" si="1293"/>
        <v>0</v>
      </c>
      <c r="G333" s="6">
        <f t="shared" si="1293"/>
        <v>0</v>
      </c>
      <c r="H333" s="6">
        <f t="shared" si="1293"/>
        <v>0</v>
      </c>
      <c r="I333" s="6">
        <f t="shared" si="1293"/>
        <v>0</v>
      </c>
      <c r="J333" s="6">
        <f t="shared" si="1293"/>
        <v>0</v>
      </c>
      <c r="K333" s="6">
        <f t="shared" si="1293"/>
        <v>0</v>
      </c>
      <c r="L333" s="6">
        <f t="shared" si="1293"/>
        <v>0</v>
      </c>
      <c r="M333" s="6">
        <f t="shared" si="1293"/>
        <v>0</v>
      </c>
      <c r="N333" s="6">
        <f t="shared" si="1293"/>
        <v>0</v>
      </c>
      <c r="O333" s="92">
        <f t="shared" ref="O333" si="1294">SUM(C333:N333)</f>
        <v>0</v>
      </c>
      <c r="P333" s="92">
        <f t="shared" ref="P333" si="1295">P331*P332</f>
        <v>0</v>
      </c>
      <c r="Q333" s="92">
        <f t="shared" ref="Q333" si="1296">Q331*Q332</f>
        <v>0</v>
      </c>
      <c r="R333" s="92">
        <f t="shared" ref="R333" si="1297">R331*R332</f>
        <v>0</v>
      </c>
      <c r="S333" s="92">
        <f t="shared" ref="S333" si="1298">S331*S332</f>
        <v>0</v>
      </c>
    </row>
    <row r="334" spans="1:19" ht="15" customHeight="1" x14ac:dyDescent="0.25">
      <c r="A334" s="194" t="s">
        <v>31</v>
      </c>
      <c r="B334" s="194"/>
      <c r="C334" s="130">
        <v>0.21</v>
      </c>
      <c r="D334" s="131">
        <f t="shared" ref="D334:N334" si="1299">$C334</f>
        <v>0.21</v>
      </c>
      <c r="E334" s="131">
        <f t="shared" si="1299"/>
        <v>0.21</v>
      </c>
      <c r="F334" s="131">
        <f t="shared" si="1299"/>
        <v>0.21</v>
      </c>
      <c r="G334" s="131">
        <f t="shared" si="1299"/>
        <v>0.21</v>
      </c>
      <c r="H334" s="131">
        <f t="shared" si="1299"/>
        <v>0.21</v>
      </c>
      <c r="I334" s="131">
        <f t="shared" si="1299"/>
        <v>0.21</v>
      </c>
      <c r="J334" s="131">
        <f t="shared" si="1299"/>
        <v>0.21</v>
      </c>
      <c r="K334" s="131">
        <f t="shared" si="1299"/>
        <v>0.21</v>
      </c>
      <c r="L334" s="131">
        <f t="shared" si="1299"/>
        <v>0.21</v>
      </c>
      <c r="M334" s="131">
        <f t="shared" si="1299"/>
        <v>0.21</v>
      </c>
      <c r="N334" s="131">
        <f t="shared" si="1299"/>
        <v>0.21</v>
      </c>
      <c r="O334" s="6"/>
      <c r="P334" s="6"/>
      <c r="Q334" s="6"/>
      <c r="R334" s="6"/>
      <c r="S334" s="6"/>
    </row>
    <row r="335" spans="1:19" ht="15" customHeight="1" x14ac:dyDescent="0.25">
      <c r="A335" s="195" t="s">
        <v>32</v>
      </c>
      <c r="B335" s="195"/>
      <c r="C335" s="6">
        <f t="shared" ref="C335:N335" si="1300">C333*C334</f>
        <v>0</v>
      </c>
      <c r="D335" s="6">
        <f t="shared" si="1300"/>
        <v>0</v>
      </c>
      <c r="E335" s="6">
        <f t="shared" si="1300"/>
        <v>0</v>
      </c>
      <c r="F335" s="6">
        <f t="shared" si="1300"/>
        <v>0</v>
      </c>
      <c r="G335" s="6">
        <f t="shared" si="1300"/>
        <v>0</v>
      </c>
      <c r="H335" s="6">
        <f t="shared" si="1300"/>
        <v>0</v>
      </c>
      <c r="I335" s="6">
        <f t="shared" si="1300"/>
        <v>0</v>
      </c>
      <c r="J335" s="6">
        <f t="shared" si="1300"/>
        <v>0</v>
      </c>
      <c r="K335" s="6">
        <f t="shared" si="1300"/>
        <v>0</v>
      </c>
      <c r="L335" s="6">
        <f t="shared" si="1300"/>
        <v>0</v>
      </c>
      <c r="M335" s="6">
        <f t="shared" si="1300"/>
        <v>0</v>
      </c>
      <c r="N335" s="6">
        <f t="shared" si="1300"/>
        <v>0</v>
      </c>
      <c r="O335" s="92">
        <f t="shared" ref="O335:O338" si="1301">SUM(C335:N335)</f>
        <v>0</v>
      </c>
      <c r="P335" s="92">
        <f t="shared" ref="P335" si="1302">P333*$C334</f>
        <v>0</v>
      </c>
      <c r="Q335" s="92">
        <f t="shared" ref="Q335" si="1303">Q333*$C334</f>
        <v>0</v>
      </c>
      <c r="R335" s="92">
        <f t="shared" ref="R335" si="1304">R333*$C334</f>
        <v>0</v>
      </c>
      <c r="S335" s="92">
        <f t="shared" ref="S335" si="1305">S333*$C334</f>
        <v>0</v>
      </c>
    </row>
    <row r="336" spans="1:19" ht="15" customHeight="1" x14ac:dyDescent="0.25">
      <c r="A336" s="195" t="s">
        <v>281</v>
      </c>
      <c r="B336" s="195"/>
      <c r="C336" s="6">
        <f t="shared" ref="C336:N336" si="1306">C333+C335</f>
        <v>0</v>
      </c>
      <c r="D336" s="6">
        <f t="shared" si="1306"/>
        <v>0</v>
      </c>
      <c r="E336" s="6">
        <f t="shared" si="1306"/>
        <v>0</v>
      </c>
      <c r="F336" s="6">
        <f t="shared" si="1306"/>
        <v>0</v>
      </c>
      <c r="G336" s="6">
        <f t="shared" si="1306"/>
        <v>0</v>
      </c>
      <c r="H336" s="6">
        <f t="shared" si="1306"/>
        <v>0</v>
      </c>
      <c r="I336" s="6">
        <f t="shared" si="1306"/>
        <v>0</v>
      </c>
      <c r="J336" s="6">
        <f t="shared" si="1306"/>
        <v>0</v>
      </c>
      <c r="K336" s="6">
        <f t="shared" si="1306"/>
        <v>0</v>
      </c>
      <c r="L336" s="6">
        <f t="shared" si="1306"/>
        <v>0</v>
      </c>
      <c r="M336" s="6">
        <f t="shared" si="1306"/>
        <v>0</v>
      </c>
      <c r="N336" s="6">
        <f t="shared" si="1306"/>
        <v>0</v>
      </c>
      <c r="O336" s="92">
        <f t="shared" si="1301"/>
        <v>0</v>
      </c>
      <c r="P336" s="92">
        <f t="shared" ref="P336" si="1307">P333+P335</f>
        <v>0</v>
      </c>
      <c r="Q336" s="92">
        <f t="shared" ref="Q336" si="1308">Q333+Q335</f>
        <v>0</v>
      </c>
      <c r="R336" s="92">
        <f t="shared" ref="R336" si="1309">R333+R335</f>
        <v>0</v>
      </c>
      <c r="S336" s="92">
        <f t="shared" ref="S336" si="1310">S333+S335</f>
        <v>0</v>
      </c>
    </row>
    <row r="337" spans="1:19" ht="15" customHeight="1" x14ac:dyDescent="0.25">
      <c r="A337" s="8" t="s">
        <v>33</v>
      </c>
      <c r="B337" s="9">
        <f>$B$17</f>
        <v>1</v>
      </c>
      <c r="C337" s="6">
        <f t="shared" ref="C337:N337" si="1311">C336*$B$27</f>
        <v>0</v>
      </c>
      <c r="D337" s="6">
        <f t="shared" si="1311"/>
        <v>0</v>
      </c>
      <c r="E337" s="6">
        <f t="shared" si="1311"/>
        <v>0</v>
      </c>
      <c r="F337" s="6">
        <f t="shared" si="1311"/>
        <v>0</v>
      </c>
      <c r="G337" s="6">
        <f t="shared" si="1311"/>
        <v>0</v>
      </c>
      <c r="H337" s="6">
        <f t="shared" si="1311"/>
        <v>0</v>
      </c>
      <c r="I337" s="6">
        <f t="shared" si="1311"/>
        <v>0</v>
      </c>
      <c r="J337" s="6">
        <f t="shared" si="1311"/>
        <v>0</v>
      </c>
      <c r="K337" s="6">
        <f t="shared" si="1311"/>
        <v>0</v>
      </c>
      <c r="L337" s="6">
        <f t="shared" si="1311"/>
        <v>0</v>
      </c>
      <c r="M337" s="6">
        <f t="shared" si="1311"/>
        <v>0</v>
      </c>
      <c r="N337" s="6">
        <f t="shared" si="1311"/>
        <v>0</v>
      </c>
      <c r="O337" s="92">
        <f t="shared" si="1301"/>
        <v>0</v>
      </c>
      <c r="P337" s="92">
        <f t="shared" ref="P337" si="1312">P336*$B337</f>
        <v>0</v>
      </c>
      <c r="Q337" s="92">
        <f t="shared" ref="Q337" si="1313">Q336*$B337</f>
        <v>0</v>
      </c>
      <c r="R337" s="92">
        <f t="shared" ref="R337" si="1314">R336*$B337</f>
        <v>0</v>
      </c>
      <c r="S337" s="92">
        <f t="shared" ref="S337" si="1315">S336*$B337</f>
        <v>0</v>
      </c>
    </row>
    <row r="338" spans="1:19" ht="15" customHeight="1" x14ac:dyDescent="0.25">
      <c r="A338" s="8" t="s">
        <v>34</v>
      </c>
      <c r="B338" s="9">
        <f>1-B337</f>
        <v>0</v>
      </c>
      <c r="C338" s="6">
        <f t="shared" ref="C338:N338" si="1316">C336*$B$28</f>
        <v>0</v>
      </c>
      <c r="D338" s="6">
        <f t="shared" si="1316"/>
        <v>0</v>
      </c>
      <c r="E338" s="6">
        <f t="shared" si="1316"/>
        <v>0</v>
      </c>
      <c r="F338" s="6">
        <f t="shared" si="1316"/>
        <v>0</v>
      </c>
      <c r="G338" s="6">
        <f t="shared" si="1316"/>
        <v>0</v>
      </c>
      <c r="H338" s="6">
        <f t="shared" si="1316"/>
        <v>0</v>
      </c>
      <c r="I338" s="6">
        <f t="shared" si="1316"/>
        <v>0</v>
      </c>
      <c r="J338" s="6">
        <f t="shared" si="1316"/>
        <v>0</v>
      </c>
      <c r="K338" s="6">
        <f t="shared" si="1316"/>
        <v>0</v>
      </c>
      <c r="L338" s="6">
        <f t="shared" si="1316"/>
        <v>0</v>
      </c>
      <c r="M338" s="6">
        <f t="shared" si="1316"/>
        <v>0</v>
      </c>
      <c r="N338" s="6">
        <f t="shared" si="1316"/>
        <v>0</v>
      </c>
      <c r="O338" s="92">
        <f t="shared" si="1301"/>
        <v>0</v>
      </c>
      <c r="P338" s="92">
        <f t="shared" ref="P338" si="1317">P336-P337</f>
        <v>0</v>
      </c>
      <c r="Q338" s="92">
        <f t="shared" ref="Q338" si="1318">Q336-Q337</f>
        <v>0</v>
      </c>
      <c r="R338" s="92">
        <f t="shared" ref="R338" si="1319">R336-R337</f>
        <v>0</v>
      </c>
      <c r="S338" s="92">
        <f t="shared" ref="S338" si="1320">S336-S337</f>
        <v>0</v>
      </c>
    </row>
    <row r="339" spans="1:19" ht="15" customHeight="1" x14ac:dyDescent="0.25">
      <c r="A339" s="196" t="s">
        <v>364</v>
      </c>
      <c r="B339" s="197"/>
      <c r="C339" s="98" t="s">
        <v>17</v>
      </c>
      <c r="D339" s="98" t="s">
        <v>18</v>
      </c>
      <c r="E339" s="98" t="s">
        <v>19</v>
      </c>
      <c r="F339" s="98" t="s">
        <v>20</v>
      </c>
      <c r="G339" s="98" t="s">
        <v>21</v>
      </c>
      <c r="H339" s="98" t="s">
        <v>22</v>
      </c>
      <c r="I339" s="98" t="s">
        <v>23</v>
      </c>
      <c r="J339" s="98" t="s">
        <v>24</v>
      </c>
      <c r="K339" s="98" t="s">
        <v>25</v>
      </c>
      <c r="L339" s="98" t="s">
        <v>26</v>
      </c>
      <c r="M339" s="98" t="s">
        <v>27</v>
      </c>
      <c r="N339" s="98" t="s">
        <v>28</v>
      </c>
      <c r="O339" s="98" t="s">
        <v>438</v>
      </c>
      <c r="P339" s="98" t="s">
        <v>447</v>
      </c>
      <c r="Q339" s="98" t="s">
        <v>448</v>
      </c>
      <c r="R339" s="98" t="s">
        <v>449</v>
      </c>
      <c r="S339" s="98" t="s">
        <v>450</v>
      </c>
    </row>
    <row r="340" spans="1:19" ht="15" customHeight="1" x14ac:dyDescent="0.25">
      <c r="A340" s="198" t="s">
        <v>29</v>
      </c>
      <c r="B340" s="199"/>
      <c r="C340" s="81"/>
      <c r="D340" s="81">
        <f>$C340</f>
        <v>0</v>
      </c>
      <c r="E340" s="81">
        <f t="shared" ref="E340:N340" si="1321">$C340</f>
        <v>0</v>
      </c>
      <c r="F340" s="81">
        <f t="shared" si="1321"/>
        <v>0</v>
      </c>
      <c r="G340" s="81">
        <f t="shared" si="1321"/>
        <v>0</v>
      </c>
      <c r="H340" s="81">
        <f t="shared" si="1321"/>
        <v>0</v>
      </c>
      <c r="I340" s="81">
        <f t="shared" si="1321"/>
        <v>0</v>
      </c>
      <c r="J340" s="81">
        <f t="shared" si="1321"/>
        <v>0</v>
      </c>
      <c r="K340" s="81">
        <f t="shared" si="1321"/>
        <v>0</v>
      </c>
      <c r="L340" s="81">
        <f t="shared" si="1321"/>
        <v>0</v>
      </c>
      <c r="M340" s="81">
        <f t="shared" si="1321"/>
        <v>0</v>
      </c>
      <c r="N340" s="81">
        <f t="shared" si="1321"/>
        <v>0</v>
      </c>
      <c r="O340" s="90">
        <f t="shared" ref="O340:O341" si="1322">SUM(C340:N340)</f>
        <v>0</v>
      </c>
      <c r="P340" s="90">
        <f t="shared" ref="P340:S340" si="1323">O340*(1+P$7)</f>
        <v>0</v>
      </c>
      <c r="Q340" s="90">
        <f t="shared" si="1323"/>
        <v>0</v>
      </c>
      <c r="R340" s="90">
        <f t="shared" si="1323"/>
        <v>0</v>
      </c>
      <c r="S340" s="90">
        <f t="shared" si="1323"/>
        <v>0</v>
      </c>
    </row>
    <row r="341" spans="1:19" ht="15" customHeight="1" x14ac:dyDescent="0.25">
      <c r="A341" s="200"/>
      <c r="B341" s="201"/>
      <c r="C341" s="79">
        <f>INT($B$1*C340)</f>
        <v>0</v>
      </c>
      <c r="D341" s="79">
        <f t="shared" ref="D341:N341" si="1324">INT($B$1*D340)</f>
        <v>0</v>
      </c>
      <c r="E341" s="79">
        <f t="shared" si="1324"/>
        <v>0</v>
      </c>
      <c r="F341" s="79">
        <f t="shared" si="1324"/>
        <v>0</v>
      </c>
      <c r="G341" s="79">
        <f t="shared" si="1324"/>
        <v>0</v>
      </c>
      <c r="H341" s="79">
        <f t="shared" si="1324"/>
        <v>0</v>
      </c>
      <c r="I341" s="79">
        <f t="shared" si="1324"/>
        <v>0</v>
      </c>
      <c r="J341" s="79">
        <f t="shared" si="1324"/>
        <v>0</v>
      </c>
      <c r="K341" s="79">
        <f t="shared" si="1324"/>
        <v>0</v>
      </c>
      <c r="L341" s="79">
        <f t="shared" si="1324"/>
        <v>0</v>
      </c>
      <c r="M341" s="79">
        <f t="shared" si="1324"/>
        <v>0</v>
      </c>
      <c r="N341" s="79">
        <f t="shared" si="1324"/>
        <v>0</v>
      </c>
      <c r="O341" s="90">
        <f t="shared" si="1322"/>
        <v>0</v>
      </c>
      <c r="P341" s="90">
        <f t="shared" ref="P341:S341" si="1325">O341*(1+P$7)</f>
        <v>0</v>
      </c>
      <c r="Q341" s="90">
        <f t="shared" si="1325"/>
        <v>0</v>
      </c>
      <c r="R341" s="90">
        <f t="shared" si="1325"/>
        <v>0</v>
      </c>
      <c r="S341" s="90">
        <f t="shared" si="1325"/>
        <v>0</v>
      </c>
    </row>
    <row r="342" spans="1:19" ht="15" customHeight="1" x14ac:dyDescent="0.25">
      <c r="A342" s="194" t="s">
        <v>30</v>
      </c>
      <c r="B342" s="194"/>
      <c r="C342" s="7"/>
      <c r="D342" s="7">
        <f>$C342</f>
        <v>0</v>
      </c>
      <c r="E342" s="7">
        <f t="shared" ref="E342:N342" si="1326">$C342</f>
        <v>0</v>
      </c>
      <c r="F342" s="7">
        <f t="shared" si="1326"/>
        <v>0</v>
      </c>
      <c r="G342" s="7">
        <f t="shared" si="1326"/>
        <v>0</v>
      </c>
      <c r="H342" s="7">
        <f t="shared" si="1326"/>
        <v>0</v>
      </c>
      <c r="I342" s="7">
        <f t="shared" si="1326"/>
        <v>0</v>
      </c>
      <c r="J342" s="7">
        <f t="shared" si="1326"/>
        <v>0</v>
      </c>
      <c r="K342" s="7">
        <f t="shared" si="1326"/>
        <v>0</v>
      </c>
      <c r="L342" s="7">
        <f t="shared" si="1326"/>
        <v>0</v>
      </c>
      <c r="M342" s="7">
        <f t="shared" si="1326"/>
        <v>0</v>
      </c>
      <c r="N342" s="7">
        <f t="shared" si="1326"/>
        <v>0</v>
      </c>
      <c r="O342" s="150">
        <f t="shared" ref="O342" si="1327">AVERAGE(C342:N342)</f>
        <v>0</v>
      </c>
      <c r="P342" s="150">
        <f t="shared" ref="P342:S342" si="1328">ROUND(O342*(1+P$8),2)</f>
        <v>0</v>
      </c>
      <c r="Q342" s="150">
        <f t="shared" si="1328"/>
        <v>0</v>
      </c>
      <c r="R342" s="150">
        <f t="shared" si="1328"/>
        <v>0</v>
      </c>
      <c r="S342" s="150">
        <f t="shared" si="1328"/>
        <v>0</v>
      </c>
    </row>
    <row r="343" spans="1:19" ht="15" customHeight="1" x14ac:dyDescent="0.25">
      <c r="A343" s="194" t="s">
        <v>282</v>
      </c>
      <c r="B343" s="194"/>
      <c r="C343" s="6">
        <f>C341*C342</f>
        <v>0</v>
      </c>
      <c r="D343" s="6">
        <f t="shared" ref="D343:N343" si="1329">D341*D342</f>
        <v>0</v>
      </c>
      <c r="E343" s="6">
        <f t="shared" si="1329"/>
        <v>0</v>
      </c>
      <c r="F343" s="6">
        <f t="shared" si="1329"/>
        <v>0</v>
      </c>
      <c r="G343" s="6">
        <f t="shared" si="1329"/>
        <v>0</v>
      </c>
      <c r="H343" s="6">
        <f t="shared" si="1329"/>
        <v>0</v>
      </c>
      <c r="I343" s="6">
        <f t="shared" si="1329"/>
        <v>0</v>
      </c>
      <c r="J343" s="6">
        <f t="shared" si="1329"/>
        <v>0</v>
      </c>
      <c r="K343" s="6">
        <f t="shared" si="1329"/>
        <v>0</v>
      </c>
      <c r="L343" s="6">
        <f t="shared" si="1329"/>
        <v>0</v>
      </c>
      <c r="M343" s="6">
        <f t="shared" si="1329"/>
        <v>0</v>
      </c>
      <c r="N343" s="6">
        <f t="shared" si="1329"/>
        <v>0</v>
      </c>
      <c r="O343" s="92">
        <f t="shared" ref="O343" si="1330">SUM(C343:N343)</f>
        <v>0</v>
      </c>
      <c r="P343" s="92">
        <f t="shared" ref="P343" si="1331">P341*P342</f>
        <v>0</v>
      </c>
      <c r="Q343" s="92">
        <f t="shared" ref="Q343" si="1332">Q341*Q342</f>
        <v>0</v>
      </c>
      <c r="R343" s="92">
        <f t="shared" ref="R343" si="1333">R341*R342</f>
        <v>0</v>
      </c>
      <c r="S343" s="92">
        <f t="shared" ref="S343" si="1334">S341*S342</f>
        <v>0</v>
      </c>
    </row>
    <row r="344" spans="1:19" ht="15" customHeight="1" x14ac:dyDescent="0.25">
      <c r="A344" s="194" t="s">
        <v>31</v>
      </c>
      <c r="B344" s="194"/>
      <c r="C344" s="130">
        <v>0.21</v>
      </c>
      <c r="D344" s="131">
        <f t="shared" ref="D344:N344" si="1335">$C344</f>
        <v>0.21</v>
      </c>
      <c r="E344" s="131">
        <f t="shared" si="1335"/>
        <v>0.21</v>
      </c>
      <c r="F344" s="131">
        <f t="shared" si="1335"/>
        <v>0.21</v>
      </c>
      <c r="G344" s="131">
        <f t="shared" si="1335"/>
        <v>0.21</v>
      </c>
      <c r="H344" s="131">
        <f t="shared" si="1335"/>
        <v>0.21</v>
      </c>
      <c r="I344" s="131">
        <f t="shared" si="1335"/>
        <v>0.21</v>
      </c>
      <c r="J344" s="131">
        <f t="shared" si="1335"/>
        <v>0.21</v>
      </c>
      <c r="K344" s="131">
        <f t="shared" si="1335"/>
        <v>0.21</v>
      </c>
      <c r="L344" s="131">
        <f t="shared" si="1335"/>
        <v>0.21</v>
      </c>
      <c r="M344" s="131">
        <f t="shared" si="1335"/>
        <v>0.21</v>
      </c>
      <c r="N344" s="131">
        <f t="shared" si="1335"/>
        <v>0.21</v>
      </c>
      <c r="O344" s="6"/>
      <c r="P344" s="6"/>
      <c r="Q344" s="6"/>
      <c r="R344" s="6"/>
      <c r="S344" s="6"/>
    </row>
    <row r="345" spans="1:19" ht="15" customHeight="1" x14ac:dyDescent="0.25">
      <c r="A345" s="195" t="s">
        <v>32</v>
      </c>
      <c r="B345" s="195"/>
      <c r="C345" s="6">
        <f t="shared" ref="C345:N345" si="1336">C343*C344</f>
        <v>0</v>
      </c>
      <c r="D345" s="6">
        <f t="shared" si="1336"/>
        <v>0</v>
      </c>
      <c r="E345" s="6">
        <f t="shared" si="1336"/>
        <v>0</v>
      </c>
      <c r="F345" s="6">
        <f t="shared" si="1336"/>
        <v>0</v>
      </c>
      <c r="G345" s="6">
        <f t="shared" si="1336"/>
        <v>0</v>
      </c>
      <c r="H345" s="6">
        <f t="shared" si="1336"/>
        <v>0</v>
      </c>
      <c r="I345" s="6">
        <f t="shared" si="1336"/>
        <v>0</v>
      </c>
      <c r="J345" s="6">
        <f t="shared" si="1336"/>
        <v>0</v>
      </c>
      <c r="K345" s="6">
        <f t="shared" si="1336"/>
        <v>0</v>
      </c>
      <c r="L345" s="6">
        <f t="shared" si="1336"/>
        <v>0</v>
      </c>
      <c r="M345" s="6">
        <f t="shared" si="1336"/>
        <v>0</v>
      </c>
      <c r="N345" s="6">
        <f t="shared" si="1336"/>
        <v>0</v>
      </c>
      <c r="O345" s="92">
        <f t="shared" ref="O345:O348" si="1337">SUM(C345:N345)</f>
        <v>0</v>
      </c>
      <c r="P345" s="92">
        <f t="shared" ref="P345" si="1338">P343*$C344</f>
        <v>0</v>
      </c>
      <c r="Q345" s="92">
        <f t="shared" ref="Q345" si="1339">Q343*$C344</f>
        <v>0</v>
      </c>
      <c r="R345" s="92">
        <f t="shared" ref="R345" si="1340">R343*$C344</f>
        <v>0</v>
      </c>
      <c r="S345" s="92">
        <f t="shared" ref="S345" si="1341">S343*$C344</f>
        <v>0</v>
      </c>
    </row>
    <row r="346" spans="1:19" ht="15" customHeight="1" x14ac:dyDescent="0.25">
      <c r="A346" s="195" t="s">
        <v>281</v>
      </c>
      <c r="B346" s="195"/>
      <c r="C346" s="6">
        <f t="shared" ref="C346:N346" si="1342">C343+C345</f>
        <v>0</v>
      </c>
      <c r="D346" s="6">
        <f t="shared" si="1342"/>
        <v>0</v>
      </c>
      <c r="E346" s="6">
        <f t="shared" si="1342"/>
        <v>0</v>
      </c>
      <c r="F346" s="6">
        <f t="shared" si="1342"/>
        <v>0</v>
      </c>
      <c r="G346" s="6">
        <f t="shared" si="1342"/>
        <v>0</v>
      </c>
      <c r="H346" s="6">
        <f t="shared" si="1342"/>
        <v>0</v>
      </c>
      <c r="I346" s="6">
        <f t="shared" si="1342"/>
        <v>0</v>
      </c>
      <c r="J346" s="6">
        <f t="shared" si="1342"/>
        <v>0</v>
      </c>
      <c r="K346" s="6">
        <f t="shared" si="1342"/>
        <v>0</v>
      </c>
      <c r="L346" s="6">
        <f t="shared" si="1342"/>
        <v>0</v>
      </c>
      <c r="M346" s="6">
        <f t="shared" si="1342"/>
        <v>0</v>
      </c>
      <c r="N346" s="6">
        <f t="shared" si="1342"/>
        <v>0</v>
      </c>
      <c r="O346" s="92">
        <f t="shared" si="1337"/>
        <v>0</v>
      </c>
      <c r="P346" s="92">
        <f t="shared" ref="P346" si="1343">P343+P345</f>
        <v>0</v>
      </c>
      <c r="Q346" s="92">
        <f t="shared" ref="Q346" si="1344">Q343+Q345</f>
        <v>0</v>
      </c>
      <c r="R346" s="92">
        <f t="shared" ref="R346" si="1345">R343+R345</f>
        <v>0</v>
      </c>
      <c r="S346" s="92">
        <f t="shared" ref="S346" si="1346">S343+S345</f>
        <v>0</v>
      </c>
    </row>
    <row r="347" spans="1:19" ht="15" customHeight="1" x14ac:dyDescent="0.25">
      <c r="A347" s="8" t="s">
        <v>33</v>
      </c>
      <c r="B347" s="9">
        <f>$B$17</f>
        <v>1</v>
      </c>
      <c r="C347" s="6">
        <f t="shared" ref="C347:N347" si="1347">C346*$B$27</f>
        <v>0</v>
      </c>
      <c r="D347" s="6">
        <f t="shared" si="1347"/>
        <v>0</v>
      </c>
      <c r="E347" s="6">
        <f t="shared" si="1347"/>
        <v>0</v>
      </c>
      <c r="F347" s="6">
        <f t="shared" si="1347"/>
        <v>0</v>
      </c>
      <c r="G347" s="6">
        <f t="shared" si="1347"/>
        <v>0</v>
      </c>
      <c r="H347" s="6">
        <f t="shared" si="1347"/>
        <v>0</v>
      </c>
      <c r="I347" s="6">
        <f t="shared" si="1347"/>
        <v>0</v>
      </c>
      <c r="J347" s="6">
        <f t="shared" si="1347"/>
        <v>0</v>
      </c>
      <c r="K347" s="6">
        <f t="shared" si="1347"/>
        <v>0</v>
      </c>
      <c r="L347" s="6">
        <f t="shared" si="1347"/>
        <v>0</v>
      </c>
      <c r="M347" s="6">
        <f t="shared" si="1347"/>
        <v>0</v>
      </c>
      <c r="N347" s="6">
        <f t="shared" si="1347"/>
        <v>0</v>
      </c>
      <c r="O347" s="92">
        <f t="shared" si="1337"/>
        <v>0</v>
      </c>
      <c r="P347" s="92">
        <f t="shared" ref="P347" si="1348">P346*$B347</f>
        <v>0</v>
      </c>
      <c r="Q347" s="92">
        <f t="shared" ref="Q347" si="1349">Q346*$B347</f>
        <v>0</v>
      </c>
      <c r="R347" s="92">
        <f t="shared" ref="R347" si="1350">R346*$B347</f>
        <v>0</v>
      </c>
      <c r="S347" s="92">
        <f t="shared" ref="S347" si="1351">S346*$B347</f>
        <v>0</v>
      </c>
    </row>
    <row r="348" spans="1:19" ht="15" customHeight="1" x14ac:dyDescent="0.25">
      <c r="A348" s="8" t="s">
        <v>34</v>
      </c>
      <c r="B348" s="9">
        <f>1-B347</f>
        <v>0</v>
      </c>
      <c r="C348" s="6">
        <f t="shared" ref="C348:N348" si="1352">C346*$B$28</f>
        <v>0</v>
      </c>
      <c r="D348" s="6">
        <f t="shared" si="1352"/>
        <v>0</v>
      </c>
      <c r="E348" s="6">
        <f t="shared" si="1352"/>
        <v>0</v>
      </c>
      <c r="F348" s="6">
        <f t="shared" si="1352"/>
        <v>0</v>
      </c>
      <c r="G348" s="6">
        <f t="shared" si="1352"/>
        <v>0</v>
      </c>
      <c r="H348" s="6">
        <f t="shared" si="1352"/>
        <v>0</v>
      </c>
      <c r="I348" s="6">
        <f t="shared" si="1352"/>
        <v>0</v>
      </c>
      <c r="J348" s="6">
        <f t="shared" si="1352"/>
        <v>0</v>
      </c>
      <c r="K348" s="6">
        <f t="shared" si="1352"/>
        <v>0</v>
      </c>
      <c r="L348" s="6">
        <f t="shared" si="1352"/>
        <v>0</v>
      </c>
      <c r="M348" s="6">
        <f t="shared" si="1352"/>
        <v>0</v>
      </c>
      <c r="N348" s="6">
        <f t="shared" si="1352"/>
        <v>0</v>
      </c>
      <c r="O348" s="92">
        <f t="shared" si="1337"/>
        <v>0</v>
      </c>
      <c r="P348" s="92">
        <f t="shared" ref="P348" si="1353">P346-P347</f>
        <v>0</v>
      </c>
      <c r="Q348" s="92">
        <f t="shared" ref="Q348" si="1354">Q346-Q347</f>
        <v>0</v>
      </c>
      <c r="R348" s="92">
        <f t="shared" ref="R348" si="1355">R346-R347</f>
        <v>0</v>
      </c>
      <c r="S348" s="92">
        <f t="shared" ref="S348" si="1356">S346-S347</f>
        <v>0</v>
      </c>
    </row>
    <row r="349" spans="1:19" ht="15" customHeight="1" x14ac:dyDescent="0.25">
      <c r="A349" s="196" t="s">
        <v>365</v>
      </c>
      <c r="B349" s="197"/>
      <c r="C349" s="98" t="s">
        <v>17</v>
      </c>
      <c r="D349" s="98" t="s">
        <v>18</v>
      </c>
      <c r="E349" s="98" t="s">
        <v>19</v>
      </c>
      <c r="F349" s="98" t="s">
        <v>20</v>
      </c>
      <c r="G349" s="98" t="s">
        <v>21</v>
      </c>
      <c r="H349" s="98" t="s">
        <v>22</v>
      </c>
      <c r="I349" s="98" t="s">
        <v>23</v>
      </c>
      <c r="J349" s="98" t="s">
        <v>24</v>
      </c>
      <c r="K349" s="98" t="s">
        <v>25</v>
      </c>
      <c r="L349" s="98" t="s">
        <v>26</v>
      </c>
      <c r="M349" s="98" t="s">
        <v>27</v>
      </c>
      <c r="N349" s="98" t="s">
        <v>28</v>
      </c>
      <c r="O349" s="98" t="s">
        <v>438</v>
      </c>
      <c r="P349" s="98" t="s">
        <v>447</v>
      </c>
      <c r="Q349" s="98" t="s">
        <v>448</v>
      </c>
      <c r="R349" s="98" t="s">
        <v>449</v>
      </c>
      <c r="S349" s="98" t="s">
        <v>450</v>
      </c>
    </row>
    <row r="350" spans="1:19" ht="15" customHeight="1" x14ac:dyDescent="0.25">
      <c r="A350" s="198" t="s">
        <v>29</v>
      </c>
      <c r="B350" s="199"/>
      <c r="C350" s="81"/>
      <c r="D350" s="81">
        <f>$C350</f>
        <v>0</v>
      </c>
      <c r="E350" s="81">
        <f t="shared" ref="E350:N350" si="1357">$C350</f>
        <v>0</v>
      </c>
      <c r="F350" s="81">
        <f t="shared" si="1357"/>
        <v>0</v>
      </c>
      <c r="G350" s="81">
        <f t="shared" si="1357"/>
        <v>0</v>
      </c>
      <c r="H350" s="81">
        <f t="shared" si="1357"/>
        <v>0</v>
      </c>
      <c r="I350" s="81">
        <f t="shared" si="1357"/>
        <v>0</v>
      </c>
      <c r="J350" s="81">
        <f t="shared" si="1357"/>
        <v>0</v>
      </c>
      <c r="K350" s="81">
        <f t="shared" si="1357"/>
        <v>0</v>
      </c>
      <c r="L350" s="81">
        <f t="shared" si="1357"/>
        <v>0</v>
      </c>
      <c r="M350" s="81">
        <f t="shared" si="1357"/>
        <v>0</v>
      </c>
      <c r="N350" s="81">
        <f t="shared" si="1357"/>
        <v>0</v>
      </c>
      <c r="O350" s="90">
        <f t="shared" ref="O350:O351" si="1358">SUM(C350:N350)</f>
        <v>0</v>
      </c>
      <c r="P350" s="90">
        <f t="shared" ref="P350:S350" si="1359">O350*(1+P$7)</f>
        <v>0</v>
      </c>
      <c r="Q350" s="90">
        <f t="shared" si="1359"/>
        <v>0</v>
      </c>
      <c r="R350" s="90">
        <f t="shared" si="1359"/>
        <v>0</v>
      </c>
      <c r="S350" s="90">
        <f t="shared" si="1359"/>
        <v>0</v>
      </c>
    </row>
    <row r="351" spans="1:19" ht="15" customHeight="1" x14ac:dyDescent="0.25">
      <c r="A351" s="200"/>
      <c r="B351" s="201"/>
      <c r="C351" s="79">
        <f>INT($B$1*C350)</f>
        <v>0</v>
      </c>
      <c r="D351" s="79">
        <f t="shared" ref="D351:N351" si="1360">INT($B$1*D350)</f>
        <v>0</v>
      </c>
      <c r="E351" s="79">
        <f t="shared" si="1360"/>
        <v>0</v>
      </c>
      <c r="F351" s="79">
        <f t="shared" si="1360"/>
        <v>0</v>
      </c>
      <c r="G351" s="79">
        <f t="shared" si="1360"/>
        <v>0</v>
      </c>
      <c r="H351" s="79">
        <f t="shared" si="1360"/>
        <v>0</v>
      </c>
      <c r="I351" s="79">
        <f t="shared" si="1360"/>
        <v>0</v>
      </c>
      <c r="J351" s="79">
        <f t="shared" si="1360"/>
        <v>0</v>
      </c>
      <c r="K351" s="79">
        <f t="shared" si="1360"/>
        <v>0</v>
      </c>
      <c r="L351" s="79">
        <f t="shared" si="1360"/>
        <v>0</v>
      </c>
      <c r="M351" s="79">
        <f t="shared" si="1360"/>
        <v>0</v>
      </c>
      <c r="N351" s="79">
        <f t="shared" si="1360"/>
        <v>0</v>
      </c>
      <c r="O351" s="90">
        <f t="shared" si="1358"/>
        <v>0</v>
      </c>
      <c r="P351" s="90">
        <f t="shared" ref="P351:S351" si="1361">O351*(1+P$7)</f>
        <v>0</v>
      </c>
      <c r="Q351" s="90">
        <f t="shared" si="1361"/>
        <v>0</v>
      </c>
      <c r="R351" s="90">
        <f t="shared" si="1361"/>
        <v>0</v>
      </c>
      <c r="S351" s="90">
        <f t="shared" si="1361"/>
        <v>0</v>
      </c>
    </row>
    <row r="352" spans="1:19" ht="15" customHeight="1" x14ac:dyDescent="0.25">
      <c r="A352" s="194" t="s">
        <v>30</v>
      </c>
      <c r="B352" s="194"/>
      <c r="C352" s="7"/>
      <c r="D352" s="7">
        <f>$C352</f>
        <v>0</v>
      </c>
      <c r="E352" s="7">
        <f t="shared" ref="E352:N352" si="1362">$C352</f>
        <v>0</v>
      </c>
      <c r="F352" s="7">
        <f t="shared" si="1362"/>
        <v>0</v>
      </c>
      <c r="G352" s="7">
        <f t="shared" si="1362"/>
        <v>0</v>
      </c>
      <c r="H352" s="7">
        <f t="shared" si="1362"/>
        <v>0</v>
      </c>
      <c r="I352" s="7">
        <f t="shared" si="1362"/>
        <v>0</v>
      </c>
      <c r="J352" s="7">
        <f t="shared" si="1362"/>
        <v>0</v>
      </c>
      <c r="K352" s="7">
        <f t="shared" si="1362"/>
        <v>0</v>
      </c>
      <c r="L352" s="7">
        <f t="shared" si="1362"/>
        <v>0</v>
      </c>
      <c r="M352" s="7">
        <f t="shared" si="1362"/>
        <v>0</v>
      </c>
      <c r="N352" s="7">
        <f t="shared" si="1362"/>
        <v>0</v>
      </c>
      <c r="O352" s="150">
        <f t="shared" ref="O352" si="1363">AVERAGE(C352:N352)</f>
        <v>0</v>
      </c>
      <c r="P352" s="150">
        <f t="shared" ref="P352:S352" si="1364">ROUND(O352*(1+P$8),2)</f>
        <v>0</v>
      </c>
      <c r="Q352" s="150">
        <f t="shared" si="1364"/>
        <v>0</v>
      </c>
      <c r="R352" s="150">
        <f t="shared" si="1364"/>
        <v>0</v>
      </c>
      <c r="S352" s="150">
        <f t="shared" si="1364"/>
        <v>0</v>
      </c>
    </row>
    <row r="353" spans="1:19" ht="15" customHeight="1" x14ac:dyDescent="0.25">
      <c r="A353" s="194" t="s">
        <v>282</v>
      </c>
      <c r="B353" s="194"/>
      <c r="C353" s="6">
        <f>C351*C352</f>
        <v>0</v>
      </c>
      <c r="D353" s="6">
        <f t="shared" ref="D353:N353" si="1365">D351*D352</f>
        <v>0</v>
      </c>
      <c r="E353" s="6">
        <f t="shared" si="1365"/>
        <v>0</v>
      </c>
      <c r="F353" s="6">
        <f t="shared" si="1365"/>
        <v>0</v>
      </c>
      <c r="G353" s="6">
        <f t="shared" si="1365"/>
        <v>0</v>
      </c>
      <c r="H353" s="6">
        <f t="shared" si="1365"/>
        <v>0</v>
      </c>
      <c r="I353" s="6">
        <f t="shared" si="1365"/>
        <v>0</v>
      </c>
      <c r="J353" s="6">
        <f t="shared" si="1365"/>
        <v>0</v>
      </c>
      <c r="K353" s="6">
        <f t="shared" si="1365"/>
        <v>0</v>
      </c>
      <c r="L353" s="6">
        <f t="shared" si="1365"/>
        <v>0</v>
      </c>
      <c r="M353" s="6">
        <f t="shared" si="1365"/>
        <v>0</v>
      </c>
      <c r="N353" s="6">
        <f t="shared" si="1365"/>
        <v>0</v>
      </c>
      <c r="O353" s="92">
        <f t="shared" ref="O353" si="1366">SUM(C353:N353)</f>
        <v>0</v>
      </c>
      <c r="P353" s="92">
        <f t="shared" ref="P353" si="1367">P351*P352</f>
        <v>0</v>
      </c>
      <c r="Q353" s="92">
        <f t="shared" ref="Q353" si="1368">Q351*Q352</f>
        <v>0</v>
      </c>
      <c r="R353" s="92">
        <f t="shared" ref="R353" si="1369">R351*R352</f>
        <v>0</v>
      </c>
      <c r="S353" s="92">
        <f t="shared" ref="S353" si="1370">S351*S352</f>
        <v>0</v>
      </c>
    </row>
    <row r="354" spans="1:19" ht="15" customHeight="1" x14ac:dyDescent="0.25">
      <c r="A354" s="194" t="s">
        <v>31</v>
      </c>
      <c r="B354" s="194"/>
      <c r="C354" s="130">
        <v>0.21</v>
      </c>
      <c r="D354" s="131">
        <f t="shared" ref="D354:N354" si="1371">$C354</f>
        <v>0.21</v>
      </c>
      <c r="E354" s="131">
        <f t="shared" si="1371"/>
        <v>0.21</v>
      </c>
      <c r="F354" s="131">
        <f t="shared" si="1371"/>
        <v>0.21</v>
      </c>
      <c r="G354" s="131">
        <f t="shared" si="1371"/>
        <v>0.21</v>
      </c>
      <c r="H354" s="131">
        <f t="shared" si="1371"/>
        <v>0.21</v>
      </c>
      <c r="I354" s="131">
        <f t="shared" si="1371"/>
        <v>0.21</v>
      </c>
      <c r="J354" s="131">
        <f t="shared" si="1371"/>
        <v>0.21</v>
      </c>
      <c r="K354" s="131">
        <f t="shared" si="1371"/>
        <v>0.21</v>
      </c>
      <c r="L354" s="131">
        <f t="shared" si="1371"/>
        <v>0.21</v>
      </c>
      <c r="M354" s="131">
        <f t="shared" si="1371"/>
        <v>0.21</v>
      </c>
      <c r="N354" s="131">
        <f t="shared" si="1371"/>
        <v>0.21</v>
      </c>
      <c r="O354" s="6"/>
      <c r="P354" s="6"/>
      <c r="Q354" s="6"/>
      <c r="R354" s="6"/>
      <c r="S354" s="6"/>
    </row>
    <row r="355" spans="1:19" ht="15" customHeight="1" x14ac:dyDescent="0.25">
      <c r="A355" s="195" t="s">
        <v>32</v>
      </c>
      <c r="B355" s="195"/>
      <c r="C355" s="6">
        <f t="shared" ref="C355:N355" si="1372">C353*C354</f>
        <v>0</v>
      </c>
      <c r="D355" s="6">
        <f t="shared" si="1372"/>
        <v>0</v>
      </c>
      <c r="E355" s="6">
        <f t="shared" si="1372"/>
        <v>0</v>
      </c>
      <c r="F355" s="6">
        <f t="shared" si="1372"/>
        <v>0</v>
      </c>
      <c r="G355" s="6">
        <f t="shared" si="1372"/>
        <v>0</v>
      </c>
      <c r="H355" s="6">
        <f t="shared" si="1372"/>
        <v>0</v>
      </c>
      <c r="I355" s="6">
        <f t="shared" si="1372"/>
        <v>0</v>
      </c>
      <c r="J355" s="6">
        <f t="shared" si="1372"/>
        <v>0</v>
      </c>
      <c r="K355" s="6">
        <f t="shared" si="1372"/>
        <v>0</v>
      </c>
      <c r="L355" s="6">
        <f t="shared" si="1372"/>
        <v>0</v>
      </c>
      <c r="M355" s="6">
        <f t="shared" si="1372"/>
        <v>0</v>
      </c>
      <c r="N355" s="6">
        <f t="shared" si="1372"/>
        <v>0</v>
      </c>
      <c r="O355" s="92">
        <f t="shared" ref="O355:O358" si="1373">SUM(C355:N355)</f>
        <v>0</v>
      </c>
      <c r="P355" s="92">
        <f t="shared" ref="P355" si="1374">P353*$C354</f>
        <v>0</v>
      </c>
      <c r="Q355" s="92">
        <f t="shared" ref="Q355" si="1375">Q353*$C354</f>
        <v>0</v>
      </c>
      <c r="R355" s="92">
        <f t="shared" ref="R355" si="1376">R353*$C354</f>
        <v>0</v>
      </c>
      <c r="S355" s="92">
        <f t="shared" ref="S355" si="1377">S353*$C354</f>
        <v>0</v>
      </c>
    </row>
    <row r="356" spans="1:19" ht="15" customHeight="1" x14ac:dyDescent="0.25">
      <c r="A356" s="195" t="s">
        <v>281</v>
      </c>
      <c r="B356" s="195"/>
      <c r="C356" s="6">
        <f t="shared" ref="C356:N356" si="1378">C353+C355</f>
        <v>0</v>
      </c>
      <c r="D356" s="6">
        <f t="shared" si="1378"/>
        <v>0</v>
      </c>
      <c r="E356" s="6">
        <f t="shared" si="1378"/>
        <v>0</v>
      </c>
      <c r="F356" s="6">
        <f t="shared" si="1378"/>
        <v>0</v>
      </c>
      <c r="G356" s="6">
        <f t="shared" si="1378"/>
        <v>0</v>
      </c>
      <c r="H356" s="6">
        <f t="shared" si="1378"/>
        <v>0</v>
      </c>
      <c r="I356" s="6">
        <f t="shared" si="1378"/>
        <v>0</v>
      </c>
      <c r="J356" s="6">
        <f t="shared" si="1378"/>
        <v>0</v>
      </c>
      <c r="K356" s="6">
        <f t="shared" si="1378"/>
        <v>0</v>
      </c>
      <c r="L356" s="6">
        <f t="shared" si="1378"/>
        <v>0</v>
      </c>
      <c r="M356" s="6">
        <f t="shared" si="1378"/>
        <v>0</v>
      </c>
      <c r="N356" s="6">
        <f t="shared" si="1378"/>
        <v>0</v>
      </c>
      <c r="O356" s="92">
        <f t="shared" si="1373"/>
        <v>0</v>
      </c>
      <c r="P356" s="92">
        <f t="shared" ref="P356" si="1379">P353+P355</f>
        <v>0</v>
      </c>
      <c r="Q356" s="92">
        <f t="shared" ref="Q356" si="1380">Q353+Q355</f>
        <v>0</v>
      </c>
      <c r="R356" s="92">
        <f t="shared" ref="R356" si="1381">R353+R355</f>
        <v>0</v>
      </c>
      <c r="S356" s="92">
        <f t="shared" ref="S356" si="1382">S353+S355</f>
        <v>0</v>
      </c>
    </row>
    <row r="357" spans="1:19" ht="15" customHeight="1" x14ac:dyDescent="0.25">
      <c r="A357" s="8" t="s">
        <v>33</v>
      </c>
      <c r="B357" s="9">
        <f>$B$17</f>
        <v>1</v>
      </c>
      <c r="C357" s="6">
        <f t="shared" ref="C357:N357" si="1383">C356*$B$27</f>
        <v>0</v>
      </c>
      <c r="D357" s="6">
        <f t="shared" si="1383"/>
        <v>0</v>
      </c>
      <c r="E357" s="6">
        <f t="shared" si="1383"/>
        <v>0</v>
      </c>
      <c r="F357" s="6">
        <f t="shared" si="1383"/>
        <v>0</v>
      </c>
      <c r="G357" s="6">
        <f t="shared" si="1383"/>
        <v>0</v>
      </c>
      <c r="H357" s="6">
        <f t="shared" si="1383"/>
        <v>0</v>
      </c>
      <c r="I357" s="6">
        <f t="shared" si="1383"/>
        <v>0</v>
      </c>
      <c r="J357" s="6">
        <f t="shared" si="1383"/>
        <v>0</v>
      </c>
      <c r="K357" s="6">
        <f t="shared" si="1383"/>
        <v>0</v>
      </c>
      <c r="L357" s="6">
        <f t="shared" si="1383"/>
        <v>0</v>
      </c>
      <c r="M357" s="6">
        <f t="shared" si="1383"/>
        <v>0</v>
      </c>
      <c r="N357" s="6">
        <f t="shared" si="1383"/>
        <v>0</v>
      </c>
      <c r="O357" s="92">
        <f t="shared" si="1373"/>
        <v>0</v>
      </c>
      <c r="P357" s="92">
        <f t="shared" ref="P357" si="1384">P356*$B357</f>
        <v>0</v>
      </c>
      <c r="Q357" s="92">
        <f t="shared" ref="Q357" si="1385">Q356*$B357</f>
        <v>0</v>
      </c>
      <c r="R357" s="92">
        <f t="shared" ref="R357" si="1386">R356*$B357</f>
        <v>0</v>
      </c>
      <c r="S357" s="92">
        <f t="shared" ref="S357" si="1387">S356*$B357</f>
        <v>0</v>
      </c>
    </row>
    <row r="358" spans="1:19" ht="15" customHeight="1" x14ac:dyDescent="0.25">
      <c r="A358" s="8" t="s">
        <v>34</v>
      </c>
      <c r="B358" s="9">
        <f>1-B357</f>
        <v>0</v>
      </c>
      <c r="C358" s="6">
        <f t="shared" ref="C358:N358" si="1388">C356*$B$28</f>
        <v>0</v>
      </c>
      <c r="D358" s="6">
        <f t="shared" si="1388"/>
        <v>0</v>
      </c>
      <c r="E358" s="6">
        <f t="shared" si="1388"/>
        <v>0</v>
      </c>
      <c r="F358" s="6">
        <f t="shared" si="1388"/>
        <v>0</v>
      </c>
      <c r="G358" s="6">
        <f t="shared" si="1388"/>
        <v>0</v>
      </c>
      <c r="H358" s="6">
        <f t="shared" si="1388"/>
        <v>0</v>
      </c>
      <c r="I358" s="6">
        <f t="shared" si="1388"/>
        <v>0</v>
      </c>
      <c r="J358" s="6">
        <f t="shared" si="1388"/>
        <v>0</v>
      </c>
      <c r="K358" s="6">
        <f t="shared" si="1388"/>
        <v>0</v>
      </c>
      <c r="L358" s="6">
        <f t="shared" si="1388"/>
        <v>0</v>
      </c>
      <c r="M358" s="6">
        <f t="shared" si="1388"/>
        <v>0</v>
      </c>
      <c r="N358" s="6">
        <f t="shared" si="1388"/>
        <v>0</v>
      </c>
      <c r="O358" s="92">
        <f t="shared" si="1373"/>
        <v>0</v>
      </c>
      <c r="P358" s="92">
        <f t="shared" ref="P358" si="1389">P356-P357</f>
        <v>0</v>
      </c>
      <c r="Q358" s="92">
        <f t="shared" ref="Q358" si="1390">Q356-Q357</f>
        <v>0</v>
      </c>
      <c r="R358" s="92">
        <f t="shared" ref="R358" si="1391">R356-R357</f>
        <v>0</v>
      </c>
      <c r="S358" s="92">
        <f t="shared" ref="S358" si="1392">S356-S357</f>
        <v>0</v>
      </c>
    </row>
    <row r="359" spans="1:19" ht="15" customHeight="1" x14ac:dyDescent="0.25">
      <c r="A359" s="196" t="s">
        <v>366</v>
      </c>
      <c r="B359" s="197"/>
      <c r="C359" s="98" t="s">
        <v>17</v>
      </c>
      <c r="D359" s="98" t="s">
        <v>18</v>
      </c>
      <c r="E359" s="98" t="s">
        <v>19</v>
      </c>
      <c r="F359" s="98" t="s">
        <v>20</v>
      </c>
      <c r="G359" s="98" t="s">
        <v>21</v>
      </c>
      <c r="H359" s="98" t="s">
        <v>22</v>
      </c>
      <c r="I359" s="98" t="s">
        <v>23</v>
      </c>
      <c r="J359" s="98" t="s">
        <v>24</v>
      </c>
      <c r="K359" s="98" t="s">
        <v>25</v>
      </c>
      <c r="L359" s="98" t="s">
        <v>26</v>
      </c>
      <c r="M359" s="98" t="s">
        <v>27</v>
      </c>
      <c r="N359" s="98" t="s">
        <v>28</v>
      </c>
      <c r="O359" s="98" t="s">
        <v>438</v>
      </c>
      <c r="P359" s="98" t="s">
        <v>447</v>
      </c>
      <c r="Q359" s="98" t="s">
        <v>448</v>
      </c>
      <c r="R359" s="98" t="s">
        <v>449</v>
      </c>
      <c r="S359" s="98" t="s">
        <v>450</v>
      </c>
    </row>
    <row r="360" spans="1:19" ht="15" customHeight="1" x14ac:dyDescent="0.25">
      <c r="A360" s="198" t="s">
        <v>29</v>
      </c>
      <c r="B360" s="199"/>
      <c r="C360" s="81"/>
      <c r="D360" s="81">
        <f>$C360</f>
        <v>0</v>
      </c>
      <c r="E360" s="81">
        <f t="shared" ref="E360:N360" si="1393">$C360</f>
        <v>0</v>
      </c>
      <c r="F360" s="81">
        <f t="shared" si="1393"/>
        <v>0</v>
      </c>
      <c r="G360" s="81">
        <f t="shared" si="1393"/>
        <v>0</v>
      </c>
      <c r="H360" s="81">
        <f t="shared" si="1393"/>
        <v>0</v>
      </c>
      <c r="I360" s="81">
        <f t="shared" si="1393"/>
        <v>0</v>
      </c>
      <c r="J360" s="81">
        <f t="shared" si="1393"/>
        <v>0</v>
      </c>
      <c r="K360" s="81">
        <f t="shared" si="1393"/>
        <v>0</v>
      </c>
      <c r="L360" s="81">
        <f t="shared" si="1393"/>
        <v>0</v>
      </c>
      <c r="M360" s="81">
        <f t="shared" si="1393"/>
        <v>0</v>
      </c>
      <c r="N360" s="81">
        <f t="shared" si="1393"/>
        <v>0</v>
      </c>
      <c r="O360" s="90">
        <f t="shared" ref="O360:O361" si="1394">SUM(C360:N360)</f>
        <v>0</v>
      </c>
      <c r="P360" s="90">
        <f t="shared" ref="P360:S360" si="1395">O360*(1+P$7)</f>
        <v>0</v>
      </c>
      <c r="Q360" s="90">
        <f t="shared" si="1395"/>
        <v>0</v>
      </c>
      <c r="R360" s="90">
        <f t="shared" si="1395"/>
        <v>0</v>
      </c>
      <c r="S360" s="90">
        <f t="shared" si="1395"/>
        <v>0</v>
      </c>
    </row>
    <row r="361" spans="1:19" ht="15" customHeight="1" x14ac:dyDescent="0.25">
      <c r="A361" s="200"/>
      <c r="B361" s="201"/>
      <c r="C361" s="79">
        <f>INT($B$1*C360)</f>
        <v>0</v>
      </c>
      <c r="D361" s="79">
        <f t="shared" ref="D361:N361" si="1396">INT($B$1*D360)</f>
        <v>0</v>
      </c>
      <c r="E361" s="79">
        <f t="shared" si="1396"/>
        <v>0</v>
      </c>
      <c r="F361" s="79">
        <f t="shared" si="1396"/>
        <v>0</v>
      </c>
      <c r="G361" s="79">
        <f t="shared" si="1396"/>
        <v>0</v>
      </c>
      <c r="H361" s="79">
        <f t="shared" si="1396"/>
        <v>0</v>
      </c>
      <c r="I361" s="79">
        <f t="shared" si="1396"/>
        <v>0</v>
      </c>
      <c r="J361" s="79">
        <f t="shared" si="1396"/>
        <v>0</v>
      </c>
      <c r="K361" s="79">
        <f t="shared" si="1396"/>
        <v>0</v>
      </c>
      <c r="L361" s="79">
        <f t="shared" si="1396"/>
        <v>0</v>
      </c>
      <c r="M361" s="79">
        <f t="shared" si="1396"/>
        <v>0</v>
      </c>
      <c r="N361" s="79">
        <f t="shared" si="1396"/>
        <v>0</v>
      </c>
      <c r="O361" s="90">
        <f t="shared" si="1394"/>
        <v>0</v>
      </c>
      <c r="P361" s="90">
        <f t="shared" ref="P361:S361" si="1397">O361*(1+P$7)</f>
        <v>0</v>
      </c>
      <c r="Q361" s="90">
        <f t="shared" si="1397"/>
        <v>0</v>
      </c>
      <c r="R361" s="90">
        <f t="shared" si="1397"/>
        <v>0</v>
      </c>
      <c r="S361" s="90">
        <f t="shared" si="1397"/>
        <v>0</v>
      </c>
    </row>
    <row r="362" spans="1:19" ht="15" customHeight="1" x14ac:dyDescent="0.25">
      <c r="A362" s="194" t="s">
        <v>30</v>
      </c>
      <c r="B362" s="194"/>
      <c r="C362" s="7"/>
      <c r="D362" s="7">
        <f>$C362</f>
        <v>0</v>
      </c>
      <c r="E362" s="7">
        <f t="shared" ref="E362:N362" si="1398">$C362</f>
        <v>0</v>
      </c>
      <c r="F362" s="7">
        <f t="shared" si="1398"/>
        <v>0</v>
      </c>
      <c r="G362" s="7">
        <f t="shared" si="1398"/>
        <v>0</v>
      </c>
      <c r="H362" s="7">
        <f t="shared" si="1398"/>
        <v>0</v>
      </c>
      <c r="I362" s="7">
        <f t="shared" si="1398"/>
        <v>0</v>
      </c>
      <c r="J362" s="7">
        <f t="shared" si="1398"/>
        <v>0</v>
      </c>
      <c r="K362" s="7">
        <f t="shared" si="1398"/>
        <v>0</v>
      </c>
      <c r="L362" s="7">
        <f t="shared" si="1398"/>
        <v>0</v>
      </c>
      <c r="M362" s="7">
        <f t="shared" si="1398"/>
        <v>0</v>
      </c>
      <c r="N362" s="7">
        <f t="shared" si="1398"/>
        <v>0</v>
      </c>
      <c r="O362" s="150">
        <f t="shared" ref="O362" si="1399">AVERAGE(C362:N362)</f>
        <v>0</v>
      </c>
      <c r="P362" s="150">
        <f t="shared" ref="P362:S362" si="1400">ROUND(O362*(1+P$8),2)</f>
        <v>0</v>
      </c>
      <c r="Q362" s="150">
        <f t="shared" si="1400"/>
        <v>0</v>
      </c>
      <c r="R362" s="150">
        <f t="shared" si="1400"/>
        <v>0</v>
      </c>
      <c r="S362" s="150">
        <f t="shared" si="1400"/>
        <v>0</v>
      </c>
    </row>
    <row r="363" spans="1:19" ht="15" customHeight="1" x14ac:dyDescent="0.25">
      <c r="A363" s="194" t="s">
        <v>282</v>
      </c>
      <c r="B363" s="194"/>
      <c r="C363" s="6">
        <f>C361*C362</f>
        <v>0</v>
      </c>
      <c r="D363" s="6">
        <f t="shared" ref="D363:N363" si="1401">D361*D362</f>
        <v>0</v>
      </c>
      <c r="E363" s="6">
        <f t="shared" si="1401"/>
        <v>0</v>
      </c>
      <c r="F363" s="6">
        <f t="shared" si="1401"/>
        <v>0</v>
      </c>
      <c r="G363" s="6">
        <f t="shared" si="1401"/>
        <v>0</v>
      </c>
      <c r="H363" s="6">
        <f t="shared" si="1401"/>
        <v>0</v>
      </c>
      <c r="I363" s="6">
        <f t="shared" si="1401"/>
        <v>0</v>
      </c>
      <c r="J363" s="6">
        <f t="shared" si="1401"/>
        <v>0</v>
      </c>
      <c r="K363" s="6">
        <f t="shared" si="1401"/>
        <v>0</v>
      </c>
      <c r="L363" s="6">
        <f t="shared" si="1401"/>
        <v>0</v>
      </c>
      <c r="M363" s="6">
        <f t="shared" si="1401"/>
        <v>0</v>
      </c>
      <c r="N363" s="6">
        <f t="shared" si="1401"/>
        <v>0</v>
      </c>
      <c r="O363" s="92">
        <f t="shared" ref="O363" si="1402">SUM(C363:N363)</f>
        <v>0</v>
      </c>
      <c r="P363" s="92">
        <f t="shared" ref="P363" si="1403">P361*P362</f>
        <v>0</v>
      </c>
      <c r="Q363" s="92">
        <f t="shared" ref="Q363" si="1404">Q361*Q362</f>
        <v>0</v>
      </c>
      <c r="R363" s="92">
        <f t="shared" ref="R363" si="1405">R361*R362</f>
        <v>0</v>
      </c>
      <c r="S363" s="92">
        <f t="shared" ref="S363" si="1406">S361*S362</f>
        <v>0</v>
      </c>
    </row>
    <row r="364" spans="1:19" ht="15" customHeight="1" x14ac:dyDescent="0.25">
      <c r="A364" s="194" t="s">
        <v>31</v>
      </c>
      <c r="B364" s="194"/>
      <c r="C364" s="130">
        <v>0.21</v>
      </c>
      <c r="D364" s="131">
        <f t="shared" ref="D364:N364" si="1407">$C364</f>
        <v>0.21</v>
      </c>
      <c r="E364" s="131">
        <f t="shared" si="1407"/>
        <v>0.21</v>
      </c>
      <c r="F364" s="131">
        <f t="shared" si="1407"/>
        <v>0.21</v>
      </c>
      <c r="G364" s="131">
        <f t="shared" si="1407"/>
        <v>0.21</v>
      </c>
      <c r="H364" s="131">
        <f t="shared" si="1407"/>
        <v>0.21</v>
      </c>
      <c r="I364" s="131">
        <f t="shared" si="1407"/>
        <v>0.21</v>
      </c>
      <c r="J364" s="131">
        <f t="shared" si="1407"/>
        <v>0.21</v>
      </c>
      <c r="K364" s="131">
        <f t="shared" si="1407"/>
        <v>0.21</v>
      </c>
      <c r="L364" s="131">
        <f t="shared" si="1407"/>
        <v>0.21</v>
      </c>
      <c r="M364" s="131">
        <f t="shared" si="1407"/>
        <v>0.21</v>
      </c>
      <c r="N364" s="131">
        <f t="shared" si="1407"/>
        <v>0.21</v>
      </c>
      <c r="O364" s="6"/>
      <c r="P364" s="6"/>
      <c r="Q364" s="6"/>
      <c r="R364" s="6"/>
      <c r="S364" s="6"/>
    </row>
    <row r="365" spans="1:19" ht="15" customHeight="1" x14ac:dyDescent="0.25">
      <c r="A365" s="195" t="s">
        <v>32</v>
      </c>
      <c r="B365" s="195"/>
      <c r="C365" s="6">
        <f t="shared" ref="C365:N365" si="1408">C363*C364</f>
        <v>0</v>
      </c>
      <c r="D365" s="6">
        <f t="shared" si="1408"/>
        <v>0</v>
      </c>
      <c r="E365" s="6">
        <f t="shared" si="1408"/>
        <v>0</v>
      </c>
      <c r="F365" s="6">
        <f t="shared" si="1408"/>
        <v>0</v>
      </c>
      <c r="G365" s="6">
        <f t="shared" si="1408"/>
        <v>0</v>
      </c>
      <c r="H365" s="6">
        <f t="shared" si="1408"/>
        <v>0</v>
      </c>
      <c r="I365" s="6">
        <f t="shared" si="1408"/>
        <v>0</v>
      </c>
      <c r="J365" s="6">
        <f t="shared" si="1408"/>
        <v>0</v>
      </c>
      <c r="K365" s="6">
        <f t="shared" si="1408"/>
        <v>0</v>
      </c>
      <c r="L365" s="6">
        <f t="shared" si="1408"/>
        <v>0</v>
      </c>
      <c r="M365" s="6">
        <f t="shared" si="1408"/>
        <v>0</v>
      </c>
      <c r="N365" s="6">
        <f t="shared" si="1408"/>
        <v>0</v>
      </c>
      <c r="O365" s="92">
        <f t="shared" ref="O365:O368" si="1409">SUM(C365:N365)</f>
        <v>0</v>
      </c>
      <c r="P365" s="92">
        <f t="shared" ref="P365" si="1410">P363*$C364</f>
        <v>0</v>
      </c>
      <c r="Q365" s="92">
        <f t="shared" ref="Q365" si="1411">Q363*$C364</f>
        <v>0</v>
      </c>
      <c r="R365" s="92">
        <f t="shared" ref="R365" si="1412">R363*$C364</f>
        <v>0</v>
      </c>
      <c r="S365" s="92">
        <f t="shared" ref="S365" si="1413">S363*$C364</f>
        <v>0</v>
      </c>
    </row>
    <row r="366" spans="1:19" ht="15" customHeight="1" x14ac:dyDescent="0.25">
      <c r="A366" s="195" t="s">
        <v>281</v>
      </c>
      <c r="B366" s="195"/>
      <c r="C366" s="6">
        <f t="shared" ref="C366:N366" si="1414">C363+C365</f>
        <v>0</v>
      </c>
      <c r="D366" s="6">
        <f t="shared" si="1414"/>
        <v>0</v>
      </c>
      <c r="E366" s="6">
        <f t="shared" si="1414"/>
        <v>0</v>
      </c>
      <c r="F366" s="6">
        <f t="shared" si="1414"/>
        <v>0</v>
      </c>
      <c r="G366" s="6">
        <f t="shared" si="1414"/>
        <v>0</v>
      </c>
      <c r="H366" s="6">
        <f t="shared" si="1414"/>
        <v>0</v>
      </c>
      <c r="I366" s="6">
        <f t="shared" si="1414"/>
        <v>0</v>
      </c>
      <c r="J366" s="6">
        <f t="shared" si="1414"/>
        <v>0</v>
      </c>
      <c r="K366" s="6">
        <f t="shared" si="1414"/>
        <v>0</v>
      </c>
      <c r="L366" s="6">
        <f t="shared" si="1414"/>
        <v>0</v>
      </c>
      <c r="M366" s="6">
        <f t="shared" si="1414"/>
        <v>0</v>
      </c>
      <c r="N366" s="6">
        <f t="shared" si="1414"/>
        <v>0</v>
      </c>
      <c r="O366" s="92">
        <f t="shared" si="1409"/>
        <v>0</v>
      </c>
      <c r="P366" s="92">
        <f t="shared" ref="P366" si="1415">P363+P365</f>
        <v>0</v>
      </c>
      <c r="Q366" s="92">
        <f t="shared" ref="Q366" si="1416">Q363+Q365</f>
        <v>0</v>
      </c>
      <c r="R366" s="92">
        <f t="shared" ref="R366" si="1417">R363+R365</f>
        <v>0</v>
      </c>
      <c r="S366" s="92">
        <f t="shared" ref="S366" si="1418">S363+S365</f>
        <v>0</v>
      </c>
    </row>
    <row r="367" spans="1:19" ht="15" customHeight="1" x14ac:dyDescent="0.25">
      <c r="A367" s="8" t="s">
        <v>33</v>
      </c>
      <c r="B367" s="9">
        <f>$B$17</f>
        <v>1</v>
      </c>
      <c r="C367" s="6">
        <f t="shared" ref="C367:N367" si="1419">C366*$B$27</f>
        <v>0</v>
      </c>
      <c r="D367" s="6">
        <f t="shared" si="1419"/>
        <v>0</v>
      </c>
      <c r="E367" s="6">
        <f t="shared" si="1419"/>
        <v>0</v>
      </c>
      <c r="F367" s="6">
        <f t="shared" si="1419"/>
        <v>0</v>
      </c>
      <c r="G367" s="6">
        <f t="shared" si="1419"/>
        <v>0</v>
      </c>
      <c r="H367" s="6">
        <f t="shared" si="1419"/>
        <v>0</v>
      </c>
      <c r="I367" s="6">
        <f t="shared" si="1419"/>
        <v>0</v>
      </c>
      <c r="J367" s="6">
        <f t="shared" si="1419"/>
        <v>0</v>
      </c>
      <c r="K367" s="6">
        <f t="shared" si="1419"/>
        <v>0</v>
      </c>
      <c r="L367" s="6">
        <f t="shared" si="1419"/>
        <v>0</v>
      </c>
      <c r="M367" s="6">
        <f t="shared" si="1419"/>
        <v>0</v>
      </c>
      <c r="N367" s="6">
        <f t="shared" si="1419"/>
        <v>0</v>
      </c>
      <c r="O367" s="92">
        <f t="shared" si="1409"/>
        <v>0</v>
      </c>
      <c r="P367" s="92">
        <f t="shared" ref="P367" si="1420">P366*$B367</f>
        <v>0</v>
      </c>
      <c r="Q367" s="92">
        <f t="shared" ref="Q367" si="1421">Q366*$B367</f>
        <v>0</v>
      </c>
      <c r="R367" s="92">
        <f t="shared" ref="R367" si="1422">R366*$B367</f>
        <v>0</v>
      </c>
      <c r="S367" s="92">
        <f t="shared" ref="S367" si="1423">S366*$B367</f>
        <v>0</v>
      </c>
    </row>
    <row r="368" spans="1:19" ht="15" customHeight="1" x14ac:dyDescent="0.25">
      <c r="A368" s="8" t="s">
        <v>34</v>
      </c>
      <c r="B368" s="9">
        <f>1-B367</f>
        <v>0</v>
      </c>
      <c r="C368" s="6">
        <f t="shared" ref="C368:N368" si="1424">C366*$B$28</f>
        <v>0</v>
      </c>
      <c r="D368" s="6">
        <f t="shared" si="1424"/>
        <v>0</v>
      </c>
      <c r="E368" s="6">
        <f t="shared" si="1424"/>
        <v>0</v>
      </c>
      <c r="F368" s="6">
        <f t="shared" si="1424"/>
        <v>0</v>
      </c>
      <c r="G368" s="6">
        <f t="shared" si="1424"/>
        <v>0</v>
      </c>
      <c r="H368" s="6">
        <f t="shared" si="1424"/>
        <v>0</v>
      </c>
      <c r="I368" s="6">
        <f t="shared" si="1424"/>
        <v>0</v>
      </c>
      <c r="J368" s="6">
        <f t="shared" si="1424"/>
        <v>0</v>
      </c>
      <c r="K368" s="6">
        <f t="shared" si="1424"/>
        <v>0</v>
      </c>
      <c r="L368" s="6">
        <f t="shared" si="1424"/>
        <v>0</v>
      </c>
      <c r="M368" s="6">
        <f t="shared" si="1424"/>
        <v>0</v>
      </c>
      <c r="N368" s="6">
        <f t="shared" si="1424"/>
        <v>0</v>
      </c>
      <c r="O368" s="92">
        <f t="shared" si="1409"/>
        <v>0</v>
      </c>
      <c r="P368" s="92">
        <f t="shared" ref="P368" si="1425">P366-P367</f>
        <v>0</v>
      </c>
      <c r="Q368" s="92">
        <f t="shared" ref="Q368" si="1426">Q366-Q367</f>
        <v>0</v>
      </c>
      <c r="R368" s="92">
        <f t="shared" ref="R368" si="1427">R366-R367</f>
        <v>0</v>
      </c>
      <c r="S368" s="92">
        <f t="shared" ref="S368" si="1428">S366-S367</f>
        <v>0</v>
      </c>
    </row>
    <row r="369" spans="1:19" ht="15" customHeight="1" x14ac:dyDescent="0.25">
      <c r="A369" s="196" t="s">
        <v>367</v>
      </c>
      <c r="B369" s="197"/>
      <c r="C369" s="98" t="s">
        <v>17</v>
      </c>
      <c r="D369" s="98" t="s">
        <v>18</v>
      </c>
      <c r="E369" s="98" t="s">
        <v>19</v>
      </c>
      <c r="F369" s="98" t="s">
        <v>20</v>
      </c>
      <c r="G369" s="98" t="s">
        <v>21</v>
      </c>
      <c r="H369" s="98" t="s">
        <v>22</v>
      </c>
      <c r="I369" s="98" t="s">
        <v>23</v>
      </c>
      <c r="J369" s="98" t="s">
        <v>24</v>
      </c>
      <c r="K369" s="98" t="s">
        <v>25</v>
      </c>
      <c r="L369" s="98" t="s">
        <v>26</v>
      </c>
      <c r="M369" s="98" t="s">
        <v>27</v>
      </c>
      <c r="N369" s="98" t="s">
        <v>28</v>
      </c>
      <c r="O369" s="98" t="s">
        <v>438</v>
      </c>
      <c r="P369" s="98" t="s">
        <v>447</v>
      </c>
      <c r="Q369" s="98" t="s">
        <v>448</v>
      </c>
      <c r="R369" s="98" t="s">
        <v>449</v>
      </c>
      <c r="S369" s="98" t="s">
        <v>450</v>
      </c>
    </row>
    <row r="370" spans="1:19" ht="15" customHeight="1" x14ac:dyDescent="0.25">
      <c r="A370" s="198" t="s">
        <v>29</v>
      </c>
      <c r="B370" s="199"/>
      <c r="C370" s="81"/>
      <c r="D370" s="81">
        <f>$C370</f>
        <v>0</v>
      </c>
      <c r="E370" s="81">
        <f t="shared" ref="E370:N370" si="1429">$C370</f>
        <v>0</v>
      </c>
      <c r="F370" s="81">
        <f t="shared" si="1429"/>
        <v>0</v>
      </c>
      <c r="G370" s="81">
        <f t="shared" si="1429"/>
        <v>0</v>
      </c>
      <c r="H370" s="81">
        <f t="shared" si="1429"/>
        <v>0</v>
      </c>
      <c r="I370" s="81">
        <f t="shared" si="1429"/>
        <v>0</v>
      </c>
      <c r="J370" s="81">
        <f t="shared" si="1429"/>
        <v>0</v>
      </c>
      <c r="K370" s="81">
        <f t="shared" si="1429"/>
        <v>0</v>
      </c>
      <c r="L370" s="81">
        <f t="shared" si="1429"/>
        <v>0</v>
      </c>
      <c r="M370" s="81">
        <f t="shared" si="1429"/>
        <v>0</v>
      </c>
      <c r="N370" s="81">
        <f t="shared" si="1429"/>
        <v>0</v>
      </c>
      <c r="O370" s="90">
        <f t="shared" ref="O370:O371" si="1430">SUM(C370:N370)</f>
        <v>0</v>
      </c>
      <c r="P370" s="90">
        <f t="shared" ref="P370:S370" si="1431">O370*(1+P$7)</f>
        <v>0</v>
      </c>
      <c r="Q370" s="90">
        <f t="shared" si="1431"/>
        <v>0</v>
      </c>
      <c r="R370" s="90">
        <f t="shared" si="1431"/>
        <v>0</v>
      </c>
      <c r="S370" s="90">
        <f t="shared" si="1431"/>
        <v>0</v>
      </c>
    </row>
    <row r="371" spans="1:19" ht="15" customHeight="1" x14ac:dyDescent="0.25">
      <c r="A371" s="200"/>
      <c r="B371" s="201"/>
      <c r="C371" s="79">
        <f>INT($B$1*C370)</f>
        <v>0</v>
      </c>
      <c r="D371" s="79">
        <f t="shared" ref="D371:N371" si="1432">INT($B$1*D370)</f>
        <v>0</v>
      </c>
      <c r="E371" s="79">
        <f t="shared" si="1432"/>
        <v>0</v>
      </c>
      <c r="F371" s="79">
        <f t="shared" si="1432"/>
        <v>0</v>
      </c>
      <c r="G371" s="79">
        <f t="shared" si="1432"/>
        <v>0</v>
      </c>
      <c r="H371" s="79">
        <f t="shared" si="1432"/>
        <v>0</v>
      </c>
      <c r="I371" s="79">
        <f t="shared" si="1432"/>
        <v>0</v>
      </c>
      <c r="J371" s="79">
        <f t="shared" si="1432"/>
        <v>0</v>
      </c>
      <c r="K371" s="79">
        <f t="shared" si="1432"/>
        <v>0</v>
      </c>
      <c r="L371" s="79">
        <f t="shared" si="1432"/>
        <v>0</v>
      </c>
      <c r="M371" s="79">
        <f t="shared" si="1432"/>
        <v>0</v>
      </c>
      <c r="N371" s="79">
        <f t="shared" si="1432"/>
        <v>0</v>
      </c>
      <c r="O371" s="90">
        <f t="shared" si="1430"/>
        <v>0</v>
      </c>
      <c r="P371" s="90">
        <f t="shared" ref="P371:S371" si="1433">O371*(1+P$7)</f>
        <v>0</v>
      </c>
      <c r="Q371" s="90">
        <f t="shared" si="1433"/>
        <v>0</v>
      </c>
      <c r="R371" s="90">
        <f t="shared" si="1433"/>
        <v>0</v>
      </c>
      <c r="S371" s="90">
        <f t="shared" si="1433"/>
        <v>0</v>
      </c>
    </row>
    <row r="372" spans="1:19" ht="15" customHeight="1" x14ac:dyDescent="0.25">
      <c r="A372" s="194" t="s">
        <v>30</v>
      </c>
      <c r="B372" s="194"/>
      <c r="C372" s="7"/>
      <c r="D372" s="7">
        <f>$C372</f>
        <v>0</v>
      </c>
      <c r="E372" s="7">
        <f t="shared" ref="E372:N372" si="1434">$C372</f>
        <v>0</v>
      </c>
      <c r="F372" s="7">
        <f t="shared" si="1434"/>
        <v>0</v>
      </c>
      <c r="G372" s="7">
        <f t="shared" si="1434"/>
        <v>0</v>
      </c>
      <c r="H372" s="7">
        <f t="shared" si="1434"/>
        <v>0</v>
      </c>
      <c r="I372" s="7">
        <f t="shared" si="1434"/>
        <v>0</v>
      </c>
      <c r="J372" s="7">
        <f t="shared" si="1434"/>
        <v>0</v>
      </c>
      <c r="K372" s="7">
        <f t="shared" si="1434"/>
        <v>0</v>
      </c>
      <c r="L372" s="7">
        <f t="shared" si="1434"/>
        <v>0</v>
      </c>
      <c r="M372" s="7">
        <f t="shared" si="1434"/>
        <v>0</v>
      </c>
      <c r="N372" s="7">
        <f t="shared" si="1434"/>
        <v>0</v>
      </c>
      <c r="O372" s="150">
        <f t="shared" ref="O372" si="1435">AVERAGE(C372:N372)</f>
        <v>0</v>
      </c>
      <c r="P372" s="150">
        <f t="shared" ref="P372:S372" si="1436">ROUND(O372*(1+P$8),2)</f>
        <v>0</v>
      </c>
      <c r="Q372" s="150">
        <f t="shared" si="1436"/>
        <v>0</v>
      </c>
      <c r="R372" s="150">
        <f t="shared" si="1436"/>
        <v>0</v>
      </c>
      <c r="S372" s="150">
        <f t="shared" si="1436"/>
        <v>0</v>
      </c>
    </row>
    <row r="373" spans="1:19" ht="15" customHeight="1" x14ac:dyDescent="0.25">
      <c r="A373" s="194" t="s">
        <v>282</v>
      </c>
      <c r="B373" s="194"/>
      <c r="C373" s="6">
        <f>C371*C372</f>
        <v>0</v>
      </c>
      <c r="D373" s="6">
        <f t="shared" ref="D373:N373" si="1437">D371*D372</f>
        <v>0</v>
      </c>
      <c r="E373" s="6">
        <f t="shared" si="1437"/>
        <v>0</v>
      </c>
      <c r="F373" s="6">
        <f t="shared" si="1437"/>
        <v>0</v>
      </c>
      <c r="G373" s="6">
        <f t="shared" si="1437"/>
        <v>0</v>
      </c>
      <c r="H373" s="6">
        <f t="shared" si="1437"/>
        <v>0</v>
      </c>
      <c r="I373" s="6">
        <f t="shared" si="1437"/>
        <v>0</v>
      </c>
      <c r="J373" s="6">
        <f t="shared" si="1437"/>
        <v>0</v>
      </c>
      <c r="K373" s="6">
        <f t="shared" si="1437"/>
        <v>0</v>
      </c>
      <c r="L373" s="6">
        <f t="shared" si="1437"/>
        <v>0</v>
      </c>
      <c r="M373" s="6">
        <f t="shared" si="1437"/>
        <v>0</v>
      </c>
      <c r="N373" s="6">
        <f t="shared" si="1437"/>
        <v>0</v>
      </c>
      <c r="O373" s="92">
        <f t="shared" ref="O373" si="1438">SUM(C373:N373)</f>
        <v>0</v>
      </c>
      <c r="P373" s="92">
        <f t="shared" ref="P373" si="1439">P371*P372</f>
        <v>0</v>
      </c>
      <c r="Q373" s="92">
        <f t="shared" ref="Q373" si="1440">Q371*Q372</f>
        <v>0</v>
      </c>
      <c r="R373" s="92">
        <f t="shared" ref="R373" si="1441">R371*R372</f>
        <v>0</v>
      </c>
      <c r="S373" s="92">
        <f t="shared" ref="S373" si="1442">S371*S372</f>
        <v>0</v>
      </c>
    </row>
    <row r="374" spans="1:19" ht="15" customHeight="1" x14ac:dyDescent="0.25">
      <c r="A374" s="194" t="s">
        <v>31</v>
      </c>
      <c r="B374" s="194"/>
      <c r="C374" s="130">
        <v>0.21</v>
      </c>
      <c r="D374" s="131">
        <f t="shared" ref="D374:N374" si="1443">$C374</f>
        <v>0.21</v>
      </c>
      <c r="E374" s="131">
        <f t="shared" si="1443"/>
        <v>0.21</v>
      </c>
      <c r="F374" s="131">
        <f t="shared" si="1443"/>
        <v>0.21</v>
      </c>
      <c r="G374" s="131">
        <f t="shared" si="1443"/>
        <v>0.21</v>
      </c>
      <c r="H374" s="131">
        <f t="shared" si="1443"/>
        <v>0.21</v>
      </c>
      <c r="I374" s="131">
        <f t="shared" si="1443"/>
        <v>0.21</v>
      </c>
      <c r="J374" s="131">
        <f t="shared" si="1443"/>
        <v>0.21</v>
      </c>
      <c r="K374" s="131">
        <f t="shared" si="1443"/>
        <v>0.21</v>
      </c>
      <c r="L374" s="131">
        <f t="shared" si="1443"/>
        <v>0.21</v>
      </c>
      <c r="M374" s="131">
        <f t="shared" si="1443"/>
        <v>0.21</v>
      </c>
      <c r="N374" s="131">
        <f t="shared" si="1443"/>
        <v>0.21</v>
      </c>
      <c r="O374" s="6"/>
      <c r="P374" s="6"/>
      <c r="Q374" s="6"/>
      <c r="R374" s="6"/>
      <c r="S374" s="6"/>
    </row>
    <row r="375" spans="1:19" ht="15" customHeight="1" x14ac:dyDescent="0.25">
      <c r="A375" s="195" t="s">
        <v>32</v>
      </c>
      <c r="B375" s="195"/>
      <c r="C375" s="6">
        <f t="shared" ref="C375:N375" si="1444">C373*C374</f>
        <v>0</v>
      </c>
      <c r="D375" s="6">
        <f t="shared" si="1444"/>
        <v>0</v>
      </c>
      <c r="E375" s="6">
        <f t="shared" si="1444"/>
        <v>0</v>
      </c>
      <c r="F375" s="6">
        <f t="shared" si="1444"/>
        <v>0</v>
      </c>
      <c r="G375" s="6">
        <f t="shared" si="1444"/>
        <v>0</v>
      </c>
      <c r="H375" s="6">
        <f t="shared" si="1444"/>
        <v>0</v>
      </c>
      <c r="I375" s="6">
        <f t="shared" si="1444"/>
        <v>0</v>
      </c>
      <c r="J375" s="6">
        <f t="shared" si="1444"/>
        <v>0</v>
      </c>
      <c r="K375" s="6">
        <f t="shared" si="1444"/>
        <v>0</v>
      </c>
      <c r="L375" s="6">
        <f t="shared" si="1444"/>
        <v>0</v>
      </c>
      <c r="M375" s="6">
        <f t="shared" si="1444"/>
        <v>0</v>
      </c>
      <c r="N375" s="6">
        <f t="shared" si="1444"/>
        <v>0</v>
      </c>
      <c r="O375" s="92">
        <f t="shared" ref="O375:O378" si="1445">SUM(C375:N375)</f>
        <v>0</v>
      </c>
      <c r="P375" s="92">
        <f t="shared" ref="P375" si="1446">P373*$C374</f>
        <v>0</v>
      </c>
      <c r="Q375" s="92">
        <f t="shared" ref="Q375" si="1447">Q373*$C374</f>
        <v>0</v>
      </c>
      <c r="R375" s="92">
        <f t="shared" ref="R375" si="1448">R373*$C374</f>
        <v>0</v>
      </c>
      <c r="S375" s="92">
        <f t="shared" ref="S375" si="1449">S373*$C374</f>
        <v>0</v>
      </c>
    </row>
    <row r="376" spans="1:19" ht="15" customHeight="1" x14ac:dyDescent="0.25">
      <c r="A376" s="195" t="s">
        <v>281</v>
      </c>
      <c r="B376" s="195"/>
      <c r="C376" s="6">
        <f t="shared" ref="C376:N376" si="1450">C373+C375</f>
        <v>0</v>
      </c>
      <c r="D376" s="6">
        <f t="shared" si="1450"/>
        <v>0</v>
      </c>
      <c r="E376" s="6">
        <f t="shared" si="1450"/>
        <v>0</v>
      </c>
      <c r="F376" s="6">
        <f t="shared" si="1450"/>
        <v>0</v>
      </c>
      <c r="G376" s="6">
        <f t="shared" si="1450"/>
        <v>0</v>
      </c>
      <c r="H376" s="6">
        <f t="shared" si="1450"/>
        <v>0</v>
      </c>
      <c r="I376" s="6">
        <f t="shared" si="1450"/>
        <v>0</v>
      </c>
      <c r="J376" s="6">
        <f t="shared" si="1450"/>
        <v>0</v>
      </c>
      <c r="K376" s="6">
        <f t="shared" si="1450"/>
        <v>0</v>
      </c>
      <c r="L376" s="6">
        <f t="shared" si="1450"/>
        <v>0</v>
      </c>
      <c r="M376" s="6">
        <f t="shared" si="1450"/>
        <v>0</v>
      </c>
      <c r="N376" s="6">
        <f t="shared" si="1450"/>
        <v>0</v>
      </c>
      <c r="O376" s="92">
        <f t="shared" si="1445"/>
        <v>0</v>
      </c>
      <c r="P376" s="92">
        <f t="shared" ref="P376" si="1451">P373+P375</f>
        <v>0</v>
      </c>
      <c r="Q376" s="92">
        <f t="shared" ref="Q376" si="1452">Q373+Q375</f>
        <v>0</v>
      </c>
      <c r="R376" s="92">
        <f t="shared" ref="R376" si="1453">R373+R375</f>
        <v>0</v>
      </c>
      <c r="S376" s="92">
        <f t="shared" ref="S376" si="1454">S373+S375</f>
        <v>0</v>
      </c>
    </row>
    <row r="377" spans="1:19" ht="15" customHeight="1" x14ac:dyDescent="0.25">
      <c r="A377" s="8" t="s">
        <v>33</v>
      </c>
      <c r="B377" s="9">
        <f>$B$17</f>
        <v>1</v>
      </c>
      <c r="C377" s="6">
        <f t="shared" ref="C377:N377" si="1455">C376*$B$27</f>
        <v>0</v>
      </c>
      <c r="D377" s="6">
        <f t="shared" si="1455"/>
        <v>0</v>
      </c>
      <c r="E377" s="6">
        <f t="shared" si="1455"/>
        <v>0</v>
      </c>
      <c r="F377" s="6">
        <f t="shared" si="1455"/>
        <v>0</v>
      </c>
      <c r="G377" s="6">
        <f t="shared" si="1455"/>
        <v>0</v>
      </c>
      <c r="H377" s="6">
        <f t="shared" si="1455"/>
        <v>0</v>
      </c>
      <c r="I377" s="6">
        <f t="shared" si="1455"/>
        <v>0</v>
      </c>
      <c r="J377" s="6">
        <f t="shared" si="1455"/>
        <v>0</v>
      </c>
      <c r="K377" s="6">
        <f t="shared" si="1455"/>
        <v>0</v>
      </c>
      <c r="L377" s="6">
        <f t="shared" si="1455"/>
        <v>0</v>
      </c>
      <c r="M377" s="6">
        <f t="shared" si="1455"/>
        <v>0</v>
      </c>
      <c r="N377" s="6">
        <f t="shared" si="1455"/>
        <v>0</v>
      </c>
      <c r="O377" s="92">
        <f t="shared" si="1445"/>
        <v>0</v>
      </c>
      <c r="P377" s="92">
        <f t="shared" ref="P377" si="1456">P376*$B377</f>
        <v>0</v>
      </c>
      <c r="Q377" s="92">
        <f t="shared" ref="Q377" si="1457">Q376*$B377</f>
        <v>0</v>
      </c>
      <c r="R377" s="92">
        <f t="shared" ref="R377" si="1458">R376*$B377</f>
        <v>0</v>
      </c>
      <c r="S377" s="92">
        <f t="shared" ref="S377" si="1459">S376*$B377</f>
        <v>0</v>
      </c>
    </row>
    <row r="378" spans="1:19" ht="15" customHeight="1" x14ac:dyDescent="0.25">
      <c r="A378" s="8" t="s">
        <v>34</v>
      </c>
      <c r="B378" s="9">
        <f>1-B377</f>
        <v>0</v>
      </c>
      <c r="C378" s="6">
        <f t="shared" ref="C378:N378" si="1460">C376*$B$28</f>
        <v>0</v>
      </c>
      <c r="D378" s="6">
        <f t="shared" si="1460"/>
        <v>0</v>
      </c>
      <c r="E378" s="6">
        <f t="shared" si="1460"/>
        <v>0</v>
      </c>
      <c r="F378" s="6">
        <f t="shared" si="1460"/>
        <v>0</v>
      </c>
      <c r="G378" s="6">
        <f t="shared" si="1460"/>
        <v>0</v>
      </c>
      <c r="H378" s="6">
        <f t="shared" si="1460"/>
        <v>0</v>
      </c>
      <c r="I378" s="6">
        <f t="shared" si="1460"/>
        <v>0</v>
      </c>
      <c r="J378" s="6">
        <f t="shared" si="1460"/>
        <v>0</v>
      </c>
      <c r="K378" s="6">
        <f t="shared" si="1460"/>
        <v>0</v>
      </c>
      <c r="L378" s="6">
        <f t="shared" si="1460"/>
        <v>0</v>
      </c>
      <c r="M378" s="6">
        <f t="shared" si="1460"/>
        <v>0</v>
      </c>
      <c r="N378" s="6">
        <f t="shared" si="1460"/>
        <v>0</v>
      </c>
      <c r="O378" s="92">
        <f t="shared" si="1445"/>
        <v>0</v>
      </c>
      <c r="P378" s="92">
        <f t="shared" ref="P378" si="1461">P376-P377</f>
        <v>0</v>
      </c>
      <c r="Q378" s="92">
        <f t="shared" ref="Q378" si="1462">Q376-Q377</f>
        <v>0</v>
      </c>
      <c r="R378" s="92">
        <f t="shared" ref="R378" si="1463">R376-R377</f>
        <v>0</v>
      </c>
      <c r="S378" s="92">
        <f t="shared" ref="S378" si="1464">S376-S377</f>
        <v>0</v>
      </c>
    </row>
    <row r="379" spans="1:19" ht="15" customHeight="1" x14ac:dyDescent="0.25">
      <c r="A379" s="196" t="s">
        <v>368</v>
      </c>
      <c r="B379" s="197"/>
      <c r="C379" s="98" t="s">
        <v>17</v>
      </c>
      <c r="D379" s="98" t="s">
        <v>18</v>
      </c>
      <c r="E379" s="98" t="s">
        <v>19</v>
      </c>
      <c r="F379" s="98" t="s">
        <v>20</v>
      </c>
      <c r="G379" s="98" t="s">
        <v>21</v>
      </c>
      <c r="H379" s="98" t="s">
        <v>22</v>
      </c>
      <c r="I379" s="98" t="s">
        <v>23</v>
      </c>
      <c r="J379" s="98" t="s">
        <v>24</v>
      </c>
      <c r="K379" s="98" t="s">
        <v>25</v>
      </c>
      <c r="L379" s="98" t="s">
        <v>26</v>
      </c>
      <c r="M379" s="98" t="s">
        <v>27</v>
      </c>
      <c r="N379" s="98" t="s">
        <v>28</v>
      </c>
      <c r="O379" s="98" t="s">
        <v>438</v>
      </c>
      <c r="P379" s="98" t="s">
        <v>447</v>
      </c>
      <c r="Q379" s="98" t="s">
        <v>448</v>
      </c>
      <c r="R379" s="98" t="s">
        <v>449</v>
      </c>
      <c r="S379" s="98" t="s">
        <v>450</v>
      </c>
    </row>
    <row r="380" spans="1:19" ht="15" customHeight="1" x14ac:dyDescent="0.25">
      <c r="A380" s="198" t="s">
        <v>29</v>
      </c>
      <c r="B380" s="199"/>
      <c r="C380" s="81"/>
      <c r="D380" s="81">
        <f>$C380</f>
        <v>0</v>
      </c>
      <c r="E380" s="81">
        <f t="shared" ref="E380:N380" si="1465">$C380</f>
        <v>0</v>
      </c>
      <c r="F380" s="81">
        <f t="shared" si="1465"/>
        <v>0</v>
      </c>
      <c r="G380" s="81">
        <f t="shared" si="1465"/>
        <v>0</v>
      </c>
      <c r="H380" s="81">
        <f t="shared" si="1465"/>
        <v>0</v>
      </c>
      <c r="I380" s="81">
        <f t="shared" si="1465"/>
        <v>0</v>
      </c>
      <c r="J380" s="81">
        <f t="shared" si="1465"/>
        <v>0</v>
      </c>
      <c r="K380" s="81">
        <f t="shared" si="1465"/>
        <v>0</v>
      </c>
      <c r="L380" s="81">
        <f t="shared" si="1465"/>
        <v>0</v>
      </c>
      <c r="M380" s="81">
        <f t="shared" si="1465"/>
        <v>0</v>
      </c>
      <c r="N380" s="81">
        <f t="shared" si="1465"/>
        <v>0</v>
      </c>
      <c r="O380" s="90">
        <f t="shared" ref="O380:O381" si="1466">SUM(C380:N380)</f>
        <v>0</v>
      </c>
      <c r="P380" s="90">
        <f t="shared" ref="P380:S380" si="1467">O380*(1+P$7)</f>
        <v>0</v>
      </c>
      <c r="Q380" s="90">
        <f t="shared" si="1467"/>
        <v>0</v>
      </c>
      <c r="R380" s="90">
        <f t="shared" si="1467"/>
        <v>0</v>
      </c>
      <c r="S380" s="90">
        <f t="shared" si="1467"/>
        <v>0</v>
      </c>
    </row>
    <row r="381" spans="1:19" ht="15" customHeight="1" x14ac:dyDescent="0.25">
      <c r="A381" s="200"/>
      <c r="B381" s="201"/>
      <c r="C381" s="79">
        <f>INT($B$1*C380)</f>
        <v>0</v>
      </c>
      <c r="D381" s="79">
        <f t="shared" ref="D381:N381" si="1468">INT($B$1*D380)</f>
        <v>0</v>
      </c>
      <c r="E381" s="79">
        <f t="shared" si="1468"/>
        <v>0</v>
      </c>
      <c r="F381" s="79">
        <f t="shared" si="1468"/>
        <v>0</v>
      </c>
      <c r="G381" s="79">
        <f t="shared" si="1468"/>
        <v>0</v>
      </c>
      <c r="H381" s="79">
        <f t="shared" si="1468"/>
        <v>0</v>
      </c>
      <c r="I381" s="79">
        <f t="shared" si="1468"/>
        <v>0</v>
      </c>
      <c r="J381" s="79">
        <f t="shared" si="1468"/>
        <v>0</v>
      </c>
      <c r="K381" s="79">
        <f t="shared" si="1468"/>
        <v>0</v>
      </c>
      <c r="L381" s="79">
        <f t="shared" si="1468"/>
        <v>0</v>
      </c>
      <c r="M381" s="79">
        <f t="shared" si="1468"/>
        <v>0</v>
      </c>
      <c r="N381" s="79">
        <f t="shared" si="1468"/>
        <v>0</v>
      </c>
      <c r="O381" s="90">
        <f t="shared" si="1466"/>
        <v>0</v>
      </c>
      <c r="P381" s="90">
        <f t="shared" ref="P381:S381" si="1469">O381*(1+P$7)</f>
        <v>0</v>
      </c>
      <c r="Q381" s="90">
        <f t="shared" si="1469"/>
        <v>0</v>
      </c>
      <c r="R381" s="90">
        <f t="shared" si="1469"/>
        <v>0</v>
      </c>
      <c r="S381" s="90">
        <f t="shared" si="1469"/>
        <v>0</v>
      </c>
    </row>
    <row r="382" spans="1:19" ht="15" customHeight="1" x14ac:dyDescent="0.25">
      <c r="A382" s="194" t="s">
        <v>30</v>
      </c>
      <c r="B382" s="194"/>
      <c r="C382" s="7"/>
      <c r="D382" s="7">
        <f>$C382</f>
        <v>0</v>
      </c>
      <c r="E382" s="7">
        <f t="shared" ref="E382:N382" si="1470">$C382</f>
        <v>0</v>
      </c>
      <c r="F382" s="7">
        <f t="shared" si="1470"/>
        <v>0</v>
      </c>
      <c r="G382" s="7">
        <f t="shared" si="1470"/>
        <v>0</v>
      </c>
      <c r="H382" s="7">
        <f t="shared" si="1470"/>
        <v>0</v>
      </c>
      <c r="I382" s="7">
        <f t="shared" si="1470"/>
        <v>0</v>
      </c>
      <c r="J382" s="7">
        <f t="shared" si="1470"/>
        <v>0</v>
      </c>
      <c r="K382" s="7">
        <f t="shared" si="1470"/>
        <v>0</v>
      </c>
      <c r="L382" s="7">
        <f t="shared" si="1470"/>
        <v>0</v>
      </c>
      <c r="M382" s="7">
        <f t="shared" si="1470"/>
        <v>0</v>
      </c>
      <c r="N382" s="7">
        <f t="shared" si="1470"/>
        <v>0</v>
      </c>
      <c r="O382" s="150">
        <f t="shared" ref="O382" si="1471">AVERAGE(C382:N382)</f>
        <v>0</v>
      </c>
      <c r="P382" s="150">
        <f t="shared" ref="P382:S382" si="1472">ROUND(O382*(1+P$8),2)</f>
        <v>0</v>
      </c>
      <c r="Q382" s="150">
        <f t="shared" si="1472"/>
        <v>0</v>
      </c>
      <c r="R382" s="150">
        <f t="shared" si="1472"/>
        <v>0</v>
      </c>
      <c r="S382" s="150">
        <f t="shared" si="1472"/>
        <v>0</v>
      </c>
    </row>
    <row r="383" spans="1:19" ht="15" customHeight="1" x14ac:dyDescent="0.25">
      <c r="A383" s="194" t="s">
        <v>282</v>
      </c>
      <c r="B383" s="194"/>
      <c r="C383" s="6">
        <f>C381*C382</f>
        <v>0</v>
      </c>
      <c r="D383" s="6">
        <f t="shared" ref="D383:N383" si="1473">D381*D382</f>
        <v>0</v>
      </c>
      <c r="E383" s="6">
        <f t="shared" si="1473"/>
        <v>0</v>
      </c>
      <c r="F383" s="6">
        <f t="shared" si="1473"/>
        <v>0</v>
      </c>
      <c r="G383" s="6">
        <f t="shared" si="1473"/>
        <v>0</v>
      </c>
      <c r="H383" s="6">
        <f t="shared" si="1473"/>
        <v>0</v>
      </c>
      <c r="I383" s="6">
        <f t="shared" si="1473"/>
        <v>0</v>
      </c>
      <c r="J383" s="6">
        <f t="shared" si="1473"/>
        <v>0</v>
      </c>
      <c r="K383" s="6">
        <f t="shared" si="1473"/>
        <v>0</v>
      </c>
      <c r="L383" s="6">
        <f t="shared" si="1473"/>
        <v>0</v>
      </c>
      <c r="M383" s="6">
        <f t="shared" si="1473"/>
        <v>0</v>
      </c>
      <c r="N383" s="6">
        <f t="shared" si="1473"/>
        <v>0</v>
      </c>
      <c r="O383" s="92">
        <f t="shared" ref="O383" si="1474">SUM(C383:N383)</f>
        <v>0</v>
      </c>
      <c r="P383" s="92">
        <f t="shared" ref="P383" si="1475">P381*P382</f>
        <v>0</v>
      </c>
      <c r="Q383" s="92">
        <f t="shared" ref="Q383" si="1476">Q381*Q382</f>
        <v>0</v>
      </c>
      <c r="R383" s="92">
        <f t="shared" ref="R383" si="1477">R381*R382</f>
        <v>0</v>
      </c>
      <c r="S383" s="92">
        <f t="shared" ref="S383" si="1478">S381*S382</f>
        <v>0</v>
      </c>
    </row>
    <row r="384" spans="1:19" ht="15" customHeight="1" x14ac:dyDescent="0.25">
      <c r="A384" s="194" t="s">
        <v>31</v>
      </c>
      <c r="B384" s="194"/>
      <c r="C384" s="130">
        <v>0.21</v>
      </c>
      <c r="D384" s="131">
        <f t="shared" ref="D384:N384" si="1479">$C384</f>
        <v>0.21</v>
      </c>
      <c r="E384" s="131">
        <f t="shared" si="1479"/>
        <v>0.21</v>
      </c>
      <c r="F384" s="131">
        <f t="shared" si="1479"/>
        <v>0.21</v>
      </c>
      <c r="G384" s="131">
        <f t="shared" si="1479"/>
        <v>0.21</v>
      </c>
      <c r="H384" s="131">
        <f t="shared" si="1479"/>
        <v>0.21</v>
      </c>
      <c r="I384" s="131">
        <f t="shared" si="1479"/>
        <v>0.21</v>
      </c>
      <c r="J384" s="131">
        <f t="shared" si="1479"/>
        <v>0.21</v>
      </c>
      <c r="K384" s="131">
        <f t="shared" si="1479"/>
        <v>0.21</v>
      </c>
      <c r="L384" s="131">
        <f t="shared" si="1479"/>
        <v>0.21</v>
      </c>
      <c r="M384" s="131">
        <f t="shared" si="1479"/>
        <v>0.21</v>
      </c>
      <c r="N384" s="131">
        <f t="shared" si="1479"/>
        <v>0.21</v>
      </c>
      <c r="O384" s="6"/>
      <c r="P384" s="6"/>
      <c r="Q384" s="6"/>
      <c r="R384" s="6"/>
      <c r="S384" s="6"/>
    </row>
    <row r="385" spans="1:19" ht="15" customHeight="1" x14ac:dyDescent="0.25">
      <c r="A385" s="195" t="s">
        <v>32</v>
      </c>
      <c r="B385" s="195"/>
      <c r="C385" s="6">
        <f t="shared" ref="C385:N385" si="1480">C383*C384</f>
        <v>0</v>
      </c>
      <c r="D385" s="6">
        <f t="shared" si="1480"/>
        <v>0</v>
      </c>
      <c r="E385" s="6">
        <f t="shared" si="1480"/>
        <v>0</v>
      </c>
      <c r="F385" s="6">
        <f t="shared" si="1480"/>
        <v>0</v>
      </c>
      <c r="G385" s="6">
        <f t="shared" si="1480"/>
        <v>0</v>
      </c>
      <c r="H385" s="6">
        <f t="shared" si="1480"/>
        <v>0</v>
      </c>
      <c r="I385" s="6">
        <f t="shared" si="1480"/>
        <v>0</v>
      </c>
      <c r="J385" s="6">
        <f t="shared" si="1480"/>
        <v>0</v>
      </c>
      <c r="K385" s="6">
        <f t="shared" si="1480"/>
        <v>0</v>
      </c>
      <c r="L385" s="6">
        <f t="shared" si="1480"/>
        <v>0</v>
      </c>
      <c r="M385" s="6">
        <f t="shared" si="1480"/>
        <v>0</v>
      </c>
      <c r="N385" s="6">
        <f t="shared" si="1480"/>
        <v>0</v>
      </c>
      <c r="O385" s="92">
        <f t="shared" ref="O385:O388" si="1481">SUM(C385:N385)</f>
        <v>0</v>
      </c>
      <c r="P385" s="92">
        <f t="shared" ref="P385" si="1482">P383*$C384</f>
        <v>0</v>
      </c>
      <c r="Q385" s="92">
        <f t="shared" ref="Q385" si="1483">Q383*$C384</f>
        <v>0</v>
      </c>
      <c r="R385" s="92">
        <f t="shared" ref="R385" si="1484">R383*$C384</f>
        <v>0</v>
      </c>
      <c r="S385" s="92">
        <f t="shared" ref="S385" si="1485">S383*$C384</f>
        <v>0</v>
      </c>
    </row>
    <row r="386" spans="1:19" ht="15" customHeight="1" x14ac:dyDescent="0.25">
      <c r="A386" s="195" t="s">
        <v>281</v>
      </c>
      <c r="B386" s="195"/>
      <c r="C386" s="6">
        <f t="shared" ref="C386:N386" si="1486">C383+C385</f>
        <v>0</v>
      </c>
      <c r="D386" s="6">
        <f t="shared" si="1486"/>
        <v>0</v>
      </c>
      <c r="E386" s="6">
        <f t="shared" si="1486"/>
        <v>0</v>
      </c>
      <c r="F386" s="6">
        <f t="shared" si="1486"/>
        <v>0</v>
      </c>
      <c r="G386" s="6">
        <f t="shared" si="1486"/>
        <v>0</v>
      </c>
      <c r="H386" s="6">
        <f t="shared" si="1486"/>
        <v>0</v>
      </c>
      <c r="I386" s="6">
        <f t="shared" si="1486"/>
        <v>0</v>
      </c>
      <c r="J386" s="6">
        <f t="shared" si="1486"/>
        <v>0</v>
      </c>
      <c r="K386" s="6">
        <f t="shared" si="1486"/>
        <v>0</v>
      </c>
      <c r="L386" s="6">
        <f t="shared" si="1486"/>
        <v>0</v>
      </c>
      <c r="M386" s="6">
        <f t="shared" si="1486"/>
        <v>0</v>
      </c>
      <c r="N386" s="6">
        <f t="shared" si="1486"/>
        <v>0</v>
      </c>
      <c r="O386" s="92">
        <f t="shared" si="1481"/>
        <v>0</v>
      </c>
      <c r="P386" s="92">
        <f t="shared" ref="P386" si="1487">P383+P385</f>
        <v>0</v>
      </c>
      <c r="Q386" s="92">
        <f t="shared" ref="Q386" si="1488">Q383+Q385</f>
        <v>0</v>
      </c>
      <c r="R386" s="92">
        <f t="shared" ref="R386" si="1489">R383+R385</f>
        <v>0</v>
      </c>
      <c r="S386" s="92">
        <f t="shared" ref="S386" si="1490">S383+S385</f>
        <v>0</v>
      </c>
    </row>
    <row r="387" spans="1:19" ht="15" customHeight="1" x14ac:dyDescent="0.25">
      <c r="A387" s="8" t="s">
        <v>33</v>
      </c>
      <c r="B387" s="9">
        <f>$B$17</f>
        <v>1</v>
      </c>
      <c r="C387" s="6">
        <f t="shared" ref="C387:N387" si="1491">C386*$B$27</f>
        <v>0</v>
      </c>
      <c r="D387" s="6">
        <f t="shared" si="1491"/>
        <v>0</v>
      </c>
      <c r="E387" s="6">
        <f t="shared" si="1491"/>
        <v>0</v>
      </c>
      <c r="F387" s="6">
        <f t="shared" si="1491"/>
        <v>0</v>
      </c>
      <c r="G387" s="6">
        <f t="shared" si="1491"/>
        <v>0</v>
      </c>
      <c r="H387" s="6">
        <f t="shared" si="1491"/>
        <v>0</v>
      </c>
      <c r="I387" s="6">
        <f t="shared" si="1491"/>
        <v>0</v>
      </c>
      <c r="J387" s="6">
        <f t="shared" si="1491"/>
        <v>0</v>
      </c>
      <c r="K387" s="6">
        <f t="shared" si="1491"/>
        <v>0</v>
      </c>
      <c r="L387" s="6">
        <f t="shared" si="1491"/>
        <v>0</v>
      </c>
      <c r="M387" s="6">
        <f t="shared" si="1491"/>
        <v>0</v>
      </c>
      <c r="N387" s="6">
        <f t="shared" si="1491"/>
        <v>0</v>
      </c>
      <c r="O387" s="92">
        <f t="shared" si="1481"/>
        <v>0</v>
      </c>
      <c r="P387" s="92">
        <f t="shared" ref="P387" si="1492">P386*$B387</f>
        <v>0</v>
      </c>
      <c r="Q387" s="92">
        <f t="shared" ref="Q387" si="1493">Q386*$B387</f>
        <v>0</v>
      </c>
      <c r="R387" s="92">
        <f t="shared" ref="R387" si="1494">R386*$B387</f>
        <v>0</v>
      </c>
      <c r="S387" s="92">
        <f t="shared" ref="S387" si="1495">S386*$B387</f>
        <v>0</v>
      </c>
    </row>
    <row r="388" spans="1:19" ht="15" customHeight="1" x14ac:dyDescent="0.25">
      <c r="A388" s="8" t="s">
        <v>34</v>
      </c>
      <c r="B388" s="9">
        <f>1-B387</f>
        <v>0</v>
      </c>
      <c r="C388" s="6">
        <f t="shared" ref="C388:N388" si="1496">C386*$B$28</f>
        <v>0</v>
      </c>
      <c r="D388" s="6">
        <f t="shared" si="1496"/>
        <v>0</v>
      </c>
      <c r="E388" s="6">
        <f t="shared" si="1496"/>
        <v>0</v>
      </c>
      <c r="F388" s="6">
        <f t="shared" si="1496"/>
        <v>0</v>
      </c>
      <c r="G388" s="6">
        <f t="shared" si="1496"/>
        <v>0</v>
      </c>
      <c r="H388" s="6">
        <f t="shared" si="1496"/>
        <v>0</v>
      </c>
      <c r="I388" s="6">
        <f t="shared" si="1496"/>
        <v>0</v>
      </c>
      <c r="J388" s="6">
        <f t="shared" si="1496"/>
        <v>0</v>
      </c>
      <c r="K388" s="6">
        <f t="shared" si="1496"/>
        <v>0</v>
      </c>
      <c r="L388" s="6">
        <f t="shared" si="1496"/>
        <v>0</v>
      </c>
      <c r="M388" s="6">
        <f t="shared" si="1496"/>
        <v>0</v>
      </c>
      <c r="N388" s="6">
        <f t="shared" si="1496"/>
        <v>0</v>
      </c>
      <c r="O388" s="92">
        <f t="shared" si="1481"/>
        <v>0</v>
      </c>
      <c r="P388" s="92">
        <f t="shared" ref="P388" si="1497">P386-P387</f>
        <v>0</v>
      </c>
      <c r="Q388" s="92">
        <f t="shared" ref="Q388" si="1498">Q386-Q387</f>
        <v>0</v>
      </c>
      <c r="R388" s="92">
        <f t="shared" ref="R388" si="1499">R386-R387</f>
        <v>0</v>
      </c>
      <c r="S388" s="92">
        <f t="shared" ref="S388" si="1500">S386-S387</f>
        <v>0</v>
      </c>
    </row>
    <row r="389" spans="1:19" ht="15" customHeight="1" x14ac:dyDescent="0.25">
      <c r="A389" s="196" t="s">
        <v>369</v>
      </c>
      <c r="B389" s="197"/>
      <c r="C389" s="98" t="s">
        <v>17</v>
      </c>
      <c r="D389" s="98" t="s">
        <v>18</v>
      </c>
      <c r="E389" s="98" t="s">
        <v>19</v>
      </c>
      <c r="F389" s="98" t="s">
        <v>20</v>
      </c>
      <c r="G389" s="98" t="s">
        <v>21</v>
      </c>
      <c r="H389" s="98" t="s">
        <v>22</v>
      </c>
      <c r="I389" s="98" t="s">
        <v>23</v>
      </c>
      <c r="J389" s="98" t="s">
        <v>24</v>
      </c>
      <c r="K389" s="98" t="s">
        <v>25</v>
      </c>
      <c r="L389" s="98" t="s">
        <v>26</v>
      </c>
      <c r="M389" s="98" t="s">
        <v>27</v>
      </c>
      <c r="N389" s="98" t="s">
        <v>28</v>
      </c>
      <c r="O389" s="98" t="s">
        <v>438</v>
      </c>
      <c r="P389" s="98" t="s">
        <v>447</v>
      </c>
      <c r="Q389" s="98" t="s">
        <v>448</v>
      </c>
      <c r="R389" s="98" t="s">
        <v>449</v>
      </c>
      <c r="S389" s="98" t="s">
        <v>450</v>
      </c>
    </row>
    <row r="390" spans="1:19" ht="15" customHeight="1" x14ac:dyDescent="0.25">
      <c r="A390" s="198" t="s">
        <v>29</v>
      </c>
      <c r="B390" s="199"/>
      <c r="C390" s="81"/>
      <c r="D390" s="81">
        <f>$C390</f>
        <v>0</v>
      </c>
      <c r="E390" s="81">
        <f t="shared" ref="E390:N390" si="1501">$C390</f>
        <v>0</v>
      </c>
      <c r="F390" s="81">
        <f t="shared" si="1501"/>
        <v>0</v>
      </c>
      <c r="G390" s="81">
        <f t="shared" si="1501"/>
        <v>0</v>
      </c>
      <c r="H390" s="81">
        <f t="shared" si="1501"/>
        <v>0</v>
      </c>
      <c r="I390" s="81">
        <f t="shared" si="1501"/>
        <v>0</v>
      </c>
      <c r="J390" s="81">
        <f t="shared" si="1501"/>
        <v>0</v>
      </c>
      <c r="K390" s="81">
        <f t="shared" si="1501"/>
        <v>0</v>
      </c>
      <c r="L390" s="81">
        <f t="shared" si="1501"/>
        <v>0</v>
      </c>
      <c r="M390" s="81">
        <f t="shared" si="1501"/>
        <v>0</v>
      </c>
      <c r="N390" s="81">
        <f t="shared" si="1501"/>
        <v>0</v>
      </c>
      <c r="O390" s="90">
        <f t="shared" ref="O390:O391" si="1502">SUM(C390:N390)</f>
        <v>0</v>
      </c>
      <c r="P390" s="90">
        <f t="shared" ref="P390:S390" si="1503">O390*(1+P$7)</f>
        <v>0</v>
      </c>
      <c r="Q390" s="90">
        <f t="shared" si="1503"/>
        <v>0</v>
      </c>
      <c r="R390" s="90">
        <f t="shared" si="1503"/>
        <v>0</v>
      </c>
      <c r="S390" s="90">
        <f t="shared" si="1503"/>
        <v>0</v>
      </c>
    </row>
    <row r="391" spans="1:19" ht="15" customHeight="1" x14ac:dyDescent="0.25">
      <c r="A391" s="200"/>
      <c r="B391" s="201"/>
      <c r="C391" s="79">
        <f>INT($B$1*C390)</f>
        <v>0</v>
      </c>
      <c r="D391" s="79">
        <f t="shared" ref="D391:N391" si="1504">INT($B$1*D390)</f>
        <v>0</v>
      </c>
      <c r="E391" s="79">
        <f t="shared" si="1504"/>
        <v>0</v>
      </c>
      <c r="F391" s="79">
        <f t="shared" si="1504"/>
        <v>0</v>
      </c>
      <c r="G391" s="79">
        <f t="shared" si="1504"/>
        <v>0</v>
      </c>
      <c r="H391" s="79">
        <f t="shared" si="1504"/>
        <v>0</v>
      </c>
      <c r="I391" s="79">
        <f t="shared" si="1504"/>
        <v>0</v>
      </c>
      <c r="J391" s="79">
        <f t="shared" si="1504"/>
        <v>0</v>
      </c>
      <c r="K391" s="79">
        <f t="shared" si="1504"/>
        <v>0</v>
      </c>
      <c r="L391" s="79">
        <f t="shared" si="1504"/>
        <v>0</v>
      </c>
      <c r="M391" s="79">
        <f t="shared" si="1504"/>
        <v>0</v>
      </c>
      <c r="N391" s="79">
        <f t="shared" si="1504"/>
        <v>0</v>
      </c>
      <c r="O391" s="90">
        <f t="shared" si="1502"/>
        <v>0</v>
      </c>
      <c r="P391" s="90">
        <f t="shared" ref="P391:S391" si="1505">O391*(1+P$7)</f>
        <v>0</v>
      </c>
      <c r="Q391" s="90">
        <f t="shared" si="1505"/>
        <v>0</v>
      </c>
      <c r="R391" s="90">
        <f t="shared" si="1505"/>
        <v>0</v>
      </c>
      <c r="S391" s="90">
        <f t="shared" si="1505"/>
        <v>0</v>
      </c>
    </row>
    <row r="392" spans="1:19" ht="15" customHeight="1" x14ac:dyDescent="0.25">
      <c r="A392" s="194" t="s">
        <v>30</v>
      </c>
      <c r="B392" s="194"/>
      <c r="C392" s="7"/>
      <c r="D392" s="7">
        <f>$C392</f>
        <v>0</v>
      </c>
      <c r="E392" s="7">
        <f t="shared" ref="E392:N392" si="1506">$C392</f>
        <v>0</v>
      </c>
      <c r="F392" s="7">
        <f t="shared" si="1506"/>
        <v>0</v>
      </c>
      <c r="G392" s="7">
        <f t="shared" si="1506"/>
        <v>0</v>
      </c>
      <c r="H392" s="7">
        <f t="shared" si="1506"/>
        <v>0</v>
      </c>
      <c r="I392" s="7">
        <f t="shared" si="1506"/>
        <v>0</v>
      </c>
      <c r="J392" s="7">
        <f t="shared" si="1506"/>
        <v>0</v>
      </c>
      <c r="K392" s="7">
        <f t="shared" si="1506"/>
        <v>0</v>
      </c>
      <c r="L392" s="7">
        <f t="shared" si="1506"/>
        <v>0</v>
      </c>
      <c r="M392" s="7">
        <f t="shared" si="1506"/>
        <v>0</v>
      </c>
      <c r="N392" s="7">
        <f t="shared" si="1506"/>
        <v>0</v>
      </c>
      <c r="O392" s="150">
        <f t="shared" ref="O392" si="1507">AVERAGE(C392:N392)</f>
        <v>0</v>
      </c>
      <c r="P392" s="150">
        <f t="shared" ref="P392:S392" si="1508">ROUND(O392*(1+P$8),2)</f>
        <v>0</v>
      </c>
      <c r="Q392" s="150">
        <f t="shared" si="1508"/>
        <v>0</v>
      </c>
      <c r="R392" s="150">
        <f t="shared" si="1508"/>
        <v>0</v>
      </c>
      <c r="S392" s="150">
        <f t="shared" si="1508"/>
        <v>0</v>
      </c>
    </row>
    <row r="393" spans="1:19" ht="15" customHeight="1" x14ac:dyDescent="0.25">
      <c r="A393" s="194" t="s">
        <v>282</v>
      </c>
      <c r="B393" s="194"/>
      <c r="C393" s="6">
        <f>C391*C392</f>
        <v>0</v>
      </c>
      <c r="D393" s="6">
        <f t="shared" ref="D393:N393" si="1509">D391*D392</f>
        <v>0</v>
      </c>
      <c r="E393" s="6">
        <f t="shared" si="1509"/>
        <v>0</v>
      </c>
      <c r="F393" s="6">
        <f t="shared" si="1509"/>
        <v>0</v>
      </c>
      <c r="G393" s="6">
        <f t="shared" si="1509"/>
        <v>0</v>
      </c>
      <c r="H393" s="6">
        <f t="shared" si="1509"/>
        <v>0</v>
      </c>
      <c r="I393" s="6">
        <f t="shared" si="1509"/>
        <v>0</v>
      </c>
      <c r="J393" s="6">
        <f t="shared" si="1509"/>
        <v>0</v>
      </c>
      <c r="K393" s="6">
        <f t="shared" si="1509"/>
        <v>0</v>
      </c>
      <c r="L393" s="6">
        <f t="shared" si="1509"/>
        <v>0</v>
      </c>
      <c r="M393" s="6">
        <f t="shared" si="1509"/>
        <v>0</v>
      </c>
      <c r="N393" s="6">
        <f t="shared" si="1509"/>
        <v>0</v>
      </c>
      <c r="O393" s="92">
        <f t="shared" ref="O393" si="1510">SUM(C393:N393)</f>
        <v>0</v>
      </c>
      <c r="P393" s="92">
        <f t="shared" ref="P393" si="1511">P391*P392</f>
        <v>0</v>
      </c>
      <c r="Q393" s="92">
        <f t="shared" ref="Q393" si="1512">Q391*Q392</f>
        <v>0</v>
      </c>
      <c r="R393" s="92">
        <f t="shared" ref="R393" si="1513">R391*R392</f>
        <v>0</v>
      </c>
      <c r="S393" s="92">
        <f t="shared" ref="S393" si="1514">S391*S392</f>
        <v>0</v>
      </c>
    </row>
    <row r="394" spans="1:19" ht="15" customHeight="1" x14ac:dyDescent="0.25">
      <c r="A394" s="194" t="s">
        <v>31</v>
      </c>
      <c r="B394" s="194"/>
      <c r="C394" s="130">
        <v>0.21</v>
      </c>
      <c r="D394" s="131">
        <f t="shared" ref="D394:N394" si="1515">$C394</f>
        <v>0.21</v>
      </c>
      <c r="E394" s="131">
        <f t="shared" si="1515"/>
        <v>0.21</v>
      </c>
      <c r="F394" s="131">
        <f t="shared" si="1515"/>
        <v>0.21</v>
      </c>
      <c r="G394" s="131">
        <f t="shared" si="1515"/>
        <v>0.21</v>
      </c>
      <c r="H394" s="131">
        <f t="shared" si="1515"/>
        <v>0.21</v>
      </c>
      <c r="I394" s="131">
        <f t="shared" si="1515"/>
        <v>0.21</v>
      </c>
      <c r="J394" s="131">
        <f t="shared" si="1515"/>
        <v>0.21</v>
      </c>
      <c r="K394" s="131">
        <f t="shared" si="1515"/>
        <v>0.21</v>
      </c>
      <c r="L394" s="131">
        <f t="shared" si="1515"/>
        <v>0.21</v>
      </c>
      <c r="M394" s="131">
        <f t="shared" si="1515"/>
        <v>0.21</v>
      </c>
      <c r="N394" s="131">
        <f t="shared" si="1515"/>
        <v>0.21</v>
      </c>
      <c r="O394" s="6"/>
      <c r="P394" s="6"/>
      <c r="Q394" s="6"/>
      <c r="R394" s="6"/>
      <c r="S394" s="6"/>
    </row>
    <row r="395" spans="1:19" ht="15" customHeight="1" x14ac:dyDescent="0.25">
      <c r="A395" s="195" t="s">
        <v>32</v>
      </c>
      <c r="B395" s="195"/>
      <c r="C395" s="6">
        <f t="shared" ref="C395:N395" si="1516">C393*C394</f>
        <v>0</v>
      </c>
      <c r="D395" s="6">
        <f t="shared" si="1516"/>
        <v>0</v>
      </c>
      <c r="E395" s="6">
        <f t="shared" si="1516"/>
        <v>0</v>
      </c>
      <c r="F395" s="6">
        <f t="shared" si="1516"/>
        <v>0</v>
      </c>
      <c r="G395" s="6">
        <f t="shared" si="1516"/>
        <v>0</v>
      </c>
      <c r="H395" s="6">
        <f t="shared" si="1516"/>
        <v>0</v>
      </c>
      <c r="I395" s="6">
        <f t="shared" si="1516"/>
        <v>0</v>
      </c>
      <c r="J395" s="6">
        <f t="shared" si="1516"/>
        <v>0</v>
      </c>
      <c r="K395" s="6">
        <f t="shared" si="1516"/>
        <v>0</v>
      </c>
      <c r="L395" s="6">
        <f t="shared" si="1516"/>
        <v>0</v>
      </c>
      <c r="M395" s="6">
        <f t="shared" si="1516"/>
        <v>0</v>
      </c>
      <c r="N395" s="6">
        <f t="shared" si="1516"/>
        <v>0</v>
      </c>
      <c r="O395" s="92">
        <f t="shared" ref="O395:O398" si="1517">SUM(C395:N395)</f>
        <v>0</v>
      </c>
      <c r="P395" s="92">
        <f t="shared" ref="P395" si="1518">P393*$C394</f>
        <v>0</v>
      </c>
      <c r="Q395" s="92">
        <f t="shared" ref="Q395" si="1519">Q393*$C394</f>
        <v>0</v>
      </c>
      <c r="R395" s="92">
        <f t="shared" ref="R395" si="1520">R393*$C394</f>
        <v>0</v>
      </c>
      <c r="S395" s="92">
        <f t="shared" ref="S395" si="1521">S393*$C394</f>
        <v>0</v>
      </c>
    </row>
    <row r="396" spans="1:19" ht="15" customHeight="1" x14ac:dyDescent="0.25">
      <c r="A396" s="195" t="s">
        <v>281</v>
      </c>
      <c r="B396" s="195"/>
      <c r="C396" s="6">
        <f t="shared" ref="C396:N396" si="1522">C393+C395</f>
        <v>0</v>
      </c>
      <c r="D396" s="6">
        <f t="shared" si="1522"/>
        <v>0</v>
      </c>
      <c r="E396" s="6">
        <f t="shared" si="1522"/>
        <v>0</v>
      </c>
      <c r="F396" s="6">
        <f t="shared" si="1522"/>
        <v>0</v>
      </c>
      <c r="G396" s="6">
        <f t="shared" si="1522"/>
        <v>0</v>
      </c>
      <c r="H396" s="6">
        <f t="shared" si="1522"/>
        <v>0</v>
      </c>
      <c r="I396" s="6">
        <f t="shared" si="1522"/>
        <v>0</v>
      </c>
      <c r="J396" s="6">
        <f t="shared" si="1522"/>
        <v>0</v>
      </c>
      <c r="K396" s="6">
        <f t="shared" si="1522"/>
        <v>0</v>
      </c>
      <c r="L396" s="6">
        <f t="shared" si="1522"/>
        <v>0</v>
      </c>
      <c r="M396" s="6">
        <f t="shared" si="1522"/>
        <v>0</v>
      </c>
      <c r="N396" s="6">
        <f t="shared" si="1522"/>
        <v>0</v>
      </c>
      <c r="O396" s="92">
        <f t="shared" si="1517"/>
        <v>0</v>
      </c>
      <c r="P396" s="92">
        <f t="shared" ref="P396" si="1523">P393+P395</f>
        <v>0</v>
      </c>
      <c r="Q396" s="92">
        <f t="shared" ref="Q396" si="1524">Q393+Q395</f>
        <v>0</v>
      </c>
      <c r="R396" s="92">
        <f t="shared" ref="R396" si="1525">R393+R395</f>
        <v>0</v>
      </c>
      <c r="S396" s="92">
        <f t="shared" ref="S396" si="1526">S393+S395</f>
        <v>0</v>
      </c>
    </row>
    <row r="397" spans="1:19" ht="15" customHeight="1" x14ac:dyDescent="0.25">
      <c r="A397" s="8" t="s">
        <v>33</v>
      </c>
      <c r="B397" s="9">
        <f>$B$17</f>
        <v>1</v>
      </c>
      <c r="C397" s="6">
        <f t="shared" ref="C397:N397" si="1527">C396*$B$27</f>
        <v>0</v>
      </c>
      <c r="D397" s="6">
        <f t="shared" si="1527"/>
        <v>0</v>
      </c>
      <c r="E397" s="6">
        <f t="shared" si="1527"/>
        <v>0</v>
      </c>
      <c r="F397" s="6">
        <f t="shared" si="1527"/>
        <v>0</v>
      </c>
      <c r="G397" s="6">
        <f t="shared" si="1527"/>
        <v>0</v>
      </c>
      <c r="H397" s="6">
        <f t="shared" si="1527"/>
        <v>0</v>
      </c>
      <c r="I397" s="6">
        <f t="shared" si="1527"/>
        <v>0</v>
      </c>
      <c r="J397" s="6">
        <f t="shared" si="1527"/>
        <v>0</v>
      </c>
      <c r="K397" s="6">
        <f t="shared" si="1527"/>
        <v>0</v>
      </c>
      <c r="L397" s="6">
        <f t="shared" si="1527"/>
        <v>0</v>
      </c>
      <c r="M397" s="6">
        <f t="shared" si="1527"/>
        <v>0</v>
      </c>
      <c r="N397" s="6">
        <f t="shared" si="1527"/>
        <v>0</v>
      </c>
      <c r="O397" s="92">
        <f t="shared" si="1517"/>
        <v>0</v>
      </c>
      <c r="P397" s="92">
        <f t="shared" ref="P397" si="1528">P396*$B397</f>
        <v>0</v>
      </c>
      <c r="Q397" s="92">
        <f t="shared" ref="Q397" si="1529">Q396*$B397</f>
        <v>0</v>
      </c>
      <c r="R397" s="92">
        <f t="shared" ref="R397" si="1530">R396*$B397</f>
        <v>0</v>
      </c>
      <c r="S397" s="92">
        <f t="shared" ref="S397" si="1531">S396*$B397</f>
        <v>0</v>
      </c>
    </row>
    <row r="398" spans="1:19" ht="15" customHeight="1" x14ac:dyDescent="0.25">
      <c r="A398" s="8" t="s">
        <v>34</v>
      </c>
      <c r="B398" s="9">
        <f>1-B397</f>
        <v>0</v>
      </c>
      <c r="C398" s="6">
        <f t="shared" ref="C398:N398" si="1532">C396*$B$28</f>
        <v>0</v>
      </c>
      <c r="D398" s="6">
        <f t="shared" si="1532"/>
        <v>0</v>
      </c>
      <c r="E398" s="6">
        <f t="shared" si="1532"/>
        <v>0</v>
      </c>
      <c r="F398" s="6">
        <f t="shared" si="1532"/>
        <v>0</v>
      </c>
      <c r="G398" s="6">
        <f t="shared" si="1532"/>
        <v>0</v>
      </c>
      <c r="H398" s="6">
        <f t="shared" si="1532"/>
        <v>0</v>
      </c>
      <c r="I398" s="6">
        <f t="shared" si="1532"/>
        <v>0</v>
      </c>
      <c r="J398" s="6">
        <f t="shared" si="1532"/>
        <v>0</v>
      </c>
      <c r="K398" s="6">
        <f t="shared" si="1532"/>
        <v>0</v>
      </c>
      <c r="L398" s="6">
        <f t="shared" si="1532"/>
        <v>0</v>
      </c>
      <c r="M398" s="6">
        <f t="shared" si="1532"/>
        <v>0</v>
      </c>
      <c r="N398" s="6">
        <f t="shared" si="1532"/>
        <v>0</v>
      </c>
      <c r="O398" s="92">
        <f t="shared" si="1517"/>
        <v>0</v>
      </c>
      <c r="P398" s="92">
        <f t="shared" ref="P398" si="1533">P396-P397</f>
        <v>0</v>
      </c>
      <c r="Q398" s="92">
        <f t="shared" ref="Q398" si="1534">Q396-Q397</f>
        <v>0</v>
      </c>
      <c r="R398" s="92">
        <f t="shared" ref="R398" si="1535">R396-R397</f>
        <v>0</v>
      </c>
      <c r="S398" s="92">
        <f t="shared" ref="S398" si="1536">S396-S397</f>
        <v>0</v>
      </c>
    </row>
    <row r="399" spans="1:19" ht="15" customHeight="1" x14ac:dyDescent="0.25">
      <c r="A399" s="196" t="s">
        <v>370</v>
      </c>
      <c r="B399" s="197"/>
      <c r="C399" s="98" t="s">
        <v>17</v>
      </c>
      <c r="D399" s="98" t="s">
        <v>18</v>
      </c>
      <c r="E399" s="98" t="s">
        <v>19</v>
      </c>
      <c r="F399" s="98" t="s">
        <v>20</v>
      </c>
      <c r="G399" s="98" t="s">
        <v>21</v>
      </c>
      <c r="H399" s="98" t="s">
        <v>22</v>
      </c>
      <c r="I399" s="98" t="s">
        <v>23</v>
      </c>
      <c r="J399" s="98" t="s">
        <v>24</v>
      </c>
      <c r="K399" s="98" t="s">
        <v>25</v>
      </c>
      <c r="L399" s="98" t="s">
        <v>26</v>
      </c>
      <c r="M399" s="98" t="s">
        <v>27</v>
      </c>
      <c r="N399" s="98" t="s">
        <v>28</v>
      </c>
      <c r="O399" s="98" t="s">
        <v>438</v>
      </c>
      <c r="P399" s="98" t="s">
        <v>447</v>
      </c>
      <c r="Q399" s="98" t="s">
        <v>448</v>
      </c>
      <c r="R399" s="98" t="s">
        <v>449</v>
      </c>
      <c r="S399" s="98" t="s">
        <v>450</v>
      </c>
    </row>
    <row r="400" spans="1:19" ht="15" customHeight="1" x14ac:dyDescent="0.25">
      <c r="A400" s="198" t="s">
        <v>29</v>
      </c>
      <c r="B400" s="199"/>
      <c r="C400" s="81"/>
      <c r="D400" s="81">
        <f>$C400</f>
        <v>0</v>
      </c>
      <c r="E400" s="81">
        <f t="shared" ref="E400:N400" si="1537">$C400</f>
        <v>0</v>
      </c>
      <c r="F400" s="81">
        <f t="shared" si="1537"/>
        <v>0</v>
      </c>
      <c r="G400" s="81">
        <f t="shared" si="1537"/>
        <v>0</v>
      </c>
      <c r="H400" s="81">
        <f t="shared" si="1537"/>
        <v>0</v>
      </c>
      <c r="I400" s="81">
        <f t="shared" si="1537"/>
        <v>0</v>
      </c>
      <c r="J400" s="81">
        <f t="shared" si="1537"/>
        <v>0</v>
      </c>
      <c r="K400" s="81">
        <f t="shared" si="1537"/>
        <v>0</v>
      </c>
      <c r="L400" s="81">
        <f t="shared" si="1537"/>
        <v>0</v>
      </c>
      <c r="M400" s="81">
        <f t="shared" si="1537"/>
        <v>0</v>
      </c>
      <c r="N400" s="81">
        <f t="shared" si="1537"/>
        <v>0</v>
      </c>
      <c r="O400" s="90">
        <f t="shared" ref="O400:O401" si="1538">SUM(C400:N400)</f>
        <v>0</v>
      </c>
      <c r="P400" s="90">
        <f t="shared" ref="P400:S400" si="1539">O400*(1+P$7)</f>
        <v>0</v>
      </c>
      <c r="Q400" s="90">
        <f t="shared" si="1539"/>
        <v>0</v>
      </c>
      <c r="R400" s="90">
        <f t="shared" si="1539"/>
        <v>0</v>
      </c>
      <c r="S400" s="90">
        <f t="shared" si="1539"/>
        <v>0</v>
      </c>
    </row>
    <row r="401" spans="1:19" ht="15" customHeight="1" x14ac:dyDescent="0.25">
      <c r="A401" s="200"/>
      <c r="B401" s="201"/>
      <c r="C401" s="79">
        <f>INT($B$1*C400)</f>
        <v>0</v>
      </c>
      <c r="D401" s="79">
        <f t="shared" ref="D401:N401" si="1540">INT($B$1*D400)</f>
        <v>0</v>
      </c>
      <c r="E401" s="79">
        <f t="shared" si="1540"/>
        <v>0</v>
      </c>
      <c r="F401" s="79">
        <f t="shared" si="1540"/>
        <v>0</v>
      </c>
      <c r="G401" s="79">
        <f t="shared" si="1540"/>
        <v>0</v>
      </c>
      <c r="H401" s="79">
        <f t="shared" si="1540"/>
        <v>0</v>
      </c>
      <c r="I401" s="79">
        <f t="shared" si="1540"/>
        <v>0</v>
      </c>
      <c r="J401" s="79">
        <f t="shared" si="1540"/>
        <v>0</v>
      </c>
      <c r="K401" s="79">
        <f t="shared" si="1540"/>
        <v>0</v>
      </c>
      <c r="L401" s="79">
        <f t="shared" si="1540"/>
        <v>0</v>
      </c>
      <c r="M401" s="79">
        <f t="shared" si="1540"/>
        <v>0</v>
      </c>
      <c r="N401" s="79">
        <f t="shared" si="1540"/>
        <v>0</v>
      </c>
      <c r="O401" s="90">
        <f t="shared" si="1538"/>
        <v>0</v>
      </c>
      <c r="P401" s="90">
        <f t="shared" ref="P401:S401" si="1541">O401*(1+P$7)</f>
        <v>0</v>
      </c>
      <c r="Q401" s="90">
        <f t="shared" si="1541"/>
        <v>0</v>
      </c>
      <c r="R401" s="90">
        <f t="shared" si="1541"/>
        <v>0</v>
      </c>
      <c r="S401" s="90">
        <f t="shared" si="1541"/>
        <v>0</v>
      </c>
    </row>
    <row r="402" spans="1:19" ht="15" customHeight="1" x14ac:dyDescent="0.25">
      <c r="A402" s="194" t="s">
        <v>30</v>
      </c>
      <c r="B402" s="194"/>
      <c r="C402" s="7"/>
      <c r="D402" s="7">
        <f>$C402</f>
        <v>0</v>
      </c>
      <c r="E402" s="7">
        <f t="shared" ref="E402:N402" si="1542">$C402</f>
        <v>0</v>
      </c>
      <c r="F402" s="7">
        <f t="shared" si="1542"/>
        <v>0</v>
      </c>
      <c r="G402" s="7">
        <f t="shared" si="1542"/>
        <v>0</v>
      </c>
      <c r="H402" s="7">
        <f t="shared" si="1542"/>
        <v>0</v>
      </c>
      <c r="I402" s="7">
        <f t="shared" si="1542"/>
        <v>0</v>
      </c>
      <c r="J402" s="7">
        <f t="shared" si="1542"/>
        <v>0</v>
      </c>
      <c r="K402" s="7">
        <f t="shared" si="1542"/>
        <v>0</v>
      </c>
      <c r="L402" s="7">
        <f t="shared" si="1542"/>
        <v>0</v>
      </c>
      <c r="M402" s="7">
        <f t="shared" si="1542"/>
        <v>0</v>
      </c>
      <c r="N402" s="7">
        <f t="shared" si="1542"/>
        <v>0</v>
      </c>
      <c r="O402" s="150">
        <f t="shared" ref="O402" si="1543">AVERAGE(C402:N402)</f>
        <v>0</v>
      </c>
      <c r="P402" s="150">
        <f t="shared" ref="P402:S402" si="1544">ROUND(O402*(1+P$8),2)</f>
        <v>0</v>
      </c>
      <c r="Q402" s="150">
        <f t="shared" si="1544"/>
        <v>0</v>
      </c>
      <c r="R402" s="150">
        <f t="shared" si="1544"/>
        <v>0</v>
      </c>
      <c r="S402" s="150">
        <f t="shared" si="1544"/>
        <v>0</v>
      </c>
    </row>
    <row r="403" spans="1:19" ht="15" customHeight="1" x14ac:dyDescent="0.25">
      <c r="A403" s="194" t="s">
        <v>282</v>
      </c>
      <c r="B403" s="194"/>
      <c r="C403" s="6">
        <f>C401*C402</f>
        <v>0</v>
      </c>
      <c r="D403" s="6">
        <f t="shared" ref="D403:N403" si="1545">D401*D402</f>
        <v>0</v>
      </c>
      <c r="E403" s="6">
        <f t="shared" si="1545"/>
        <v>0</v>
      </c>
      <c r="F403" s="6">
        <f t="shared" si="1545"/>
        <v>0</v>
      </c>
      <c r="G403" s="6">
        <f t="shared" si="1545"/>
        <v>0</v>
      </c>
      <c r="H403" s="6">
        <f t="shared" si="1545"/>
        <v>0</v>
      </c>
      <c r="I403" s="6">
        <f t="shared" si="1545"/>
        <v>0</v>
      </c>
      <c r="J403" s="6">
        <f t="shared" si="1545"/>
        <v>0</v>
      </c>
      <c r="K403" s="6">
        <f t="shared" si="1545"/>
        <v>0</v>
      </c>
      <c r="L403" s="6">
        <f t="shared" si="1545"/>
        <v>0</v>
      </c>
      <c r="M403" s="6">
        <f t="shared" si="1545"/>
        <v>0</v>
      </c>
      <c r="N403" s="6">
        <f t="shared" si="1545"/>
        <v>0</v>
      </c>
      <c r="O403" s="92">
        <f t="shared" ref="O403" si="1546">SUM(C403:N403)</f>
        <v>0</v>
      </c>
      <c r="P403" s="92">
        <f t="shared" ref="P403" si="1547">P401*P402</f>
        <v>0</v>
      </c>
      <c r="Q403" s="92">
        <f t="shared" ref="Q403" si="1548">Q401*Q402</f>
        <v>0</v>
      </c>
      <c r="R403" s="92">
        <f t="shared" ref="R403" si="1549">R401*R402</f>
        <v>0</v>
      </c>
      <c r="S403" s="92">
        <f t="shared" ref="S403" si="1550">S401*S402</f>
        <v>0</v>
      </c>
    </row>
    <row r="404" spans="1:19" ht="15" customHeight="1" x14ac:dyDescent="0.25">
      <c r="A404" s="194" t="s">
        <v>31</v>
      </c>
      <c r="B404" s="194"/>
      <c r="C404" s="130">
        <v>0.21</v>
      </c>
      <c r="D404" s="131">
        <f t="shared" ref="D404:N404" si="1551">$C404</f>
        <v>0.21</v>
      </c>
      <c r="E404" s="131">
        <f t="shared" si="1551"/>
        <v>0.21</v>
      </c>
      <c r="F404" s="131">
        <f t="shared" si="1551"/>
        <v>0.21</v>
      </c>
      <c r="G404" s="131">
        <f t="shared" si="1551"/>
        <v>0.21</v>
      </c>
      <c r="H404" s="131">
        <f t="shared" si="1551"/>
        <v>0.21</v>
      </c>
      <c r="I404" s="131">
        <f t="shared" si="1551"/>
        <v>0.21</v>
      </c>
      <c r="J404" s="131">
        <f t="shared" si="1551"/>
        <v>0.21</v>
      </c>
      <c r="K404" s="131">
        <f t="shared" si="1551"/>
        <v>0.21</v>
      </c>
      <c r="L404" s="131">
        <f t="shared" si="1551"/>
        <v>0.21</v>
      </c>
      <c r="M404" s="131">
        <f t="shared" si="1551"/>
        <v>0.21</v>
      </c>
      <c r="N404" s="131">
        <f t="shared" si="1551"/>
        <v>0.21</v>
      </c>
      <c r="O404" s="6"/>
      <c r="P404" s="6"/>
      <c r="Q404" s="6"/>
      <c r="R404" s="6"/>
      <c r="S404" s="6"/>
    </row>
    <row r="405" spans="1:19" ht="15" customHeight="1" x14ac:dyDescent="0.25">
      <c r="A405" s="195" t="s">
        <v>32</v>
      </c>
      <c r="B405" s="195"/>
      <c r="C405" s="6">
        <f t="shared" ref="C405:N405" si="1552">C403*C404</f>
        <v>0</v>
      </c>
      <c r="D405" s="6">
        <f t="shared" si="1552"/>
        <v>0</v>
      </c>
      <c r="E405" s="6">
        <f t="shared" si="1552"/>
        <v>0</v>
      </c>
      <c r="F405" s="6">
        <f t="shared" si="1552"/>
        <v>0</v>
      </c>
      <c r="G405" s="6">
        <f t="shared" si="1552"/>
        <v>0</v>
      </c>
      <c r="H405" s="6">
        <f t="shared" si="1552"/>
        <v>0</v>
      </c>
      <c r="I405" s="6">
        <f t="shared" si="1552"/>
        <v>0</v>
      </c>
      <c r="J405" s="6">
        <f t="shared" si="1552"/>
        <v>0</v>
      </c>
      <c r="K405" s="6">
        <f t="shared" si="1552"/>
        <v>0</v>
      </c>
      <c r="L405" s="6">
        <f t="shared" si="1552"/>
        <v>0</v>
      </c>
      <c r="M405" s="6">
        <f t="shared" si="1552"/>
        <v>0</v>
      </c>
      <c r="N405" s="6">
        <f t="shared" si="1552"/>
        <v>0</v>
      </c>
      <c r="O405" s="92">
        <f t="shared" ref="O405:O408" si="1553">SUM(C405:N405)</f>
        <v>0</v>
      </c>
      <c r="P405" s="92">
        <f t="shared" ref="P405" si="1554">P403*$C404</f>
        <v>0</v>
      </c>
      <c r="Q405" s="92">
        <f t="shared" ref="Q405" si="1555">Q403*$C404</f>
        <v>0</v>
      </c>
      <c r="R405" s="92">
        <f t="shared" ref="R405" si="1556">R403*$C404</f>
        <v>0</v>
      </c>
      <c r="S405" s="92">
        <f t="shared" ref="S405" si="1557">S403*$C404</f>
        <v>0</v>
      </c>
    </row>
    <row r="406" spans="1:19" ht="15" customHeight="1" x14ac:dyDescent="0.25">
      <c r="A406" s="195" t="s">
        <v>281</v>
      </c>
      <c r="B406" s="195"/>
      <c r="C406" s="6">
        <f t="shared" ref="C406:N406" si="1558">C403+C405</f>
        <v>0</v>
      </c>
      <c r="D406" s="6">
        <f t="shared" si="1558"/>
        <v>0</v>
      </c>
      <c r="E406" s="6">
        <f t="shared" si="1558"/>
        <v>0</v>
      </c>
      <c r="F406" s="6">
        <f t="shared" si="1558"/>
        <v>0</v>
      </c>
      <c r="G406" s="6">
        <f t="shared" si="1558"/>
        <v>0</v>
      </c>
      <c r="H406" s="6">
        <f t="shared" si="1558"/>
        <v>0</v>
      </c>
      <c r="I406" s="6">
        <f t="shared" si="1558"/>
        <v>0</v>
      </c>
      <c r="J406" s="6">
        <f t="shared" si="1558"/>
        <v>0</v>
      </c>
      <c r="K406" s="6">
        <f t="shared" si="1558"/>
        <v>0</v>
      </c>
      <c r="L406" s="6">
        <f t="shared" si="1558"/>
        <v>0</v>
      </c>
      <c r="M406" s="6">
        <f t="shared" si="1558"/>
        <v>0</v>
      </c>
      <c r="N406" s="6">
        <f t="shared" si="1558"/>
        <v>0</v>
      </c>
      <c r="O406" s="92">
        <f t="shared" si="1553"/>
        <v>0</v>
      </c>
      <c r="P406" s="92">
        <f t="shared" ref="P406" si="1559">P403+P405</f>
        <v>0</v>
      </c>
      <c r="Q406" s="92">
        <f t="shared" ref="Q406" si="1560">Q403+Q405</f>
        <v>0</v>
      </c>
      <c r="R406" s="92">
        <f t="shared" ref="R406" si="1561">R403+R405</f>
        <v>0</v>
      </c>
      <c r="S406" s="92">
        <f t="shared" ref="S406" si="1562">S403+S405</f>
        <v>0</v>
      </c>
    </row>
    <row r="407" spans="1:19" ht="15" customHeight="1" x14ac:dyDescent="0.25">
      <c r="A407" s="8" t="s">
        <v>33</v>
      </c>
      <c r="B407" s="9">
        <f>$B$17</f>
        <v>1</v>
      </c>
      <c r="C407" s="6">
        <f t="shared" ref="C407:N407" si="1563">C406*$B$27</f>
        <v>0</v>
      </c>
      <c r="D407" s="6">
        <f t="shared" si="1563"/>
        <v>0</v>
      </c>
      <c r="E407" s="6">
        <f t="shared" si="1563"/>
        <v>0</v>
      </c>
      <c r="F407" s="6">
        <f t="shared" si="1563"/>
        <v>0</v>
      </c>
      <c r="G407" s="6">
        <f t="shared" si="1563"/>
        <v>0</v>
      </c>
      <c r="H407" s="6">
        <f t="shared" si="1563"/>
        <v>0</v>
      </c>
      <c r="I407" s="6">
        <f t="shared" si="1563"/>
        <v>0</v>
      </c>
      <c r="J407" s="6">
        <f t="shared" si="1563"/>
        <v>0</v>
      </c>
      <c r="K407" s="6">
        <f t="shared" si="1563"/>
        <v>0</v>
      </c>
      <c r="L407" s="6">
        <f t="shared" si="1563"/>
        <v>0</v>
      </c>
      <c r="M407" s="6">
        <f t="shared" si="1563"/>
        <v>0</v>
      </c>
      <c r="N407" s="6">
        <f t="shared" si="1563"/>
        <v>0</v>
      </c>
      <c r="O407" s="92">
        <f t="shared" si="1553"/>
        <v>0</v>
      </c>
      <c r="P407" s="92">
        <f t="shared" ref="P407" si="1564">P406*$B407</f>
        <v>0</v>
      </c>
      <c r="Q407" s="92">
        <f t="shared" ref="Q407" si="1565">Q406*$B407</f>
        <v>0</v>
      </c>
      <c r="R407" s="92">
        <f t="shared" ref="R407" si="1566">R406*$B407</f>
        <v>0</v>
      </c>
      <c r="S407" s="92">
        <f t="shared" ref="S407" si="1567">S406*$B407</f>
        <v>0</v>
      </c>
    </row>
    <row r="408" spans="1:19" ht="15" customHeight="1" x14ac:dyDescent="0.25">
      <c r="A408" s="8" t="s">
        <v>34</v>
      </c>
      <c r="B408" s="9">
        <f>1-B407</f>
        <v>0</v>
      </c>
      <c r="C408" s="6">
        <f t="shared" ref="C408:N408" si="1568">C406*$B$28</f>
        <v>0</v>
      </c>
      <c r="D408" s="6">
        <f t="shared" si="1568"/>
        <v>0</v>
      </c>
      <c r="E408" s="6">
        <f t="shared" si="1568"/>
        <v>0</v>
      </c>
      <c r="F408" s="6">
        <f t="shared" si="1568"/>
        <v>0</v>
      </c>
      <c r="G408" s="6">
        <f t="shared" si="1568"/>
        <v>0</v>
      </c>
      <c r="H408" s="6">
        <f t="shared" si="1568"/>
        <v>0</v>
      </c>
      <c r="I408" s="6">
        <f t="shared" si="1568"/>
        <v>0</v>
      </c>
      <c r="J408" s="6">
        <f t="shared" si="1568"/>
        <v>0</v>
      </c>
      <c r="K408" s="6">
        <f t="shared" si="1568"/>
        <v>0</v>
      </c>
      <c r="L408" s="6">
        <f t="shared" si="1568"/>
        <v>0</v>
      </c>
      <c r="M408" s="6">
        <f t="shared" si="1568"/>
        <v>0</v>
      </c>
      <c r="N408" s="6">
        <f t="shared" si="1568"/>
        <v>0</v>
      </c>
      <c r="O408" s="92">
        <f t="shared" si="1553"/>
        <v>0</v>
      </c>
      <c r="P408" s="92">
        <f t="shared" ref="P408" si="1569">P406-P407</f>
        <v>0</v>
      </c>
      <c r="Q408" s="92">
        <f t="shared" ref="Q408" si="1570">Q406-Q407</f>
        <v>0</v>
      </c>
      <c r="R408" s="92">
        <f t="shared" ref="R408" si="1571">R406-R407</f>
        <v>0</v>
      </c>
      <c r="S408" s="92">
        <f t="shared" ref="S408" si="1572">S406-S407</f>
        <v>0</v>
      </c>
    </row>
    <row r="409" spans="1:19" ht="15" customHeight="1" x14ac:dyDescent="0.25">
      <c r="A409" s="196" t="s">
        <v>371</v>
      </c>
      <c r="B409" s="197"/>
      <c r="C409" s="98" t="s">
        <v>17</v>
      </c>
      <c r="D409" s="98" t="s">
        <v>18</v>
      </c>
      <c r="E409" s="98" t="s">
        <v>19</v>
      </c>
      <c r="F409" s="98" t="s">
        <v>20</v>
      </c>
      <c r="G409" s="98" t="s">
        <v>21</v>
      </c>
      <c r="H409" s="98" t="s">
        <v>22</v>
      </c>
      <c r="I409" s="98" t="s">
        <v>23</v>
      </c>
      <c r="J409" s="98" t="s">
        <v>24</v>
      </c>
      <c r="K409" s="98" t="s">
        <v>25</v>
      </c>
      <c r="L409" s="98" t="s">
        <v>26</v>
      </c>
      <c r="M409" s="98" t="s">
        <v>27</v>
      </c>
      <c r="N409" s="98" t="s">
        <v>28</v>
      </c>
      <c r="O409" s="98" t="s">
        <v>438</v>
      </c>
      <c r="P409" s="98" t="s">
        <v>447</v>
      </c>
      <c r="Q409" s="98" t="s">
        <v>448</v>
      </c>
      <c r="R409" s="98" t="s">
        <v>449</v>
      </c>
      <c r="S409" s="98" t="s">
        <v>450</v>
      </c>
    </row>
    <row r="410" spans="1:19" ht="15" customHeight="1" x14ac:dyDescent="0.25">
      <c r="A410" s="198" t="s">
        <v>29</v>
      </c>
      <c r="B410" s="199"/>
      <c r="C410" s="81"/>
      <c r="D410" s="81">
        <f>$C410</f>
        <v>0</v>
      </c>
      <c r="E410" s="81">
        <f t="shared" ref="E410:N410" si="1573">$C410</f>
        <v>0</v>
      </c>
      <c r="F410" s="81">
        <f t="shared" si="1573"/>
        <v>0</v>
      </c>
      <c r="G410" s="81">
        <f t="shared" si="1573"/>
        <v>0</v>
      </c>
      <c r="H410" s="81">
        <f t="shared" si="1573"/>
        <v>0</v>
      </c>
      <c r="I410" s="81">
        <f t="shared" si="1573"/>
        <v>0</v>
      </c>
      <c r="J410" s="81">
        <f t="shared" si="1573"/>
        <v>0</v>
      </c>
      <c r="K410" s="81">
        <f t="shared" si="1573"/>
        <v>0</v>
      </c>
      <c r="L410" s="81">
        <f t="shared" si="1573"/>
        <v>0</v>
      </c>
      <c r="M410" s="81">
        <f t="shared" si="1573"/>
        <v>0</v>
      </c>
      <c r="N410" s="81">
        <f t="shared" si="1573"/>
        <v>0</v>
      </c>
      <c r="O410" s="90">
        <f t="shared" ref="O410:O411" si="1574">SUM(C410:N410)</f>
        <v>0</v>
      </c>
      <c r="P410" s="90">
        <f t="shared" ref="P410:S410" si="1575">O410*(1+P$7)</f>
        <v>0</v>
      </c>
      <c r="Q410" s="90">
        <f t="shared" si="1575"/>
        <v>0</v>
      </c>
      <c r="R410" s="90">
        <f t="shared" si="1575"/>
        <v>0</v>
      </c>
      <c r="S410" s="90">
        <f t="shared" si="1575"/>
        <v>0</v>
      </c>
    </row>
    <row r="411" spans="1:19" ht="15" customHeight="1" x14ac:dyDescent="0.25">
      <c r="A411" s="200"/>
      <c r="B411" s="201"/>
      <c r="C411" s="79">
        <f>INT($B$1*C410)</f>
        <v>0</v>
      </c>
      <c r="D411" s="79">
        <f t="shared" ref="D411:N411" si="1576">INT($B$1*D410)</f>
        <v>0</v>
      </c>
      <c r="E411" s="79">
        <f t="shared" si="1576"/>
        <v>0</v>
      </c>
      <c r="F411" s="79">
        <f t="shared" si="1576"/>
        <v>0</v>
      </c>
      <c r="G411" s="79">
        <f t="shared" si="1576"/>
        <v>0</v>
      </c>
      <c r="H411" s="79">
        <f t="shared" si="1576"/>
        <v>0</v>
      </c>
      <c r="I411" s="79">
        <f t="shared" si="1576"/>
        <v>0</v>
      </c>
      <c r="J411" s="79">
        <f t="shared" si="1576"/>
        <v>0</v>
      </c>
      <c r="K411" s="79">
        <f t="shared" si="1576"/>
        <v>0</v>
      </c>
      <c r="L411" s="79">
        <f t="shared" si="1576"/>
        <v>0</v>
      </c>
      <c r="M411" s="79">
        <f t="shared" si="1576"/>
        <v>0</v>
      </c>
      <c r="N411" s="79">
        <f t="shared" si="1576"/>
        <v>0</v>
      </c>
      <c r="O411" s="90">
        <f t="shared" si="1574"/>
        <v>0</v>
      </c>
      <c r="P411" s="90">
        <f t="shared" ref="P411:S411" si="1577">O411*(1+P$7)</f>
        <v>0</v>
      </c>
      <c r="Q411" s="90">
        <f t="shared" si="1577"/>
        <v>0</v>
      </c>
      <c r="R411" s="90">
        <f t="shared" si="1577"/>
        <v>0</v>
      </c>
      <c r="S411" s="90">
        <f t="shared" si="1577"/>
        <v>0</v>
      </c>
    </row>
    <row r="412" spans="1:19" ht="15" customHeight="1" x14ac:dyDescent="0.25">
      <c r="A412" s="194" t="s">
        <v>30</v>
      </c>
      <c r="B412" s="194"/>
      <c r="C412" s="7"/>
      <c r="D412" s="7">
        <f>$C412</f>
        <v>0</v>
      </c>
      <c r="E412" s="7">
        <f t="shared" ref="E412:N412" si="1578">$C412</f>
        <v>0</v>
      </c>
      <c r="F412" s="7">
        <f t="shared" si="1578"/>
        <v>0</v>
      </c>
      <c r="G412" s="7">
        <f t="shared" si="1578"/>
        <v>0</v>
      </c>
      <c r="H412" s="7">
        <f t="shared" si="1578"/>
        <v>0</v>
      </c>
      <c r="I412" s="7">
        <f t="shared" si="1578"/>
        <v>0</v>
      </c>
      <c r="J412" s="7">
        <f t="shared" si="1578"/>
        <v>0</v>
      </c>
      <c r="K412" s="7">
        <f t="shared" si="1578"/>
        <v>0</v>
      </c>
      <c r="L412" s="7">
        <f t="shared" si="1578"/>
        <v>0</v>
      </c>
      <c r="M412" s="7">
        <f t="shared" si="1578"/>
        <v>0</v>
      </c>
      <c r="N412" s="7">
        <f t="shared" si="1578"/>
        <v>0</v>
      </c>
      <c r="O412" s="150">
        <f t="shared" ref="O412" si="1579">AVERAGE(C412:N412)</f>
        <v>0</v>
      </c>
      <c r="P412" s="150">
        <f t="shared" ref="P412:S412" si="1580">ROUND(O412*(1+P$8),2)</f>
        <v>0</v>
      </c>
      <c r="Q412" s="150">
        <f t="shared" si="1580"/>
        <v>0</v>
      </c>
      <c r="R412" s="150">
        <f t="shared" si="1580"/>
        <v>0</v>
      </c>
      <c r="S412" s="150">
        <f t="shared" si="1580"/>
        <v>0</v>
      </c>
    </row>
    <row r="413" spans="1:19" ht="15" customHeight="1" x14ac:dyDescent="0.25">
      <c r="A413" s="194" t="s">
        <v>282</v>
      </c>
      <c r="B413" s="194"/>
      <c r="C413" s="6">
        <f>C411*C412</f>
        <v>0</v>
      </c>
      <c r="D413" s="6">
        <f t="shared" ref="D413:N413" si="1581">D411*D412</f>
        <v>0</v>
      </c>
      <c r="E413" s="6">
        <f t="shared" si="1581"/>
        <v>0</v>
      </c>
      <c r="F413" s="6">
        <f t="shared" si="1581"/>
        <v>0</v>
      </c>
      <c r="G413" s="6">
        <f t="shared" si="1581"/>
        <v>0</v>
      </c>
      <c r="H413" s="6">
        <f t="shared" si="1581"/>
        <v>0</v>
      </c>
      <c r="I413" s="6">
        <f t="shared" si="1581"/>
        <v>0</v>
      </c>
      <c r="J413" s="6">
        <f t="shared" si="1581"/>
        <v>0</v>
      </c>
      <c r="K413" s="6">
        <f t="shared" si="1581"/>
        <v>0</v>
      </c>
      <c r="L413" s="6">
        <f t="shared" si="1581"/>
        <v>0</v>
      </c>
      <c r="M413" s="6">
        <f t="shared" si="1581"/>
        <v>0</v>
      </c>
      <c r="N413" s="6">
        <f t="shared" si="1581"/>
        <v>0</v>
      </c>
      <c r="O413" s="92">
        <f t="shared" ref="O413" si="1582">SUM(C413:N413)</f>
        <v>0</v>
      </c>
      <c r="P413" s="92">
        <f t="shared" ref="P413" si="1583">P411*P412</f>
        <v>0</v>
      </c>
      <c r="Q413" s="92">
        <f t="shared" ref="Q413" si="1584">Q411*Q412</f>
        <v>0</v>
      </c>
      <c r="R413" s="92">
        <f t="shared" ref="R413" si="1585">R411*R412</f>
        <v>0</v>
      </c>
      <c r="S413" s="92">
        <f t="shared" ref="S413" si="1586">S411*S412</f>
        <v>0</v>
      </c>
    </row>
    <row r="414" spans="1:19" ht="15" customHeight="1" x14ac:dyDescent="0.25">
      <c r="A414" s="194" t="s">
        <v>31</v>
      </c>
      <c r="B414" s="194"/>
      <c r="C414" s="130">
        <v>0.21</v>
      </c>
      <c r="D414" s="131">
        <f t="shared" ref="D414:N414" si="1587">$C414</f>
        <v>0.21</v>
      </c>
      <c r="E414" s="131">
        <f t="shared" si="1587"/>
        <v>0.21</v>
      </c>
      <c r="F414" s="131">
        <f t="shared" si="1587"/>
        <v>0.21</v>
      </c>
      <c r="G414" s="131">
        <f t="shared" si="1587"/>
        <v>0.21</v>
      </c>
      <c r="H414" s="131">
        <f t="shared" si="1587"/>
        <v>0.21</v>
      </c>
      <c r="I414" s="131">
        <f t="shared" si="1587"/>
        <v>0.21</v>
      </c>
      <c r="J414" s="131">
        <f t="shared" si="1587"/>
        <v>0.21</v>
      </c>
      <c r="K414" s="131">
        <f t="shared" si="1587"/>
        <v>0.21</v>
      </c>
      <c r="L414" s="131">
        <f t="shared" si="1587"/>
        <v>0.21</v>
      </c>
      <c r="M414" s="131">
        <f t="shared" si="1587"/>
        <v>0.21</v>
      </c>
      <c r="N414" s="131">
        <f t="shared" si="1587"/>
        <v>0.21</v>
      </c>
      <c r="O414" s="6"/>
      <c r="P414" s="6"/>
      <c r="Q414" s="6"/>
      <c r="R414" s="6"/>
      <c r="S414" s="6"/>
    </row>
    <row r="415" spans="1:19" ht="15" customHeight="1" x14ac:dyDescent="0.25">
      <c r="A415" s="195" t="s">
        <v>32</v>
      </c>
      <c r="B415" s="195"/>
      <c r="C415" s="6">
        <f t="shared" ref="C415:N415" si="1588">C413*C414</f>
        <v>0</v>
      </c>
      <c r="D415" s="6">
        <f t="shared" si="1588"/>
        <v>0</v>
      </c>
      <c r="E415" s="6">
        <f t="shared" si="1588"/>
        <v>0</v>
      </c>
      <c r="F415" s="6">
        <f t="shared" si="1588"/>
        <v>0</v>
      </c>
      <c r="G415" s="6">
        <f t="shared" si="1588"/>
        <v>0</v>
      </c>
      <c r="H415" s="6">
        <f t="shared" si="1588"/>
        <v>0</v>
      </c>
      <c r="I415" s="6">
        <f t="shared" si="1588"/>
        <v>0</v>
      </c>
      <c r="J415" s="6">
        <f t="shared" si="1588"/>
        <v>0</v>
      </c>
      <c r="K415" s="6">
        <f t="shared" si="1588"/>
        <v>0</v>
      </c>
      <c r="L415" s="6">
        <f t="shared" si="1588"/>
        <v>0</v>
      </c>
      <c r="M415" s="6">
        <f t="shared" si="1588"/>
        <v>0</v>
      </c>
      <c r="N415" s="6">
        <f t="shared" si="1588"/>
        <v>0</v>
      </c>
      <c r="O415" s="92">
        <f t="shared" ref="O415:O418" si="1589">SUM(C415:N415)</f>
        <v>0</v>
      </c>
      <c r="P415" s="92">
        <f t="shared" ref="P415" si="1590">P413*$C414</f>
        <v>0</v>
      </c>
      <c r="Q415" s="92">
        <f t="shared" ref="Q415" si="1591">Q413*$C414</f>
        <v>0</v>
      </c>
      <c r="R415" s="92">
        <f t="shared" ref="R415" si="1592">R413*$C414</f>
        <v>0</v>
      </c>
      <c r="S415" s="92">
        <f t="shared" ref="S415" si="1593">S413*$C414</f>
        <v>0</v>
      </c>
    </row>
    <row r="416" spans="1:19" ht="15" customHeight="1" x14ac:dyDescent="0.25">
      <c r="A416" s="195" t="s">
        <v>281</v>
      </c>
      <c r="B416" s="195"/>
      <c r="C416" s="6">
        <f t="shared" ref="C416:N416" si="1594">C413+C415</f>
        <v>0</v>
      </c>
      <c r="D416" s="6">
        <f t="shared" si="1594"/>
        <v>0</v>
      </c>
      <c r="E416" s="6">
        <f t="shared" si="1594"/>
        <v>0</v>
      </c>
      <c r="F416" s="6">
        <f t="shared" si="1594"/>
        <v>0</v>
      </c>
      <c r="G416" s="6">
        <f t="shared" si="1594"/>
        <v>0</v>
      </c>
      <c r="H416" s="6">
        <f t="shared" si="1594"/>
        <v>0</v>
      </c>
      <c r="I416" s="6">
        <f t="shared" si="1594"/>
        <v>0</v>
      </c>
      <c r="J416" s="6">
        <f t="shared" si="1594"/>
        <v>0</v>
      </c>
      <c r="K416" s="6">
        <f t="shared" si="1594"/>
        <v>0</v>
      </c>
      <c r="L416" s="6">
        <f t="shared" si="1594"/>
        <v>0</v>
      </c>
      <c r="M416" s="6">
        <f t="shared" si="1594"/>
        <v>0</v>
      </c>
      <c r="N416" s="6">
        <f t="shared" si="1594"/>
        <v>0</v>
      </c>
      <c r="O416" s="92">
        <f t="shared" si="1589"/>
        <v>0</v>
      </c>
      <c r="P416" s="92">
        <f t="shared" ref="P416" si="1595">P413+P415</f>
        <v>0</v>
      </c>
      <c r="Q416" s="92">
        <f t="shared" ref="Q416" si="1596">Q413+Q415</f>
        <v>0</v>
      </c>
      <c r="R416" s="92">
        <f t="shared" ref="R416" si="1597">R413+R415</f>
        <v>0</v>
      </c>
      <c r="S416" s="92">
        <f t="shared" ref="S416" si="1598">S413+S415</f>
        <v>0</v>
      </c>
    </row>
    <row r="417" spans="1:19" ht="15" customHeight="1" x14ac:dyDescent="0.25">
      <c r="A417" s="8" t="s">
        <v>33</v>
      </c>
      <c r="B417" s="9">
        <f>$B$17</f>
        <v>1</v>
      </c>
      <c r="C417" s="6">
        <f t="shared" ref="C417:N417" si="1599">C416*$B$27</f>
        <v>0</v>
      </c>
      <c r="D417" s="6">
        <f t="shared" si="1599"/>
        <v>0</v>
      </c>
      <c r="E417" s="6">
        <f t="shared" si="1599"/>
        <v>0</v>
      </c>
      <c r="F417" s="6">
        <f t="shared" si="1599"/>
        <v>0</v>
      </c>
      <c r="G417" s="6">
        <f t="shared" si="1599"/>
        <v>0</v>
      </c>
      <c r="H417" s="6">
        <f t="shared" si="1599"/>
        <v>0</v>
      </c>
      <c r="I417" s="6">
        <f t="shared" si="1599"/>
        <v>0</v>
      </c>
      <c r="J417" s="6">
        <f t="shared" si="1599"/>
        <v>0</v>
      </c>
      <c r="K417" s="6">
        <f t="shared" si="1599"/>
        <v>0</v>
      </c>
      <c r="L417" s="6">
        <f t="shared" si="1599"/>
        <v>0</v>
      </c>
      <c r="M417" s="6">
        <f t="shared" si="1599"/>
        <v>0</v>
      </c>
      <c r="N417" s="6">
        <f t="shared" si="1599"/>
        <v>0</v>
      </c>
      <c r="O417" s="92">
        <f t="shared" si="1589"/>
        <v>0</v>
      </c>
      <c r="P417" s="92">
        <f t="shared" ref="P417" si="1600">P416*$B417</f>
        <v>0</v>
      </c>
      <c r="Q417" s="92">
        <f t="shared" ref="Q417" si="1601">Q416*$B417</f>
        <v>0</v>
      </c>
      <c r="R417" s="92">
        <f t="shared" ref="R417" si="1602">R416*$B417</f>
        <v>0</v>
      </c>
      <c r="S417" s="92">
        <f t="shared" ref="S417" si="1603">S416*$B417</f>
        <v>0</v>
      </c>
    </row>
    <row r="418" spans="1:19" ht="15" customHeight="1" x14ac:dyDescent="0.25">
      <c r="A418" s="8" t="s">
        <v>34</v>
      </c>
      <c r="B418" s="9">
        <f>1-B417</f>
        <v>0</v>
      </c>
      <c r="C418" s="6">
        <f t="shared" ref="C418:N418" si="1604">C416*$B$28</f>
        <v>0</v>
      </c>
      <c r="D418" s="6">
        <f t="shared" si="1604"/>
        <v>0</v>
      </c>
      <c r="E418" s="6">
        <f t="shared" si="1604"/>
        <v>0</v>
      </c>
      <c r="F418" s="6">
        <f t="shared" si="1604"/>
        <v>0</v>
      </c>
      <c r="G418" s="6">
        <f t="shared" si="1604"/>
        <v>0</v>
      </c>
      <c r="H418" s="6">
        <f t="shared" si="1604"/>
        <v>0</v>
      </c>
      <c r="I418" s="6">
        <f t="shared" si="1604"/>
        <v>0</v>
      </c>
      <c r="J418" s="6">
        <f t="shared" si="1604"/>
        <v>0</v>
      </c>
      <c r="K418" s="6">
        <f t="shared" si="1604"/>
        <v>0</v>
      </c>
      <c r="L418" s="6">
        <f t="shared" si="1604"/>
        <v>0</v>
      </c>
      <c r="M418" s="6">
        <f t="shared" si="1604"/>
        <v>0</v>
      </c>
      <c r="N418" s="6">
        <f t="shared" si="1604"/>
        <v>0</v>
      </c>
      <c r="O418" s="92">
        <f t="shared" si="1589"/>
        <v>0</v>
      </c>
      <c r="P418" s="92">
        <f t="shared" ref="P418" si="1605">P416-P417</f>
        <v>0</v>
      </c>
      <c r="Q418" s="92">
        <f t="shared" ref="Q418" si="1606">Q416-Q417</f>
        <v>0</v>
      </c>
      <c r="R418" s="92">
        <f t="shared" ref="R418" si="1607">R416-R417</f>
        <v>0</v>
      </c>
      <c r="S418" s="92">
        <f t="shared" ref="S418" si="1608">S416-S417</f>
        <v>0</v>
      </c>
    </row>
    <row r="419" spans="1:19" ht="15" customHeight="1" x14ac:dyDescent="0.25">
      <c r="A419" s="196" t="s">
        <v>372</v>
      </c>
      <c r="B419" s="197"/>
      <c r="C419" s="98" t="s">
        <v>17</v>
      </c>
      <c r="D419" s="98" t="s">
        <v>18</v>
      </c>
      <c r="E419" s="98" t="s">
        <v>19</v>
      </c>
      <c r="F419" s="98" t="s">
        <v>20</v>
      </c>
      <c r="G419" s="98" t="s">
        <v>21</v>
      </c>
      <c r="H419" s="98" t="s">
        <v>22</v>
      </c>
      <c r="I419" s="98" t="s">
        <v>23</v>
      </c>
      <c r="J419" s="98" t="s">
        <v>24</v>
      </c>
      <c r="K419" s="98" t="s">
        <v>25</v>
      </c>
      <c r="L419" s="98" t="s">
        <v>26</v>
      </c>
      <c r="M419" s="98" t="s">
        <v>27</v>
      </c>
      <c r="N419" s="98" t="s">
        <v>28</v>
      </c>
      <c r="O419" s="98" t="s">
        <v>438</v>
      </c>
      <c r="P419" s="98" t="s">
        <v>447</v>
      </c>
      <c r="Q419" s="98" t="s">
        <v>448</v>
      </c>
      <c r="R419" s="98" t="s">
        <v>449</v>
      </c>
      <c r="S419" s="98" t="s">
        <v>450</v>
      </c>
    </row>
    <row r="420" spans="1:19" ht="15" customHeight="1" x14ac:dyDescent="0.25">
      <c r="A420" s="198" t="s">
        <v>29</v>
      </c>
      <c r="B420" s="199"/>
      <c r="C420" s="81"/>
      <c r="D420" s="81">
        <f>$C420</f>
        <v>0</v>
      </c>
      <c r="E420" s="81">
        <f t="shared" ref="E420:N420" si="1609">$C420</f>
        <v>0</v>
      </c>
      <c r="F420" s="81">
        <f t="shared" si="1609"/>
        <v>0</v>
      </c>
      <c r="G420" s="81">
        <f t="shared" si="1609"/>
        <v>0</v>
      </c>
      <c r="H420" s="81">
        <f t="shared" si="1609"/>
        <v>0</v>
      </c>
      <c r="I420" s="81">
        <f t="shared" si="1609"/>
        <v>0</v>
      </c>
      <c r="J420" s="81">
        <f t="shared" si="1609"/>
        <v>0</v>
      </c>
      <c r="K420" s="81">
        <f t="shared" si="1609"/>
        <v>0</v>
      </c>
      <c r="L420" s="81">
        <f t="shared" si="1609"/>
        <v>0</v>
      </c>
      <c r="M420" s="81">
        <f t="shared" si="1609"/>
        <v>0</v>
      </c>
      <c r="N420" s="81">
        <f t="shared" si="1609"/>
        <v>0</v>
      </c>
      <c r="O420" s="90">
        <f t="shared" ref="O420:O421" si="1610">SUM(C420:N420)</f>
        <v>0</v>
      </c>
      <c r="P420" s="90">
        <f t="shared" ref="P420:S420" si="1611">O420*(1+P$7)</f>
        <v>0</v>
      </c>
      <c r="Q420" s="90">
        <f t="shared" si="1611"/>
        <v>0</v>
      </c>
      <c r="R420" s="90">
        <f t="shared" si="1611"/>
        <v>0</v>
      </c>
      <c r="S420" s="90">
        <f t="shared" si="1611"/>
        <v>0</v>
      </c>
    </row>
    <row r="421" spans="1:19" ht="15" customHeight="1" x14ac:dyDescent="0.25">
      <c r="A421" s="200"/>
      <c r="B421" s="201"/>
      <c r="C421" s="79">
        <f>INT($B$1*C420)</f>
        <v>0</v>
      </c>
      <c r="D421" s="79">
        <f t="shared" ref="D421:N421" si="1612">INT($B$1*D420)</f>
        <v>0</v>
      </c>
      <c r="E421" s="79">
        <f t="shared" si="1612"/>
        <v>0</v>
      </c>
      <c r="F421" s="79">
        <f t="shared" si="1612"/>
        <v>0</v>
      </c>
      <c r="G421" s="79">
        <f t="shared" si="1612"/>
        <v>0</v>
      </c>
      <c r="H421" s="79">
        <f t="shared" si="1612"/>
        <v>0</v>
      </c>
      <c r="I421" s="79">
        <f t="shared" si="1612"/>
        <v>0</v>
      </c>
      <c r="J421" s="79">
        <f t="shared" si="1612"/>
        <v>0</v>
      </c>
      <c r="K421" s="79">
        <f t="shared" si="1612"/>
        <v>0</v>
      </c>
      <c r="L421" s="79">
        <f t="shared" si="1612"/>
        <v>0</v>
      </c>
      <c r="M421" s="79">
        <f t="shared" si="1612"/>
        <v>0</v>
      </c>
      <c r="N421" s="79">
        <f t="shared" si="1612"/>
        <v>0</v>
      </c>
      <c r="O421" s="90">
        <f t="shared" si="1610"/>
        <v>0</v>
      </c>
      <c r="P421" s="90">
        <f t="shared" ref="P421:S421" si="1613">O421*(1+P$7)</f>
        <v>0</v>
      </c>
      <c r="Q421" s="90">
        <f t="shared" si="1613"/>
        <v>0</v>
      </c>
      <c r="R421" s="90">
        <f t="shared" si="1613"/>
        <v>0</v>
      </c>
      <c r="S421" s="90">
        <f t="shared" si="1613"/>
        <v>0</v>
      </c>
    </row>
    <row r="422" spans="1:19" ht="15" customHeight="1" x14ac:dyDescent="0.25">
      <c r="A422" s="194" t="s">
        <v>30</v>
      </c>
      <c r="B422" s="194"/>
      <c r="C422" s="7"/>
      <c r="D422" s="7">
        <f>$C422</f>
        <v>0</v>
      </c>
      <c r="E422" s="7">
        <f t="shared" ref="E422:N422" si="1614">$C422</f>
        <v>0</v>
      </c>
      <c r="F422" s="7">
        <f t="shared" si="1614"/>
        <v>0</v>
      </c>
      <c r="G422" s="7">
        <f t="shared" si="1614"/>
        <v>0</v>
      </c>
      <c r="H422" s="7">
        <f t="shared" si="1614"/>
        <v>0</v>
      </c>
      <c r="I422" s="7">
        <f t="shared" si="1614"/>
        <v>0</v>
      </c>
      <c r="J422" s="7">
        <f t="shared" si="1614"/>
        <v>0</v>
      </c>
      <c r="K422" s="7">
        <f t="shared" si="1614"/>
        <v>0</v>
      </c>
      <c r="L422" s="7">
        <f t="shared" si="1614"/>
        <v>0</v>
      </c>
      <c r="M422" s="7">
        <f t="shared" si="1614"/>
        <v>0</v>
      </c>
      <c r="N422" s="7">
        <f t="shared" si="1614"/>
        <v>0</v>
      </c>
      <c r="O422" s="150">
        <f t="shared" ref="O422" si="1615">AVERAGE(C422:N422)</f>
        <v>0</v>
      </c>
      <c r="P422" s="150">
        <f t="shared" ref="P422:S422" si="1616">ROUND(O422*(1+P$8),2)</f>
        <v>0</v>
      </c>
      <c r="Q422" s="150">
        <f t="shared" si="1616"/>
        <v>0</v>
      </c>
      <c r="R422" s="150">
        <f t="shared" si="1616"/>
        <v>0</v>
      </c>
      <c r="S422" s="150">
        <f t="shared" si="1616"/>
        <v>0</v>
      </c>
    </row>
    <row r="423" spans="1:19" ht="15" customHeight="1" x14ac:dyDescent="0.25">
      <c r="A423" s="194" t="s">
        <v>282</v>
      </c>
      <c r="B423" s="194"/>
      <c r="C423" s="6">
        <f>C421*C422</f>
        <v>0</v>
      </c>
      <c r="D423" s="6">
        <f t="shared" ref="D423:N423" si="1617">D421*D422</f>
        <v>0</v>
      </c>
      <c r="E423" s="6">
        <f t="shared" si="1617"/>
        <v>0</v>
      </c>
      <c r="F423" s="6">
        <f t="shared" si="1617"/>
        <v>0</v>
      </c>
      <c r="G423" s="6">
        <f t="shared" si="1617"/>
        <v>0</v>
      </c>
      <c r="H423" s="6">
        <f t="shared" si="1617"/>
        <v>0</v>
      </c>
      <c r="I423" s="6">
        <f t="shared" si="1617"/>
        <v>0</v>
      </c>
      <c r="J423" s="6">
        <f t="shared" si="1617"/>
        <v>0</v>
      </c>
      <c r="K423" s="6">
        <f t="shared" si="1617"/>
        <v>0</v>
      </c>
      <c r="L423" s="6">
        <f t="shared" si="1617"/>
        <v>0</v>
      </c>
      <c r="M423" s="6">
        <f t="shared" si="1617"/>
        <v>0</v>
      </c>
      <c r="N423" s="6">
        <f t="shared" si="1617"/>
        <v>0</v>
      </c>
      <c r="O423" s="92">
        <f t="shared" ref="O423" si="1618">SUM(C423:N423)</f>
        <v>0</v>
      </c>
      <c r="P423" s="92">
        <f t="shared" ref="P423" si="1619">P421*P422</f>
        <v>0</v>
      </c>
      <c r="Q423" s="92">
        <f t="shared" ref="Q423" si="1620">Q421*Q422</f>
        <v>0</v>
      </c>
      <c r="R423" s="92">
        <f t="shared" ref="R423" si="1621">R421*R422</f>
        <v>0</v>
      </c>
      <c r="S423" s="92">
        <f t="shared" ref="S423" si="1622">S421*S422</f>
        <v>0</v>
      </c>
    </row>
    <row r="424" spans="1:19" ht="15" customHeight="1" x14ac:dyDescent="0.25">
      <c r="A424" s="194" t="s">
        <v>31</v>
      </c>
      <c r="B424" s="194"/>
      <c r="C424" s="130">
        <v>0.21</v>
      </c>
      <c r="D424" s="131">
        <f t="shared" ref="D424:N424" si="1623">$C424</f>
        <v>0.21</v>
      </c>
      <c r="E424" s="131">
        <f t="shared" si="1623"/>
        <v>0.21</v>
      </c>
      <c r="F424" s="131">
        <f t="shared" si="1623"/>
        <v>0.21</v>
      </c>
      <c r="G424" s="131">
        <f t="shared" si="1623"/>
        <v>0.21</v>
      </c>
      <c r="H424" s="131">
        <f t="shared" si="1623"/>
        <v>0.21</v>
      </c>
      <c r="I424" s="131">
        <f t="shared" si="1623"/>
        <v>0.21</v>
      </c>
      <c r="J424" s="131">
        <f t="shared" si="1623"/>
        <v>0.21</v>
      </c>
      <c r="K424" s="131">
        <f t="shared" si="1623"/>
        <v>0.21</v>
      </c>
      <c r="L424" s="131">
        <f t="shared" si="1623"/>
        <v>0.21</v>
      </c>
      <c r="M424" s="131">
        <f t="shared" si="1623"/>
        <v>0.21</v>
      </c>
      <c r="N424" s="131">
        <f t="shared" si="1623"/>
        <v>0.21</v>
      </c>
      <c r="O424" s="6"/>
      <c r="P424" s="6"/>
      <c r="Q424" s="6"/>
      <c r="R424" s="6"/>
      <c r="S424" s="6"/>
    </row>
    <row r="425" spans="1:19" ht="15" customHeight="1" x14ac:dyDescent="0.25">
      <c r="A425" s="195" t="s">
        <v>32</v>
      </c>
      <c r="B425" s="195"/>
      <c r="C425" s="6">
        <f t="shared" ref="C425:N425" si="1624">C423*C424</f>
        <v>0</v>
      </c>
      <c r="D425" s="6">
        <f t="shared" si="1624"/>
        <v>0</v>
      </c>
      <c r="E425" s="6">
        <f t="shared" si="1624"/>
        <v>0</v>
      </c>
      <c r="F425" s="6">
        <f t="shared" si="1624"/>
        <v>0</v>
      </c>
      <c r="G425" s="6">
        <f t="shared" si="1624"/>
        <v>0</v>
      </c>
      <c r="H425" s="6">
        <f t="shared" si="1624"/>
        <v>0</v>
      </c>
      <c r="I425" s="6">
        <f t="shared" si="1624"/>
        <v>0</v>
      </c>
      <c r="J425" s="6">
        <f t="shared" si="1624"/>
        <v>0</v>
      </c>
      <c r="K425" s="6">
        <f t="shared" si="1624"/>
        <v>0</v>
      </c>
      <c r="L425" s="6">
        <f t="shared" si="1624"/>
        <v>0</v>
      </c>
      <c r="M425" s="6">
        <f t="shared" si="1624"/>
        <v>0</v>
      </c>
      <c r="N425" s="6">
        <f t="shared" si="1624"/>
        <v>0</v>
      </c>
      <c r="O425" s="92">
        <f t="shared" ref="O425:O428" si="1625">SUM(C425:N425)</f>
        <v>0</v>
      </c>
      <c r="P425" s="92">
        <f t="shared" ref="P425" si="1626">P423*$C424</f>
        <v>0</v>
      </c>
      <c r="Q425" s="92">
        <f t="shared" ref="Q425" si="1627">Q423*$C424</f>
        <v>0</v>
      </c>
      <c r="R425" s="92">
        <f t="shared" ref="R425" si="1628">R423*$C424</f>
        <v>0</v>
      </c>
      <c r="S425" s="92">
        <f t="shared" ref="S425" si="1629">S423*$C424</f>
        <v>0</v>
      </c>
    </row>
    <row r="426" spans="1:19" ht="15" customHeight="1" x14ac:dyDescent="0.25">
      <c r="A426" s="195" t="s">
        <v>281</v>
      </c>
      <c r="B426" s="195"/>
      <c r="C426" s="6">
        <f t="shared" ref="C426:N426" si="1630">C423+C425</f>
        <v>0</v>
      </c>
      <c r="D426" s="6">
        <f t="shared" si="1630"/>
        <v>0</v>
      </c>
      <c r="E426" s="6">
        <f t="shared" si="1630"/>
        <v>0</v>
      </c>
      <c r="F426" s="6">
        <f t="shared" si="1630"/>
        <v>0</v>
      </c>
      <c r="G426" s="6">
        <f t="shared" si="1630"/>
        <v>0</v>
      </c>
      <c r="H426" s="6">
        <f t="shared" si="1630"/>
        <v>0</v>
      </c>
      <c r="I426" s="6">
        <f t="shared" si="1630"/>
        <v>0</v>
      </c>
      <c r="J426" s="6">
        <f t="shared" si="1630"/>
        <v>0</v>
      </c>
      <c r="K426" s="6">
        <f t="shared" si="1630"/>
        <v>0</v>
      </c>
      <c r="L426" s="6">
        <f t="shared" si="1630"/>
        <v>0</v>
      </c>
      <c r="M426" s="6">
        <f t="shared" si="1630"/>
        <v>0</v>
      </c>
      <c r="N426" s="6">
        <f t="shared" si="1630"/>
        <v>0</v>
      </c>
      <c r="O426" s="92">
        <f t="shared" si="1625"/>
        <v>0</v>
      </c>
      <c r="P426" s="92">
        <f t="shared" ref="P426" si="1631">P423+P425</f>
        <v>0</v>
      </c>
      <c r="Q426" s="92">
        <f t="shared" ref="Q426" si="1632">Q423+Q425</f>
        <v>0</v>
      </c>
      <c r="R426" s="92">
        <f t="shared" ref="R426" si="1633">R423+R425</f>
        <v>0</v>
      </c>
      <c r="S426" s="92">
        <f t="shared" ref="S426" si="1634">S423+S425</f>
        <v>0</v>
      </c>
    </row>
    <row r="427" spans="1:19" ht="15" customHeight="1" x14ac:dyDescent="0.25">
      <c r="A427" s="8" t="s">
        <v>33</v>
      </c>
      <c r="B427" s="9">
        <f>$B$17</f>
        <v>1</v>
      </c>
      <c r="C427" s="6">
        <f t="shared" ref="C427:N427" si="1635">C426*$B$27</f>
        <v>0</v>
      </c>
      <c r="D427" s="6">
        <f t="shared" si="1635"/>
        <v>0</v>
      </c>
      <c r="E427" s="6">
        <f t="shared" si="1635"/>
        <v>0</v>
      </c>
      <c r="F427" s="6">
        <f t="shared" si="1635"/>
        <v>0</v>
      </c>
      <c r="G427" s="6">
        <f t="shared" si="1635"/>
        <v>0</v>
      </c>
      <c r="H427" s="6">
        <f t="shared" si="1635"/>
        <v>0</v>
      </c>
      <c r="I427" s="6">
        <f t="shared" si="1635"/>
        <v>0</v>
      </c>
      <c r="J427" s="6">
        <f t="shared" si="1635"/>
        <v>0</v>
      </c>
      <c r="K427" s="6">
        <f t="shared" si="1635"/>
        <v>0</v>
      </c>
      <c r="L427" s="6">
        <f t="shared" si="1635"/>
        <v>0</v>
      </c>
      <c r="M427" s="6">
        <f t="shared" si="1635"/>
        <v>0</v>
      </c>
      <c r="N427" s="6">
        <f t="shared" si="1635"/>
        <v>0</v>
      </c>
      <c r="O427" s="92">
        <f t="shared" si="1625"/>
        <v>0</v>
      </c>
      <c r="P427" s="92">
        <f t="shared" ref="P427" si="1636">P426*$B427</f>
        <v>0</v>
      </c>
      <c r="Q427" s="92">
        <f t="shared" ref="Q427" si="1637">Q426*$B427</f>
        <v>0</v>
      </c>
      <c r="R427" s="92">
        <f t="shared" ref="R427" si="1638">R426*$B427</f>
        <v>0</v>
      </c>
      <c r="S427" s="92">
        <f t="shared" ref="S427" si="1639">S426*$B427</f>
        <v>0</v>
      </c>
    </row>
    <row r="428" spans="1:19" ht="15" customHeight="1" x14ac:dyDescent="0.25">
      <c r="A428" s="8" t="s">
        <v>34</v>
      </c>
      <c r="B428" s="9">
        <f>1-B427</f>
        <v>0</v>
      </c>
      <c r="C428" s="6">
        <f t="shared" ref="C428:N428" si="1640">C426*$B$28</f>
        <v>0</v>
      </c>
      <c r="D428" s="6">
        <f t="shared" si="1640"/>
        <v>0</v>
      </c>
      <c r="E428" s="6">
        <f t="shared" si="1640"/>
        <v>0</v>
      </c>
      <c r="F428" s="6">
        <f t="shared" si="1640"/>
        <v>0</v>
      </c>
      <c r="G428" s="6">
        <f t="shared" si="1640"/>
        <v>0</v>
      </c>
      <c r="H428" s="6">
        <f t="shared" si="1640"/>
        <v>0</v>
      </c>
      <c r="I428" s="6">
        <f t="shared" si="1640"/>
        <v>0</v>
      </c>
      <c r="J428" s="6">
        <f t="shared" si="1640"/>
        <v>0</v>
      </c>
      <c r="K428" s="6">
        <f t="shared" si="1640"/>
        <v>0</v>
      </c>
      <c r="L428" s="6">
        <f t="shared" si="1640"/>
        <v>0</v>
      </c>
      <c r="M428" s="6">
        <f t="shared" si="1640"/>
        <v>0</v>
      </c>
      <c r="N428" s="6">
        <f t="shared" si="1640"/>
        <v>0</v>
      </c>
      <c r="O428" s="92">
        <f t="shared" si="1625"/>
        <v>0</v>
      </c>
      <c r="P428" s="92">
        <f t="shared" ref="P428" si="1641">P426-P427</f>
        <v>0</v>
      </c>
      <c r="Q428" s="92">
        <f t="shared" ref="Q428" si="1642">Q426-Q427</f>
        <v>0</v>
      </c>
      <c r="R428" s="92">
        <f t="shared" ref="R428" si="1643">R426-R427</f>
        <v>0</v>
      </c>
      <c r="S428" s="92">
        <f t="shared" ref="S428" si="1644">S426-S427</f>
        <v>0</v>
      </c>
    </row>
    <row r="429" spans="1:19" ht="15" customHeight="1" x14ac:dyDescent="0.25">
      <c r="A429" s="196" t="s">
        <v>373</v>
      </c>
      <c r="B429" s="197"/>
      <c r="C429" s="98" t="s">
        <v>17</v>
      </c>
      <c r="D429" s="98" t="s">
        <v>18</v>
      </c>
      <c r="E429" s="98" t="s">
        <v>19</v>
      </c>
      <c r="F429" s="98" t="s">
        <v>20</v>
      </c>
      <c r="G429" s="98" t="s">
        <v>21</v>
      </c>
      <c r="H429" s="98" t="s">
        <v>22</v>
      </c>
      <c r="I429" s="98" t="s">
        <v>23</v>
      </c>
      <c r="J429" s="98" t="s">
        <v>24</v>
      </c>
      <c r="K429" s="98" t="s">
        <v>25</v>
      </c>
      <c r="L429" s="98" t="s">
        <v>26</v>
      </c>
      <c r="M429" s="98" t="s">
        <v>27</v>
      </c>
      <c r="N429" s="98" t="s">
        <v>28</v>
      </c>
      <c r="O429" s="98" t="s">
        <v>438</v>
      </c>
      <c r="P429" s="98" t="s">
        <v>447</v>
      </c>
      <c r="Q429" s="98" t="s">
        <v>448</v>
      </c>
      <c r="R429" s="98" t="s">
        <v>449</v>
      </c>
      <c r="S429" s="98" t="s">
        <v>450</v>
      </c>
    </row>
    <row r="430" spans="1:19" ht="15" customHeight="1" x14ac:dyDescent="0.25">
      <c r="A430" s="198" t="s">
        <v>29</v>
      </c>
      <c r="B430" s="199"/>
      <c r="C430" s="81"/>
      <c r="D430" s="81">
        <f>$C430</f>
        <v>0</v>
      </c>
      <c r="E430" s="81">
        <f t="shared" ref="E430:N430" si="1645">$C430</f>
        <v>0</v>
      </c>
      <c r="F430" s="81">
        <f t="shared" si="1645"/>
        <v>0</v>
      </c>
      <c r="G430" s="81">
        <f t="shared" si="1645"/>
        <v>0</v>
      </c>
      <c r="H430" s="81">
        <f t="shared" si="1645"/>
        <v>0</v>
      </c>
      <c r="I430" s="81">
        <f t="shared" si="1645"/>
        <v>0</v>
      </c>
      <c r="J430" s="81">
        <f t="shared" si="1645"/>
        <v>0</v>
      </c>
      <c r="K430" s="81">
        <f t="shared" si="1645"/>
        <v>0</v>
      </c>
      <c r="L430" s="81">
        <f t="shared" si="1645"/>
        <v>0</v>
      </c>
      <c r="M430" s="81">
        <f t="shared" si="1645"/>
        <v>0</v>
      </c>
      <c r="N430" s="81">
        <f t="shared" si="1645"/>
        <v>0</v>
      </c>
      <c r="O430" s="90">
        <f t="shared" ref="O430:O431" si="1646">SUM(C430:N430)</f>
        <v>0</v>
      </c>
      <c r="P430" s="90">
        <f t="shared" ref="P430:S430" si="1647">O430*(1+P$7)</f>
        <v>0</v>
      </c>
      <c r="Q430" s="90">
        <f t="shared" si="1647"/>
        <v>0</v>
      </c>
      <c r="R430" s="90">
        <f t="shared" si="1647"/>
        <v>0</v>
      </c>
      <c r="S430" s="90">
        <f t="shared" si="1647"/>
        <v>0</v>
      </c>
    </row>
    <row r="431" spans="1:19" ht="15" customHeight="1" x14ac:dyDescent="0.25">
      <c r="A431" s="200"/>
      <c r="B431" s="201"/>
      <c r="C431" s="79">
        <f>INT($B$1*C430)</f>
        <v>0</v>
      </c>
      <c r="D431" s="79">
        <f t="shared" ref="D431:N431" si="1648">INT($B$1*D430)</f>
        <v>0</v>
      </c>
      <c r="E431" s="79">
        <f t="shared" si="1648"/>
        <v>0</v>
      </c>
      <c r="F431" s="79">
        <f t="shared" si="1648"/>
        <v>0</v>
      </c>
      <c r="G431" s="79">
        <f t="shared" si="1648"/>
        <v>0</v>
      </c>
      <c r="H431" s="79">
        <f t="shared" si="1648"/>
        <v>0</v>
      </c>
      <c r="I431" s="79">
        <f t="shared" si="1648"/>
        <v>0</v>
      </c>
      <c r="J431" s="79">
        <f t="shared" si="1648"/>
        <v>0</v>
      </c>
      <c r="K431" s="79">
        <f t="shared" si="1648"/>
        <v>0</v>
      </c>
      <c r="L431" s="79">
        <f t="shared" si="1648"/>
        <v>0</v>
      </c>
      <c r="M431" s="79">
        <f t="shared" si="1648"/>
        <v>0</v>
      </c>
      <c r="N431" s="79">
        <f t="shared" si="1648"/>
        <v>0</v>
      </c>
      <c r="O431" s="90">
        <f t="shared" si="1646"/>
        <v>0</v>
      </c>
      <c r="P431" s="90">
        <f t="shared" ref="P431:S431" si="1649">O431*(1+P$7)</f>
        <v>0</v>
      </c>
      <c r="Q431" s="90">
        <f t="shared" si="1649"/>
        <v>0</v>
      </c>
      <c r="R431" s="90">
        <f t="shared" si="1649"/>
        <v>0</v>
      </c>
      <c r="S431" s="90">
        <f t="shared" si="1649"/>
        <v>0</v>
      </c>
    </row>
    <row r="432" spans="1:19" ht="15" customHeight="1" x14ac:dyDescent="0.25">
      <c r="A432" s="194" t="s">
        <v>30</v>
      </c>
      <c r="B432" s="194"/>
      <c r="C432" s="7"/>
      <c r="D432" s="7">
        <f>$C432</f>
        <v>0</v>
      </c>
      <c r="E432" s="7">
        <f t="shared" ref="E432:N432" si="1650">$C432</f>
        <v>0</v>
      </c>
      <c r="F432" s="7">
        <f t="shared" si="1650"/>
        <v>0</v>
      </c>
      <c r="G432" s="7">
        <f t="shared" si="1650"/>
        <v>0</v>
      </c>
      <c r="H432" s="7">
        <f t="shared" si="1650"/>
        <v>0</v>
      </c>
      <c r="I432" s="7">
        <f t="shared" si="1650"/>
        <v>0</v>
      </c>
      <c r="J432" s="7">
        <f t="shared" si="1650"/>
        <v>0</v>
      </c>
      <c r="K432" s="7">
        <f t="shared" si="1650"/>
        <v>0</v>
      </c>
      <c r="L432" s="7">
        <f t="shared" si="1650"/>
        <v>0</v>
      </c>
      <c r="M432" s="7">
        <f t="shared" si="1650"/>
        <v>0</v>
      </c>
      <c r="N432" s="7">
        <f t="shared" si="1650"/>
        <v>0</v>
      </c>
      <c r="O432" s="150">
        <f t="shared" ref="O432" si="1651">AVERAGE(C432:N432)</f>
        <v>0</v>
      </c>
      <c r="P432" s="150">
        <f t="shared" ref="P432:S432" si="1652">ROUND(O432*(1+P$8),2)</f>
        <v>0</v>
      </c>
      <c r="Q432" s="150">
        <f t="shared" si="1652"/>
        <v>0</v>
      </c>
      <c r="R432" s="150">
        <f t="shared" si="1652"/>
        <v>0</v>
      </c>
      <c r="S432" s="150">
        <f t="shared" si="1652"/>
        <v>0</v>
      </c>
    </row>
    <row r="433" spans="1:19" ht="15" customHeight="1" x14ac:dyDescent="0.25">
      <c r="A433" s="194" t="s">
        <v>282</v>
      </c>
      <c r="B433" s="194"/>
      <c r="C433" s="6">
        <f>C431*C432</f>
        <v>0</v>
      </c>
      <c r="D433" s="6">
        <f t="shared" ref="D433:N433" si="1653">D431*D432</f>
        <v>0</v>
      </c>
      <c r="E433" s="6">
        <f t="shared" si="1653"/>
        <v>0</v>
      </c>
      <c r="F433" s="6">
        <f t="shared" si="1653"/>
        <v>0</v>
      </c>
      <c r="G433" s="6">
        <f t="shared" si="1653"/>
        <v>0</v>
      </c>
      <c r="H433" s="6">
        <f t="shared" si="1653"/>
        <v>0</v>
      </c>
      <c r="I433" s="6">
        <f t="shared" si="1653"/>
        <v>0</v>
      </c>
      <c r="J433" s="6">
        <f t="shared" si="1653"/>
        <v>0</v>
      </c>
      <c r="K433" s="6">
        <f t="shared" si="1653"/>
        <v>0</v>
      </c>
      <c r="L433" s="6">
        <f t="shared" si="1653"/>
        <v>0</v>
      </c>
      <c r="M433" s="6">
        <f t="shared" si="1653"/>
        <v>0</v>
      </c>
      <c r="N433" s="6">
        <f t="shared" si="1653"/>
        <v>0</v>
      </c>
      <c r="O433" s="92">
        <f t="shared" ref="O433" si="1654">SUM(C433:N433)</f>
        <v>0</v>
      </c>
      <c r="P433" s="92">
        <f t="shared" ref="P433" si="1655">P431*P432</f>
        <v>0</v>
      </c>
      <c r="Q433" s="92">
        <f t="shared" ref="Q433" si="1656">Q431*Q432</f>
        <v>0</v>
      </c>
      <c r="R433" s="92">
        <f t="shared" ref="R433" si="1657">R431*R432</f>
        <v>0</v>
      </c>
      <c r="S433" s="92">
        <f t="shared" ref="S433" si="1658">S431*S432</f>
        <v>0</v>
      </c>
    </row>
    <row r="434" spans="1:19" ht="15" customHeight="1" x14ac:dyDescent="0.25">
      <c r="A434" s="194" t="s">
        <v>31</v>
      </c>
      <c r="B434" s="194"/>
      <c r="C434" s="130">
        <v>0.21</v>
      </c>
      <c r="D434" s="131">
        <f t="shared" ref="D434:N434" si="1659">$C434</f>
        <v>0.21</v>
      </c>
      <c r="E434" s="131">
        <f t="shared" si="1659"/>
        <v>0.21</v>
      </c>
      <c r="F434" s="131">
        <f t="shared" si="1659"/>
        <v>0.21</v>
      </c>
      <c r="G434" s="131">
        <f t="shared" si="1659"/>
        <v>0.21</v>
      </c>
      <c r="H434" s="131">
        <f t="shared" si="1659"/>
        <v>0.21</v>
      </c>
      <c r="I434" s="131">
        <f t="shared" si="1659"/>
        <v>0.21</v>
      </c>
      <c r="J434" s="131">
        <f t="shared" si="1659"/>
        <v>0.21</v>
      </c>
      <c r="K434" s="131">
        <f t="shared" si="1659"/>
        <v>0.21</v>
      </c>
      <c r="L434" s="131">
        <f t="shared" si="1659"/>
        <v>0.21</v>
      </c>
      <c r="M434" s="131">
        <f t="shared" si="1659"/>
        <v>0.21</v>
      </c>
      <c r="N434" s="131">
        <f t="shared" si="1659"/>
        <v>0.21</v>
      </c>
      <c r="O434" s="6"/>
      <c r="P434" s="6"/>
      <c r="Q434" s="6"/>
      <c r="R434" s="6"/>
      <c r="S434" s="6"/>
    </row>
    <row r="435" spans="1:19" ht="15" customHeight="1" x14ac:dyDescent="0.25">
      <c r="A435" s="195" t="s">
        <v>32</v>
      </c>
      <c r="B435" s="195"/>
      <c r="C435" s="6">
        <f t="shared" ref="C435:N435" si="1660">C433*C434</f>
        <v>0</v>
      </c>
      <c r="D435" s="6">
        <f t="shared" si="1660"/>
        <v>0</v>
      </c>
      <c r="E435" s="6">
        <f t="shared" si="1660"/>
        <v>0</v>
      </c>
      <c r="F435" s="6">
        <f t="shared" si="1660"/>
        <v>0</v>
      </c>
      <c r="G435" s="6">
        <f t="shared" si="1660"/>
        <v>0</v>
      </c>
      <c r="H435" s="6">
        <f t="shared" si="1660"/>
        <v>0</v>
      </c>
      <c r="I435" s="6">
        <f t="shared" si="1660"/>
        <v>0</v>
      </c>
      <c r="J435" s="6">
        <f t="shared" si="1660"/>
        <v>0</v>
      </c>
      <c r="K435" s="6">
        <f t="shared" si="1660"/>
        <v>0</v>
      </c>
      <c r="L435" s="6">
        <f t="shared" si="1660"/>
        <v>0</v>
      </c>
      <c r="M435" s="6">
        <f t="shared" si="1660"/>
        <v>0</v>
      </c>
      <c r="N435" s="6">
        <f t="shared" si="1660"/>
        <v>0</v>
      </c>
      <c r="O435" s="92">
        <f t="shared" ref="O435:O438" si="1661">SUM(C435:N435)</f>
        <v>0</v>
      </c>
      <c r="P435" s="92">
        <f t="shared" ref="P435" si="1662">P433*$C434</f>
        <v>0</v>
      </c>
      <c r="Q435" s="92">
        <f t="shared" ref="Q435" si="1663">Q433*$C434</f>
        <v>0</v>
      </c>
      <c r="R435" s="92">
        <f t="shared" ref="R435" si="1664">R433*$C434</f>
        <v>0</v>
      </c>
      <c r="S435" s="92">
        <f t="shared" ref="S435" si="1665">S433*$C434</f>
        <v>0</v>
      </c>
    </row>
    <row r="436" spans="1:19" ht="15" customHeight="1" x14ac:dyDescent="0.25">
      <c r="A436" s="195" t="s">
        <v>281</v>
      </c>
      <c r="B436" s="195"/>
      <c r="C436" s="6">
        <f t="shared" ref="C436:N436" si="1666">C433+C435</f>
        <v>0</v>
      </c>
      <c r="D436" s="6">
        <f t="shared" si="1666"/>
        <v>0</v>
      </c>
      <c r="E436" s="6">
        <f t="shared" si="1666"/>
        <v>0</v>
      </c>
      <c r="F436" s="6">
        <f t="shared" si="1666"/>
        <v>0</v>
      </c>
      <c r="G436" s="6">
        <f t="shared" si="1666"/>
        <v>0</v>
      </c>
      <c r="H436" s="6">
        <f t="shared" si="1666"/>
        <v>0</v>
      </c>
      <c r="I436" s="6">
        <f t="shared" si="1666"/>
        <v>0</v>
      </c>
      <c r="J436" s="6">
        <f t="shared" si="1666"/>
        <v>0</v>
      </c>
      <c r="K436" s="6">
        <f t="shared" si="1666"/>
        <v>0</v>
      </c>
      <c r="L436" s="6">
        <f t="shared" si="1666"/>
        <v>0</v>
      </c>
      <c r="M436" s="6">
        <f t="shared" si="1666"/>
        <v>0</v>
      </c>
      <c r="N436" s="6">
        <f t="shared" si="1666"/>
        <v>0</v>
      </c>
      <c r="O436" s="92">
        <f t="shared" si="1661"/>
        <v>0</v>
      </c>
      <c r="P436" s="92">
        <f t="shared" ref="P436" si="1667">P433+P435</f>
        <v>0</v>
      </c>
      <c r="Q436" s="92">
        <f t="shared" ref="Q436" si="1668">Q433+Q435</f>
        <v>0</v>
      </c>
      <c r="R436" s="92">
        <f t="shared" ref="R436" si="1669">R433+R435</f>
        <v>0</v>
      </c>
      <c r="S436" s="92">
        <f t="shared" ref="S436" si="1670">S433+S435</f>
        <v>0</v>
      </c>
    </row>
    <row r="437" spans="1:19" ht="15" customHeight="1" x14ac:dyDescent="0.25">
      <c r="A437" s="8" t="s">
        <v>33</v>
      </c>
      <c r="B437" s="9">
        <f>$B$17</f>
        <v>1</v>
      </c>
      <c r="C437" s="6">
        <f t="shared" ref="C437:N437" si="1671">C436*$B$27</f>
        <v>0</v>
      </c>
      <c r="D437" s="6">
        <f t="shared" si="1671"/>
        <v>0</v>
      </c>
      <c r="E437" s="6">
        <f t="shared" si="1671"/>
        <v>0</v>
      </c>
      <c r="F437" s="6">
        <f t="shared" si="1671"/>
        <v>0</v>
      </c>
      <c r="G437" s="6">
        <f t="shared" si="1671"/>
        <v>0</v>
      </c>
      <c r="H437" s="6">
        <f t="shared" si="1671"/>
        <v>0</v>
      </c>
      <c r="I437" s="6">
        <f t="shared" si="1671"/>
        <v>0</v>
      </c>
      <c r="J437" s="6">
        <f t="shared" si="1671"/>
        <v>0</v>
      </c>
      <c r="K437" s="6">
        <f t="shared" si="1671"/>
        <v>0</v>
      </c>
      <c r="L437" s="6">
        <f t="shared" si="1671"/>
        <v>0</v>
      </c>
      <c r="M437" s="6">
        <f t="shared" si="1671"/>
        <v>0</v>
      </c>
      <c r="N437" s="6">
        <f t="shared" si="1671"/>
        <v>0</v>
      </c>
      <c r="O437" s="92">
        <f t="shared" si="1661"/>
        <v>0</v>
      </c>
      <c r="P437" s="92">
        <f t="shared" ref="P437" si="1672">P436*$B437</f>
        <v>0</v>
      </c>
      <c r="Q437" s="92">
        <f t="shared" ref="Q437" si="1673">Q436*$B437</f>
        <v>0</v>
      </c>
      <c r="R437" s="92">
        <f t="shared" ref="R437" si="1674">R436*$B437</f>
        <v>0</v>
      </c>
      <c r="S437" s="92">
        <f t="shared" ref="S437" si="1675">S436*$B437</f>
        <v>0</v>
      </c>
    </row>
    <row r="438" spans="1:19" ht="15" customHeight="1" x14ac:dyDescent="0.25">
      <c r="A438" s="8" t="s">
        <v>34</v>
      </c>
      <c r="B438" s="9">
        <f>1-B437</f>
        <v>0</v>
      </c>
      <c r="C438" s="6">
        <f t="shared" ref="C438:N438" si="1676">C436*$B$28</f>
        <v>0</v>
      </c>
      <c r="D438" s="6">
        <f t="shared" si="1676"/>
        <v>0</v>
      </c>
      <c r="E438" s="6">
        <f t="shared" si="1676"/>
        <v>0</v>
      </c>
      <c r="F438" s="6">
        <f t="shared" si="1676"/>
        <v>0</v>
      </c>
      <c r="G438" s="6">
        <f t="shared" si="1676"/>
        <v>0</v>
      </c>
      <c r="H438" s="6">
        <f t="shared" si="1676"/>
        <v>0</v>
      </c>
      <c r="I438" s="6">
        <f t="shared" si="1676"/>
        <v>0</v>
      </c>
      <c r="J438" s="6">
        <f t="shared" si="1676"/>
        <v>0</v>
      </c>
      <c r="K438" s="6">
        <f t="shared" si="1676"/>
        <v>0</v>
      </c>
      <c r="L438" s="6">
        <f t="shared" si="1676"/>
        <v>0</v>
      </c>
      <c r="M438" s="6">
        <f t="shared" si="1676"/>
        <v>0</v>
      </c>
      <c r="N438" s="6">
        <f t="shared" si="1676"/>
        <v>0</v>
      </c>
      <c r="O438" s="92">
        <f t="shared" si="1661"/>
        <v>0</v>
      </c>
      <c r="P438" s="92">
        <f t="shared" ref="P438" si="1677">P436-P437</f>
        <v>0</v>
      </c>
      <c r="Q438" s="92">
        <f t="shared" ref="Q438" si="1678">Q436-Q437</f>
        <v>0</v>
      </c>
      <c r="R438" s="92">
        <f t="shared" ref="R438" si="1679">R436-R437</f>
        <v>0</v>
      </c>
      <c r="S438" s="92">
        <f t="shared" ref="S438" si="1680">S436-S437</f>
        <v>0</v>
      </c>
    </row>
    <row r="439" spans="1:19" ht="15" customHeight="1" x14ac:dyDescent="0.25">
      <c r="A439" s="196" t="s">
        <v>374</v>
      </c>
      <c r="B439" s="197"/>
      <c r="C439" s="98" t="s">
        <v>17</v>
      </c>
      <c r="D439" s="98" t="s">
        <v>18</v>
      </c>
      <c r="E439" s="98" t="s">
        <v>19</v>
      </c>
      <c r="F439" s="98" t="s">
        <v>20</v>
      </c>
      <c r="G439" s="98" t="s">
        <v>21</v>
      </c>
      <c r="H439" s="98" t="s">
        <v>22</v>
      </c>
      <c r="I439" s="98" t="s">
        <v>23</v>
      </c>
      <c r="J439" s="98" t="s">
        <v>24</v>
      </c>
      <c r="K439" s="98" t="s">
        <v>25</v>
      </c>
      <c r="L439" s="98" t="s">
        <v>26</v>
      </c>
      <c r="M439" s="98" t="s">
        <v>27</v>
      </c>
      <c r="N439" s="98" t="s">
        <v>28</v>
      </c>
      <c r="O439" s="98" t="s">
        <v>438</v>
      </c>
      <c r="P439" s="98" t="s">
        <v>447</v>
      </c>
      <c r="Q439" s="98" t="s">
        <v>448</v>
      </c>
      <c r="R439" s="98" t="s">
        <v>449</v>
      </c>
      <c r="S439" s="98" t="s">
        <v>450</v>
      </c>
    </row>
    <row r="440" spans="1:19" ht="15" customHeight="1" x14ac:dyDescent="0.25">
      <c r="A440" s="198" t="s">
        <v>29</v>
      </c>
      <c r="B440" s="199"/>
      <c r="C440" s="81"/>
      <c r="D440" s="81">
        <f>$C440</f>
        <v>0</v>
      </c>
      <c r="E440" s="81">
        <f t="shared" ref="E440:N440" si="1681">$C440</f>
        <v>0</v>
      </c>
      <c r="F440" s="81">
        <f t="shared" si="1681"/>
        <v>0</v>
      </c>
      <c r="G440" s="81">
        <f t="shared" si="1681"/>
        <v>0</v>
      </c>
      <c r="H440" s="81">
        <f t="shared" si="1681"/>
        <v>0</v>
      </c>
      <c r="I440" s="81">
        <f t="shared" si="1681"/>
        <v>0</v>
      </c>
      <c r="J440" s="81">
        <f t="shared" si="1681"/>
        <v>0</v>
      </c>
      <c r="K440" s="81">
        <f t="shared" si="1681"/>
        <v>0</v>
      </c>
      <c r="L440" s="81">
        <f t="shared" si="1681"/>
        <v>0</v>
      </c>
      <c r="M440" s="81">
        <f t="shared" si="1681"/>
        <v>0</v>
      </c>
      <c r="N440" s="81">
        <f t="shared" si="1681"/>
        <v>0</v>
      </c>
      <c r="O440" s="90">
        <f t="shared" ref="O440:O441" si="1682">SUM(C440:N440)</f>
        <v>0</v>
      </c>
      <c r="P440" s="90">
        <f t="shared" ref="P440:S440" si="1683">O440*(1+P$7)</f>
        <v>0</v>
      </c>
      <c r="Q440" s="90">
        <f t="shared" si="1683"/>
        <v>0</v>
      </c>
      <c r="R440" s="90">
        <f t="shared" si="1683"/>
        <v>0</v>
      </c>
      <c r="S440" s="90">
        <f t="shared" si="1683"/>
        <v>0</v>
      </c>
    </row>
    <row r="441" spans="1:19" ht="15" customHeight="1" x14ac:dyDescent="0.25">
      <c r="A441" s="200"/>
      <c r="B441" s="201"/>
      <c r="C441" s="79">
        <f>INT($B$1*C440)</f>
        <v>0</v>
      </c>
      <c r="D441" s="79">
        <f t="shared" ref="D441:N441" si="1684">INT($B$1*D440)</f>
        <v>0</v>
      </c>
      <c r="E441" s="79">
        <f t="shared" si="1684"/>
        <v>0</v>
      </c>
      <c r="F441" s="79">
        <f t="shared" si="1684"/>
        <v>0</v>
      </c>
      <c r="G441" s="79">
        <f t="shared" si="1684"/>
        <v>0</v>
      </c>
      <c r="H441" s="79">
        <f t="shared" si="1684"/>
        <v>0</v>
      </c>
      <c r="I441" s="79">
        <f t="shared" si="1684"/>
        <v>0</v>
      </c>
      <c r="J441" s="79">
        <f t="shared" si="1684"/>
        <v>0</v>
      </c>
      <c r="K441" s="79">
        <f t="shared" si="1684"/>
        <v>0</v>
      </c>
      <c r="L441" s="79">
        <f t="shared" si="1684"/>
        <v>0</v>
      </c>
      <c r="M441" s="79">
        <f t="shared" si="1684"/>
        <v>0</v>
      </c>
      <c r="N441" s="79">
        <f t="shared" si="1684"/>
        <v>0</v>
      </c>
      <c r="O441" s="90">
        <f t="shared" si="1682"/>
        <v>0</v>
      </c>
      <c r="P441" s="90">
        <f t="shared" ref="P441:S441" si="1685">O441*(1+P$7)</f>
        <v>0</v>
      </c>
      <c r="Q441" s="90">
        <f t="shared" si="1685"/>
        <v>0</v>
      </c>
      <c r="R441" s="90">
        <f t="shared" si="1685"/>
        <v>0</v>
      </c>
      <c r="S441" s="90">
        <f t="shared" si="1685"/>
        <v>0</v>
      </c>
    </row>
    <row r="442" spans="1:19" ht="15" customHeight="1" x14ac:dyDescent="0.25">
      <c r="A442" s="194" t="s">
        <v>30</v>
      </c>
      <c r="B442" s="194"/>
      <c r="C442" s="7"/>
      <c r="D442" s="7">
        <f>$C442</f>
        <v>0</v>
      </c>
      <c r="E442" s="7">
        <f t="shared" ref="E442:N442" si="1686">$C442</f>
        <v>0</v>
      </c>
      <c r="F442" s="7">
        <f t="shared" si="1686"/>
        <v>0</v>
      </c>
      <c r="G442" s="7">
        <f t="shared" si="1686"/>
        <v>0</v>
      </c>
      <c r="H442" s="7">
        <f t="shared" si="1686"/>
        <v>0</v>
      </c>
      <c r="I442" s="7">
        <f t="shared" si="1686"/>
        <v>0</v>
      </c>
      <c r="J442" s="7">
        <f t="shared" si="1686"/>
        <v>0</v>
      </c>
      <c r="K442" s="7">
        <f t="shared" si="1686"/>
        <v>0</v>
      </c>
      <c r="L442" s="7">
        <f t="shared" si="1686"/>
        <v>0</v>
      </c>
      <c r="M442" s="7">
        <f t="shared" si="1686"/>
        <v>0</v>
      </c>
      <c r="N442" s="7">
        <f t="shared" si="1686"/>
        <v>0</v>
      </c>
      <c r="O442" s="150">
        <f t="shared" ref="O442" si="1687">AVERAGE(C442:N442)</f>
        <v>0</v>
      </c>
      <c r="P442" s="150">
        <f t="shared" ref="P442:S442" si="1688">ROUND(O442*(1+P$8),2)</f>
        <v>0</v>
      </c>
      <c r="Q442" s="150">
        <f t="shared" si="1688"/>
        <v>0</v>
      </c>
      <c r="R442" s="150">
        <f t="shared" si="1688"/>
        <v>0</v>
      </c>
      <c r="S442" s="150">
        <f t="shared" si="1688"/>
        <v>0</v>
      </c>
    </row>
    <row r="443" spans="1:19" ht="15" customHeight="1" x14ac:dyDescent="0.25">
      <c r="A443" s="194" t="s">
        <v>282</v>
      </c>
      <c r="B443" s="194"/>
      <c r="C443" s="6">
        <f>C441*C442</f>
        <v>0</v>
      </c>
      <c r="D443" s="6">
        <f t="shared" ref="D443:N443" si="1689">D441*D442</f>
        <v>0</v>
      </c>
      <c r="E443" s="6">
        <f t="shared" si="1689"/>
        <v>0</v>
      </c>
      <c r="F443" s="6">
        <f t="shared" si="1689"/>
        <v>0</v>
      </c>
      <c r="G443" s="6">
        <f t="shared" si="1689"/>
        <v>0</v>
      </c>
      <c r="H443" s="6">
        <f t="shared" si="1689"/>
        <v>0</v>
      </c>
      <c r="I443" s="6">
        <f t="shared" si="1689"/>
        <v>0</v>
      </c>
      <c r="J443" s="6">
        <f t="shared" si="1689"/>
        <v>0</v>
      </c>
      <c r="K443" s="6">
        <f t="shared" si="1689"/>
        <v>0</v>
      </c>
      <c r="L443" s="6">
        <f t="shared" si="1689"/>
        <v>0</v>
      </c>
      <c r="M443" s="6">
        <f t="shared" si="1689"/>
        <v>0</v>
      </c>
      <c r="N443" s="6">
        <f t="shared" si="1689"/>
        <v>0</v>
      </c>
      <c r="O443" s="92">
        <f t="shared" ref="O443" si="1690">SUM(C443:N443)</f>
        <v>0</v>
      </c>
      <c r="P443" s="92">
        <f t="shared" ref="P443" si="1691">P441*P442</f>
        <v>0</v>
      </c>
      <c r="Q443" s="92">
        <f t="shared" ref="Q443" si="1692">Q441*Q442</f>
        <v>0</v>
      </c>
      <c r="R443" s="92">
        <f t="shared" ref="R443" si="1693">R441*R442</f>
        <v>0</v>
      </c>
      <c r="S443" s="92">
        <f t="shared" ref="S443" si="1694">S441*S442</f>
        <v>0</v>
      </c>
    </row>
    <row r="444" spans="1:19" ht="15" customHeight="1" x14ac:dyDescent="0.25">
      <c r="A444" s="194" t="s">
        <v>31</v>
      </c>
      <c r="B444" s="194"/>
      <c r="C444" s="130">
        <v>0.21</v>
      </c>
      <c r="D444" s="131">
        <f t="shared" ref="D444:N444" si="1695">$C444</f>
        <v>0.21</v>
      </c>
      <c r="E444" s="131">
        <f t="shared" si="1695"/>
        <v>0.21</v>
      </c>
      <c r="F444" s="131">
        <f t="shared" si="1695"/>
        <v>0.21</v>
      </c>
      <c r="G444" s="131">
        <f t="shared" si="1695"/>
        <v>0.21</v>
      </c>
      <c r="H444" s="131">
        <f t="shared" si="1695"/>
        <v>0.21</v>
      </c>
      <c r="I444" s="131">
        <f t="shared" si="1695"/>
        <v>0.21</v>
      </c>
      <c r="J444" s="131">
        <f t="shared" si="1695"/>
        <v>0.21</v>
      </c>
      <c r="K444" s="131">
        <f t="shared" si="1695"/>
        <v>0.21</v>
      </c>
      <c r="L444" s="131">
        <f t="shared" si="1695"/>
        <v>0.21</v>
      </c>
      <c r="M444" s="131">
        <f t="shared" si="1695"/>
        <v>0.21</v>
      </c>
      <c r="N444" s="131">
        <f t="shared" si="1695"/>
        <v>0.21</v>
      </c>
      <c r="O444" s="6"/>
      <c r="P444" s="6"/>
      <c r="Q444" s="6"/>
      <c r="R444" s="6"/>
      <c r="S444" s="6"/>
    </row>
    <row r="445" spans="1:19" ht="15" customHeight="1" x14ac:dyDescent="0.25">
      <c r="A445" s="195" t="s">
        <v>32</v>
      </c>
      <c r="B445" s="195"/>
      <c r="C445" s="6">
        <f t="shared" ref="C445:N445" si="1696">C443*C444</f>
        <v>0</v>
      </c>
      <c r="D445" s="6">
        <f t="shared" si="1696"/>
        <v>0</v>
      </c>
      <c r="E445" s="6">
        <f t="shared" si="1696"/>
        <v>0</v>
      </c>
      <c r="F445" s="6">
        <f t="shared" si="1696"/>
        <v>0</v>
      </c>
      <c r="G445" s="6">
        <f t="shared" si="1696"/>
        <v>0</v>
      </c>
      <c r="H445" s="6">
        <f t="shared" si="1696"/>
        <v>0</v>
      </c>
      <c r="I445" s="6">
        <f t="shared" si="1696"/>
        <v>0</v>
      </c>
      <c r="J445" s="6">
        <f t="shared" si="1696"/>
        <v>0</v>
      </c>
      <c r="K445" s="6">
        <f t="shared" si="1696"/>
        <v>0</v>
      </c>
      <c r="L445" s="6">
        <f t="shared" si="1696"/>
        <v>0</v>
      </c>
      <c r="M445" s="6">
        <f t="shared" si="1696"/>
        <v>0</v>
      </c>
      <c r="N445" s="6">
        <f t="shared" si="1696"/>
        <v>0</v>
      </c>
      <c r="O445" s="92">
        <f t="shared" ref="O445:O448" si="1697">SUM(C445:N445)</f>
        <v>0</v>
      </c>
      <c r="P445" s="92">
        <f t="shared" ref="P445" si="1698">P443*$C444</f>
        <v>0</v>
      </c>
      <c r="Q445" s="92">
        <f t="shared" ref="Q445" si="1699">Q443*$C444</f>
        <v>0</v>
      </c>
      <c r="R445" s="92">
        <f t="shared" ref="R445" si="1700">R443*$C444</f>
        <v>0</v>
      </c>
      <c r="S445" s="92">
        <f t="shared" ref="S445" si="1701">S443*$C444</f>
        <v>0</v>
      </c>
    </row>
    <row r="446" spans="1:19" ht="15" customHeight="1" x14ac:dyDescent="0.25">
      <c r="A446" s="195" t="s">
        <v>281</v>
      </c>
      <c r="B446" s="195"/>
      <c r="C446" s="6">
        <f t="shared" ref="C446:N446" si="1702">C443+C445</f>
        <v>0</v>
      </c>
      <c r="D446" s="6">
        <f t="shared" si="1702"/>
        <v>0</v>
      </c>
      <c r="E446" s="6">
        <f t="shared" si="1702"/>
        <v>0</v>
      </c>
      <c r="F446" s="6">
        <f t="shared" si="1702"/>
        <v>0</v>
      </c>
      <c r="G446" s="6">
        <f t="shared" si="1702"/>
        <v>0</v>
      </c>
      <c r="H446" s="6">
        <f t="shared" si="1702"/>
        <v>0</v>
      </c>
      <c r="I446" s="6">
        <f t="shared" si="1702"/>
        <v>0</v>
      </c>
      <c r="J446" s="6">
        <f t="shared" si="1702"/>
        <v>0</v>
      </c>
      <c r="K446" s="6">
        <f t="shared" si="1702"/>
        <v>0</v>
      </c>
      <c r="L446" s="6">
        <f t="shared" si="1702"/>
        <v>0</v>
      </c>
      <c r="M446" s="6">
        <f t="shared" si="1702"/>
        <v>0</v>
      </c>
      <c r="N446" s="6">
        <f t="shared" si="1702"/>
        <v>0</v>
      </c>
      <c r="O446" s="92">
        <f t="shared" si="1697"/>
        <v>0</v>
      </c>
      <c r="P446" s="92">
        <f t="shared" ref="P446" si="1703">P443+P445</f>
        <v>0</v>
      </c>
      <c r="Q446" s="92">
        <f t="shared" ref="Q446" si="1704">Q443+Q445</f>
        <v>0</v>
      </c>
      <c r="R446" s="92">
        <f t="shared" ref="R446" si="1705">R443+R445</f>
        <v>0</v>
      </c>
      <c r="S446" s="92">
        <f t="shared" ref="S446" si="1706">S443+S445</f>
        <v>0</v>
      </c>
    </row>
    <row r="447" spans="1:19" ht="15" customHeight="1" x14ac:dyDescent="0.25">
      <c r="A447" s="8" t="s">
        <v>33</v>
      </c>
      <c r="B447" s="9">
        <f>$B$17</f>
        <v>1</v>
      </c>
      <c r="C447" s="6">
        <f t="shared" ref="C447:N447" si="1707">C446*$B$27</f>
        <v>0</v>
      </c>
      <c r="D447" s="6">
        <f t="shared" si="1707"/>
        <v>0</v>
      </c>
      <c r="E447" s="6">
        <f t="shared" si="1707"/>
        <v>0</v>
      </c>
      <c r="F447" s="6">
        <f t="shared" si="1707"/>
        <v>0</v>
      </c>
      <c r="G447" s="6">
        <f t="shared" si="1707"/>
        <v>0</v>
      </c>
      <c r="H447" s="6">
        <f t="shared" si="1707"/>
        <v>0</v>
      </c>
      <c r="I447" s="6">
        <f t="shared" si="1707"/>
        <v>0</v>
      </c>
      <c r="J447" s="6">
        <f t="shared" si="1707"/>
        <v>0</v>
      </c>
      <c r="K447" s="6">
        <f t="shared" si="1707"/>
        <v>0</v>
      </c>
      <c r="L447" s="6">
        <f t="shared" si="1707"/>
        <v>0</v>
      </c>
      <c r="M447" s="6">
        <f t="shared" si="1707"/>
        <v>0</v>
      </c>
      <c r="N447" s="6">
        <f t="shared" si="1707"/>
        <v>0</v>
      </c>
      <c r="O447" s="92">
        <f t="shared" si="1697"/>
        <v>0</v>
      </c>
      <c r="P447" s="92">
        <f t="shared" ref="P447" si="1708">P446*$B447</f>
        <v>0</v>
      </c>
      <c r="Q447" s="92">
        <f t="shared" ref="Q447" si="1709">Q446*$B447</f>
        <v>0</v>
      </c>
      <c r="R447" s="92">
        <f t="shared" ref="R447" si="1710">R446*$B447</f>
        <v>0</v>
      </c>
      <c r="S447" s="92">
        <f t="shared" ref="S447" si="1711">S446*$B447</f>
        <v>0</v>
      </c>
    </row>
    <row r="448" spans="1:19" ht="15" customHeight="1" x14ac:dyDescent="0.25">
      <c r="A448" s="8" t="s">
        <v>34</v>
      </c>
      <c r="B448" s="9">
        <f>1-B447</f>
        <v>0</v>
      </c>
      <c r="C448" s="6">
        <f t="shared" ref="C448:N448" si="1712">C446*$B$28</f>
        <v>0</v>
      </c>
      <c r="D448" s="6">
        <f t="shared" si="1712"/>
        <v>0</v>
      </c>
      <c r="E448" s="6">
        <f t="shared" si="1712"/>
        <v>0</v>
      </c>
      <c r="F448" s="6">
        <f t="shared" si="1712"/>
        <v>0</v>
      </c>
      <c r="G448" s="6">
        <f t="shared" si="1712"/>
        <v>0</v>
      </c>
      <c r="H448" s="6">
        <f t="shared" si="1712"/>
        <v>0</v>
      </c>
      <c r="I448" s="6">
        <f t="shared" si="1712"/>
        <v>0</v>
      </c>
      <c r="J448" s="6">
        <f t="shared" si="1712"/>
        <v>0</v>
      </c>
      <c r="K448" s="6">
        <f t="shared" si="1712"/>
        <v>0</v>
      </c>
      <c r="L448" s="6">
        <f t="shared" si="1712"/>
        <v>0</v>
      </c>
      <c r="M448" s="6">
        <f t="shared" si="1712"/>
        <v>0</v>
      </c>
      <c r="N448" s="6">
        <f t="shared" si="1712"/>
        <v>0</v>
      </c>
      <c r="O448" s="92">
        <f t="shared" si="1697"/>
        <v>0</v>
      </c>
      <c r="P448" s="92">
        <f t="shared" ref="P448" si="1713">P446-P447</f>
        <v>0</v>
      </c>
      <c r="Q448" s="92">
        <f t="shared" ref="Q448" si="1714">Q446-Q447</f>
        <v>0</v>
      </c>
      <c r="R448" s="92">
        <f t="shared" ref="R448" si="1715">R446-R447</f>
        <v>0</v>
      </c>
      <c r="S448" s="92">
        <f t="shared" ref="S448" si="1716">S446-S447</f>
        <v>0</v>
      </c>
    </row>
    <row r="449" spans="1:19" ht="15" customHeight="1" x14ac:dyDescent="0.25">
      <c r="A449" s="196" t="s">
        <v>375</v>
      </c>
      <c r="B449" s="197"/>
      <c r="C449" s="98" t="s">
        <v>17</v>
      </c>
      <c r="D449" s="98" t="s">
        <v>18</v>
      </c>
      <c r="E449" s="98" t="s">
        <v>19</v>
      </c>
      <c r="F449" s="98" t="s">
        <v>20</v>
      </c>
      <c r="G449" s="98" t="s">
        <v>21</v>
      </c>
      <c r="H449" s="98" t="s">
        <v>22</v>
      </c>
      <c r="I449" s="98" t="s">
        <v>23</v>
      </c>
      <c r="J449" s="98" t="s">
        <v>24</v>
      </c>
      <c r="K449" s="98" t="s">
        <v>25</v>
      </c>
      <c r="L449" s="98" t="s">
        <v>26</v>
      </c>
      <c r="M449" s="98" t="s">
        <v>27</v>
      </c>
      <c r="N449" s="98" t="s">
        <v>28</v>
      </c>
      <c r="O449" s="98" t="s">
        <v>438</v>
      </c>
      <c r="P449" s="98" t="s">
        <v>447</v>
      </c>
      <c r="Q449" s="98" t="s">
        <v>448</v>
      </c>
      <c r="R449" s="98" t="s">
        <v>449</v>
      </c>
      <c r="S449" s="98" t="s">
        <v>450</v>
      </c>
    </row>
    <row r="450" spans="1:19" ht="15" customHeight="1" x14ac:dyDescent="0.25">
      <c r="A450" s="198" t="s">
        <v>29</v>
      </c>
      <c r="B450" s="199"/>
      <c r="C450" s="81"/>
      <c r="D450" s="81">
        <f>$C450</f>
        <v>0</v>
      </c>
      <c r="E450" s="81">
        <f t="shared" ref="E450:N450" si="1717">$C450</f>
        <v>0</v>
      </c>
      <c r="F450" s="81">
        <f t="shared" si="1717"/>
        <v>0</v>
      </c>
      <c r="G450" s="81">
        <f t="shared" si="1717"/>
        <v>0</v>
      </c>
      <c r="H450" s="81">
        <f t="shared" si="1717"/>
        <v>0</v>
      </c>
      <c r="I450" s="81">
        <f t="shared" si="1717"/>
        <v>0</v>
      </c>
      <c r="J450" s="81">
        <f t="shared" si="1717"/>
        <v>0</v>
      </c>
      <c r="K450" s="81">
        <f t="shared" si="1717"/>
        <v>0</v>
      </c>
      <c r="L450" s="81">
        <f t="shared" si="1717"/>
        <v>0</v>
      </c>
      <c r="M450" s="81">
        <f t="shared" si="1717"/>
        <v>0</v>
      </c>
      <c r="N450" s="81">
        <f t="shared" si="1717"/>
        <v>0</v>
      </c>
      <c r="O450" s="90">
        <f t="shared" ref="O450:O451" si="1718">SUM(C450:N450)</f>
        <v>0</v>
      </c>
      <c r="P450" s="90">
        <f t="shared" ref="P450:S450" si="1719">O450*(1+P$7)</f>
        <v>0</v>
      </c>
      <c r="Q450" s="90">
        <f t="shared" si="1719"/>
        <v>0</v>
      </c>
      <c r="R450" s="90">
        <f t="shared" si="1719"/>
        <v>0</v>
      </c>
      <c r="S450" s="90">
        <f t="shared" si="1719"/>
        <v>0</v>
      </c>
    </row>
    <row r="451" spans="1:19" ht="15" customHeight="1" x14ac:dyDescent="0.25">
      <c r="A451" s="200"/>
      <c r="B451" s="201"/>
      <c r="C451" s="79">
        <f>INT($B$1*C450)</f>
        <v>0</v>
      </c>
      <c r="D451" s="79">
        <f t="shared" ref="D451:N451" si="1720">INT($B$1*D450)</f>
        <v>0</v>
      </c>
      <c r="E451" s="79">
        <f t="shared" si="1720"/>
        <v>0</v>
      </c>
      <c r="F451" s="79">
        <f t="shared" si="1720"/>
        <v>0</v>
      </c>
      <c r="G451" s="79">
        <f t="shared" si="1720"/>
        <v>0</v>
      </c>
      <c r="H451" s="79">
        <f t="shared" si="1720"/>
        <v>0</v>
      </c>
      <c r="I451" s="79">
        <f t="shared" si="1720"/>
        <v>0</v>
      </c>
      <c r="J451" s="79">
        <f t="shared" si="1720"/>
        <v>0</v>
      </c>
      <c r="K451" s="79">
        <f t="shared" si="1720"/>
        <v>0</v>
      </c>
      <c r="L451" s="79">
        <f t="shared" si="1720"/>
        <v>0</v>
      </c>
      <c r="M451" s="79">
        <f t="shared" si="1720"/>
        <v>0</v>
      </c>
      <c r="N451" s="79">
        <f t="shared" si="1720"/>
        <v>0</v>
      </c>
      <c r="O451" s="90">
        <f t="shared" si="1718"/>
        <v>0</v>
      </c>
      <c r="P451" s="90">
        <f t="shared" ref="P451:S451" si="1721">O451*(1+P$7)</f>
        <v>0</v>
      </c>
      <c r="Q451" s="90">
        <f t="shared" si="1721"/>
        <v>0</v>
      </c>
      <c r="R451" s="90">
        <f t="shared" si="1721"/>
        <v>0</v>
      </c>
      <c r="S451" s="90">
        <f t="shared" si="1721"/>
        <v>0</v>
      </c>
    </row>
    <row r="452" spans="1:19" ht="15" customHeight="1" x14ac:dyDescent="0.25">
      <c r="A452" s="194" t="s">
        <v>30</v>
      </c>
      <c r="B452" s="194"/>
      <c r="C452" s="7"/>
      <c r="D452" s="7">
        <f>$C452</f>
        <v>0</v>
      </c>
      <c r="E452" s="7">
        <f t="shared" ref="E452:N452" si="1722">$C452</f>
        <v>0</v>
      </c>
      <c r="F452" s="7">
        <f t="shared" si="1722"/>
        <v>0</v>
      </c>
      <c r="G452" s="7">
        <f t="shared" si="1722"/>
        <v>0</v>
      </c>
      <c r="H452" s="7">
        <f t="shared" si="1722"/>
        <v>0</v>
      </c>
      <c r="I452" s="7">
        <f t="shared" si="1722"/>
        <v>0</v>
      </c>
      <c r="J452" s="7">
        <f t="shared" si="1722"/>
        <v>0</v>
      </c>
      <c r="K452" s="7">
        <f t="shared" si="1722"/>
        <v>0</v>
      </c>
      <c r="L452" s="7">
        <f t="shared" si="1722"/>
        <v>0</v>
      </c>
      <c r="M452" s="7">
        <f t="shared" si="1722"/>
        <v>0</v>
      </c>
      <c r="N452" s="7">
        <f t="shared" si="1722"/>
        <v>0</v>
      </c>
      <c r="O452" s="150">
        <f t="shared" ref="O452" si="1723">AVERAGE(C452:N452)</f>
        <v>0</v>
      </c>
      <c r="P452" s="150">
        <f t="shared" ref="P452:S452" si="1724">ROUND(O452*(1+P$8),2)</f>
        <v>0</v>
      </c>
      <c r="Q452" s="150">
        <f t="shared" si="1724"/>
        <v>0</v>
      </c>
      <c r="R452" s="150">
        <f t="shared" si="1724"/>
        <v>0</v>
      </c>
      <c r="S452" s="150">
        <f t="shared" si="1724"/>
        <v>0</v>
      </c>
    </row>
    <row r="453" spans="1:19" ht="15" customHeight="1" x14ac:dyDescent="0.25">
      <c r="A453" s="194" t="s">
        <v>282</v>
      </c>
      <c r="B453" s="194"/>
      <c r="C453" s="6">
        <f>C451*C452</f>
        <v>0</v>
      </c>
      <c r="D453" s="6">
        <f t="shared" ref="D453:N453" si="1725">D451*D452</f>
        <v>0</v>
      </c>
      <c r="E453" s="6">
        <f t="shared" si="1725"/>
        <v>0</v>
      </c>
      <c r="F453" s="6">
        <f t="shared" si="1725"/>
        <v>0</v>
      </c>
      <c r="G453" s="6">
        <f t="shared" si="1725"/>
        <v>0</v>
      </c>
      <c r="H453" s="6">
        <f t="shared" si="1725"/>
        <v>0</v>
      </c>
      <c r="I453" s="6">
        <f t="shared" si="1725"/>
        <v>0</v>
      </c>
      <c r="J453" s="6">
        <f t="shared" si="1725"/>
        <v>0</v>
      </c>
      <c r="K453" s="6">
        <f t="shared" si="1725"/>
        <v>0</v>
      </c>
      <c r="L453" s="6">
        <f t="shared" si="1725"/>
        <v>0</v>
      </c>
      <c r="M453" s="6">
        <f t="shared" si="1725"/>
        <v>0</v>
      </c>
      <c r="N453" s="6">
        <f t="shared" si="1725"/>
        <v>0</v>
      </c>
      <c r="O453" s="92">
        <f t="shared" ref="O453" si="1726">SUM(C453:N453)</f>
        <v>0</v>
      </c>
      <c r="P453" s="92">
        <f t="shared" ref="P453" si="1727">P451*P452</f>
        <v>0</v>
      </c>
      <c r="Q453" s="92">
        <f t="shared" ref="Q453" si="1728">Q451*Q452</f>
        <v>0</v>
      </c>
      <c r="R453" s="92">
        <f t="shared" ref="R453" si="1729">R451*R452</f>
        <v>0</v>
      </c>
      <c r="S453" s="92">
        <f t="shared" ref="S453" si="1730">S451*S452</f>
        <v>0</v>
      </c>
    </row>
    <row r="454" spans="1:19" ht="15" customHeight="1" x14ac:dyDescent="0.25">
      <c r="A454" s="194" t="s">
        <v>31</v>
      </c>
      <c r="B454" s="194"/>
      <c r="C454" s="130">
        <v>0.21</v>
      </c>
      <c r="D454" s="131">
        <f t="shared" ref="D454:N454" si="1731">$C454</f>
        <v>0.21</v>
      </c>
      <c r="E454" s="131">
        <f t="shared" si="1731"/>
        <v>0.21</v>
      </c>
      <c r="F454" s="131">
        <f t="shared" si="1731"/>
        <v>0.21</v>
      </c>
      <c r="G454" s="131">
        <f t="shared" si="1731"/>
        <v>0.21</v>
      </c>
      <c r="H454" s="131">
        <f t="shared" si="1731"/>
        <v>0.21</v>
      </c>
      <c r="I454" s="131">
        <f t="shared" si="1731"/>
        <v>0.21</v>
      </c>
      <c r="J454" s="131">
        <f t="shared" si="1731"/>
        <v>0.21</v>
      </c>
      <c r="K454" s="131">
        <f t="shared" si="1731"/>
        <v>0.21</v>
      </c>
      <c r="L454" s="131">
        <f t="shared" si="1731"/>
        <v>0.21</v>
      </c>
      <c r="M454" s="131">
        <f t="shared" si="1731"/>
        <v>0.21</v>
      </c>
      <c r="N454" s="131">
        <f t="shared" si="1731"/>
        <v>0.21</v>
      </c>
      <c r="O454" s="6"/>
      <c r="P454" s="6"/>
      <c r="Q454" s="6"/>
      <c r="R454" s="6"/>
      <c r="S454" s="6"/>
    </row>
    <row r="455" spans="1:19" ht="15" customHeight="1" x14ac:dyDescent="0.25">
      <c r="A455" s="195" t="s">
        <v>32</v>
      </c>
      <c r="B455" s="195"/>
      <c r="C455" s="6">
        <f t="shared" ref="C455:N455" si="1732">C453*C454</f>
        <v>0</v>
      </c>
      <c r="D455" s="6">
        <f t="shared" si="1732"/>
        <v>0</v>
      </c>
      <c r="E455" s="6">
        <f t="shared" si="1732"/>
        <v>0</v>
      </c>
      <c r="F455" s="6">
        <f t="shared" si="1732"/>
        <v>0</v>
      </c>
      <c r="G455" s="6">
        <f t="shared" si="1732"/>
        <v>0</v>
      </c>
      <c r="H455" s="6">
        <f t="shared" si="1732"/>
        <v>0</v>
      </c>
      <c r="I455" s="6">
        <f t="shared" si="1732"/>
        <v>0</v>
      </c>
      <c r="J455" s="6">
        <f t="shared" si="1732"/>
        <v>0</v>
      </c>
      <c r="K455" s="6">
        <f t="shared" si="1732"/>
        <v>0</v>
      </c>
      <c r="L455" s="6">
        <f t="shared" si="1732"/>
        <v>0</v>
      </c>
      <c r="M455" s="6">
        <f t="shared" si="1732"/>
        <v>0</v>
      </c>
      <c r="N455" s="6">
        <f t="shared" si="1732"/>
        <v>0</v>
      </c>
      <c r="O455" s="92">
        <f t="shared" ref="O455:O458" si="1733">SUM(C455:N455)</f>
        <v>0</v>
      </c>
      <c r="P455" s="92">
        <f t="shared" ref="P455" si="1734">P453*$C454</f>
        <v>0</v>
      </c>
      <c r="Q455" s="92">
        <f t="shared" ref="Q455" si="1735">Q453*$C454</f>
        <v>0</v>
      </c>
      <c r="R455" s="92">
        <f t="shared" ref="R455" si="1736">R453*$C454</f>
        <v>0</v>
      </c>
      <c r="S455" s="92">
        <f t="shared" ref="S455" si="1737">S453*$C454</f>
        <v>0</v>
      </c>
    </row>
    <row r="456" spans="1:19" ht="15" customHeight="1" x14ac:dyDescent="0.25">
      <c r="A456" s="195" t="s">
        <v>281</v>
      </c>
      <c r="B456" s="195"/>
      <c r="C456" s="6">
        <f t="shared" ref="C456:N456" si="1738">C453+C455</f>
        <v>0</v>
      </c>
      <c r="D456" s="6">
        <f t="shared" si="1738"/>
        <v>0</v>
      </c>
      <c r="E456" s="6">
        <f t="shared" si="1738"/>
        <v>0</v>
      </c>
      <c r="F456" s="6">
        <f t="shared" si="1738"/>
        <v>0</v>
      </c>
      <c r="G456" s="6">
        <f t="shared" si="1738"/>
        <v>0</v>
      </c>
      <c r="H456" s="6">
        <f t="shared" si="1738"/>
        <v>0</v>
      </c>
      <c r="I456" s="6">
        <f t="shared" si="1738"/>
        <v>0</v>
      </c>
      <c r="J456" s="6">
        <f t="shared" si="1738"/>
        <v>0</v>
      </c>
      <c r="K456" s="6">
        <f t="shared" si="1738"/>
        <v>0</v>
      </c>
      <c r="L456" s="6">
        <f t="shared" si="1738"/>
        <v>0</v>
      </c>
      <c r="M456" s="6">
        <f t="shared" si="1738"/>
        <v>0</v>
      </c>
      <c r="N456" s="6">
        <f t="shared" si="1738"/>
        <v>0</v>
      </c>
      <c r="O456" s="92">
        <f t="shared" si="1733"/>
        <v>0</v>
      </c>
      <c r="P456" s="92">
        <f t="shared" ref="P456" si="1739">P453+P455</f>
        <v>0</v>
      </c>
      <c r="Q456" s="92">
        <f t="shared" ref="Q456" si="1740">Q453+Q455</f>
        <v>0</v>
      </c>
      <c r="R456" s="92">
        <f t="shared" ref="R456" si="1741">R453+R455</f>
        <v>0</v>
      </c>
      <c r="S456" s="92">
        <f t="shared" ref="S456" si="1742">S453+S455</f>
        <v>0</v>
      </c>
    </row>
    <row r="457" spans="1:19" ht="15" customHeight="1" x14ac:dyDescent="0.25">
      <c r="A457" s="8" t="s">
        <v>33</v>
      </c>
      <c r="B457" s="9">
        <f>$B$17</f>
        <v>1</v>
      </c>
      <c r="C457" s="6">
        <f t="shared" ref="C457:N457" si="1743">C456*$B$27</f>
        <v>0</v>
      </c>
      <c r="D457" s="6">
        <f t="shared" si="1743"/>
        <v>0</v>
      </c>
      <c r="E457" s="6">
        <f t="shared" si="1743"/>
        <v>0</v>
      </c>
      <c r="F457" s="6">
        <f t="shared" si="1743"/>
        <v>0</v>
      </c>
      <c r="G457" s="6">
        <f t="shared" si="1743"/>
        <v>0</v>
      </c>
      <c r="H457" s="6">
        <f t="shared" si="1743"/>
        <v>0</v>
      </c>
      <c r="I457" s="6">
        <f t="shared" si="1743"/>
        <v>0</v>
      </c>
      <c r="J457" s="6">
        <f t="shared" si="1743"/>
        <v>0</v>
      </c>
      <c r="K457" s="6">
        <f t="shared" si="1743"/>
        <v>0</v>
      </c>
      <c r="L457" s="6">
        <f t="shared" si="1743"/>
        <v>0</v>
      </c>
      <c r="M457" s="6">
        <f t="shared" si="1743"/>
        <v>0</v>
      </c>
      <c r="N457" s="6">
        <f t="shared" si="1743"/>
        <v>0</v>
      </c>
      <c r="O457" s="92">
        <f t="shared" si="1733"/>
        <v>0</v>
      </c>
      <c r="P457" s="92">
        <f t="shared" ref="P457" si="1744">P456*$B457</f>
        <v>0</v>
      </c>
      <c r="Q457" s="92">
        <f t="shared" ref="Q457" si="1745">Q456*$B457</f>
        <v>0</v>
      </c>
      <c r="R457" s="92">
        <f t="shared" ref="R457" si="1746">R456*$B457</f>
        <v>0</v>
      </c>
      <c r="S457" s="92">
        <f t="shared" ref="S457" si="1747">S456*$B457</f>
        <v>0</v>
      </c>
    </row>
    <row r="458" spans="1:19" ht="15" customHeight="1" x14ac:dyDescent="0.25">
      <c r="A458" s="8" t="s">
        <v>34</v>
      </c>
      <c r="B458" s="9">
        <f>1-B457</f>
        <v>0</v>
      </c>
      <c r="C458" s="6">
        <f t="shared" ref="C458:N458" si="1748">C456*$B$28</f>
        <v>0</v>
      </c>
      <c r="D458" s="6">
        <f t="shared" si="1748"/>
        <v>0</v>
      </c>
      <c r="E458" s="6">
        <f t="shared" si="1748"/>
        <v>0</v>
      </c>
      <c r="F458" s="6">
        <f t="shared" si="1748"/>
        <v>0</v>
      </c>
      <c r="G458" s="6">
        <f t="shared" si="1748"/>
        <v>0</v>
      </c>
      <c r="H458" s="6">
        <f t="shared" si="1748"/>
        <v>0</v>
      </c>
      <c r="I458" s="6">
        <f t="shared" si="1748"/>
        <v>0</v>
      </c>
      <c r="J458" s="6">
        <f t="shared" si="1748"/>
        <v>0</v>
      </c>
      <c r="K458" s="6">
        <f t="shared" si="1748"/>
        <v>0</v>
      </c>
      <c r="L458" s="6">
        <f t="shared" si="1748"/>
        <v>0</v>
      </c>
      <c r="M458" s="6">
        <f t="shared" si="1748"/>
        <v>0</v>
      </c>
      <c r="N458" s="6">
        <f t="shared" si="1748"/>
        <v>0</v>
      </c>
      <c r="O458" s="92">
        <f t="shared" si="1733"/>
        <v>0</v>
      </c>
      <c r="P458" s="92">
        <f t="shared" ref="P458" si="1749">P456-P457</f>
        <v>0</v>
      </c>
      <c r="Q458" s="92">
        <f t="shared" ref="Q458" si="1750">Q456-Q457</f>
        <v>0</v>
      </c>
      <c r="R458" s="92">
        <f t="shared" ref="R458" si="1751">R456-R457</f>
        <v>0</v>
      </c>
      <c r="S458" s="92">
        <f t="shared" ref="S458" si="1752">S456-S457</f>
        <v>0</v>
      </c>
    </row>
    <row r="459" spans="1:19" ht="15" customHeight="1" x14ac:dyDescent="0.25">
      <c r="A459" s="196" t="s">
        <v>376</v>
      </c>
      <c r="B459" s="197"/>
      <c r="C459" s="98" t="s">
        <v>17</v>
      </c>
      <c r="D459" s="98" t="s">
        <v>18</v>
      </c>
      <c r="E459" s="98" t="s">
        <v>19</v>
      </c>
      <c r="F459" s="98" t="s">
        <v>20</v>
      </c>
      <c r="G459" s="98" t="s">
        <v>21</v>
      </c>
      <c r="H459" s="98" t="s">
        <v>22</v>
      </c>
      <c r="I459" s="98" t="s">
        <v>23</v>
      </c>
      <c r="J459" s="98" t="s">
        <v>24</v>
      </c>
      <c r="K459" s="98" t="s">
        <v>25</v>
      </c>
      <c r="L459" s="98" t="s">
        <v>26</v>
      </c>
      <c r="M459" s="98" t="s">
        <v>27</v>
      </c>
      <c r="N459" s="98" t="s">
        <v>28</v>
      </c>
      <c r="O459" s="98" t="s">
        <v>438</v>
      </c>
      <c r="P459" s="98" t="s">
        <v>447</v>
      </c>
      <c r="Q459" s="98" t="s">
        <v>448</v>
      </c>
      <c r="R459" s="98" t="s">
        <v>449</v>
      </c>
      <c r="S459" s="98" t="s">
        <v>450</v>
      </c>
    </row>
    <row r="460" spans="1:19" ht="15" customHeight="1" x14ac:dyDescent="0.25">
      <c r="A460" s="198" t="s">
        <v>29</v>
      </c>
      <c r="B460" s="199"/>
      <c r="C460" s="81"/>
      <c r="D460" s="81">
        <f>$C460</f>
        <v>0</v>
      </c>
      <c r="E460" s="81">
        <f t="shared" ref="E460:N460" si="1753">$C460</f>
        <v>0</v>
      </c>
      <c r="F460" s="81">
        <f t="shared" si="1753"/>
        <v>0</v>
      </c>
      <c r="G460" s="81">
        <f t="shared" si="1753"/>
        <v>0</v>
      </c>
      <c r="H460" s="81">
        <f t="shared" si="1753"/>
        <v>0</v>
      </c>
      <c r="I460" s="81">
        <f t="shared" si="1753"/>
        <v>0</v>
      </c>
      <c r="J460" s="81">
        <f t="shared" si="1753"/>
        <v>0</v>
      </c>
      <c r="K460" s="81">
        <f t="shared" si="1753"/>
        <v>0</v>
      </c>
      <c r="L460" s="81">
        <f t="shared" si="1753"/>
        <v>0</v>
      </c>
      <c r="M460" s="81">
        <f t="shared" si="1753"/>
        <v>0</v>
      </c>
      <c r="N460" s="81">
        <f t="shared" si="1753"/>
        <v>0</v>
      </c>
      <c r="O460" s="90">
        <f t="shared" ref="O460:O461" si="1754">SUM(C460:N460)</f>
        <v>0</v>
      </c>
      <c r="P460" s="90">
        <f t="shared" ref="P460:S460" si="1755">O460*(1+P$7)</f>
        <v>0</v>
      </c>
      <c r="Q460" s="90">
        <f t="shared" si="1755"/>
        <v>0</v>
      </c>
      <c r="R460" s="90">
        <f t="shared" si="1755"/>
        <v>0</v>
      </c>
      <c r="S460" s="90">
        <f t="shared" si="1755"/>
        <v>0</v>
      </c>
    </row>
    <row r="461" spans="1:19" ht="15" customHeight="1" x14ac:dyDescent="0.25">
      <c r="A461" s="200"/>
      <c r="B461" s="201"/>
      <c r="C461" s="79">
        <f>INT($B$1*C460)</f>
        <v>0</v>
      </c>
      <c r="D461" s="79">
        <f t="shared" ref="D461:N461" si="1756">INT($B$1*D460)</f>
        <v>0</v>
      </c>
      <c r="E461" s="79">
        <f t="shared" si="1756"/>
        <v>0</v>
      </c>
      <c r="F461" s="79">
        <f t="shared" si="1756"/>
        <v>0</v>
      </c>
      <c r="G461" s="79">
        <f t="shared" si="1756"/>
        <v>0</v>
      </c>
      <c r="H461" s="79">
        <f t="shared" si="1756"/>
        <v>0</v>
      </c>
      <c r="I461" s="79">
        <f t="shared" si="1756"/>
        <v>0</v>
      </c>
      <c r="J461" s="79">
        <f t="shared" si="1756"/>
        <v>0</v>
      </c>
      <c r="K461" s="79">
        <f t="shared" si="1756"/>
        <v>0</v>
      </c>
      <c r="L461" s="79">
        <f t="shared" si="1756"/>
        <v>0</v>
      </c>
      <c r="M461" s="79">
        <f t="shared" si="1756"/>
        <v>0</v>
      </c>
      <c r="N461" s="79">
        <f t="shared" si="1756"/>
        <v>0</v>
      </c>
      <c r="O461" s="90">
        <f t="shared" si="1754"/>
        <v>0</v>
      </c>
      <c r="P461" s="90">
        <f t="shared" ref="P461:S461" si="1757">O461*(1+P$7)</f>
        <v>0</v>
      </c>
      <c r="Q461" s="90">
        <f t="shared" si="1757"/>
        <v>0</v>
      </c>
      <c r="R461" s="90">
        <f t="shared" si="1757"/>
        <v>0</v>
      </c>
      <c r="S461" s="90">
        <f t="shared" si="1757"/>
        <v>0</v>
      </c>
    </row>
    <row r="462" spans="1:19" ht="15" customHeight="1" x14ac:dyDescent="0.25">
      <c r="A462" s="194" t="s">
        <v>30</v>
      </c>
      <c r="B462" s="194"/>
      <c r="C462" s="7"/>
      <c r="D462" s="7">
        <f>$C462</f>
        <v>0</v>
      </c>
      <c r="E462" s="7">
        <f t="shared" ref="E462:N462" si="1758">$C462</f>
        <v>0</v>
      </c>
      <c r="F462" s="7">
        <f t="shared" si="1758"/>
        <v>0</v>
      </c>
      <c r="G462" s="7">
        <f t="shared" si="1758"/>
        <v>0</v>
      </c>
      <c r="H462" s="7">
        <f t="shared" si="1758"/>
        <v>0</v>
      </c>
      <c r="I462" s="7">
        <f t="shared" si="1758"/>
        <v>0</v>
      </c>
      <c r="J462" s="7">
        <f t="shared" si="1758"/>
        <v>0</v>
      </c>
      <c r="K462" s="7">
        <f t="shared" si="1758"/>
        <v>0</v>
      </c>
      <c r="L462" s="7">
        <f t="shared" si="1758"/>
        <v>0</v>
      </c>
      <c r="M462" s="7">
        <f t="shared" si="1758"/>
        <v>0</v>
      </c>
      <c r="N462" s="7">
        <f t="shared" si="1758"/>
        <v>0</v>
      </c>
      <c r="O462" s="150">
        <f t="shared" ref="O462" si="1759">AVERAGE(C462:N462)</f>
        <v>0</v>
      </c>
      <c r="P462" s="150">
        <f t="shared" ref="P462:S462" si="1760">ROUND(O462*(1+P$8),2)</f>
        <v>0</v>
      </c>
      <c r="Q462" s="150">
        <f t="shared" si="1760"/>
        <v>0</v>
      </c>
      <c r="R462" s="150">
        <f t="shared" si="1760"/>
        <v>0</v>
      </c>
      <c r="S462" s="150">
        <f t="shared" si="1760"/>
        <v>0</v>
      </c>
    </row>
    <row r="463" spans="1:19" ht="15" customHeight="1" x14ac:dyDescent="0.25">
      <c r="A463" s="194" t="s">
        <v>282</v>
      </c>
      <c r="B463" s="194"/>
      <c r="C463" s="6">
        <f>C461*C462</f>
        <v>0</v>
      </c>
      <c r="D463" s="6">
        <f t="shared" ref="D463:N463" si="1761">D461*D462</f>
        <v>0</v>
      </c>
      <c r="E463" s="6">
        <f t="shared" si="1761"/>
        <v>0</v>
      </c>
      <c r="F463" s="6">
        <f t="shared" si="1761"/>
        <v>0</v>
      </c>
      <c r="G463" s="6">
        <f t="shared" si="1761"/>
        <v>0</v>
      </c>
      <c r="H463" s="6">
        <f t="shared" si="1761"/>
        <v>0</v>
      </c>
      <c r="I463" s="6">
        <f t="shared" si="1761"/>
        <v>0</v>
      </c>
      <c r="J463" s="6">
        <f t="shared" si="1761"/>
        <v>0</v>
      </c>
      <c r="K463" s="6">
        <f t="shared" si="1761"/>
        <v>0</v>
      </c>
      <c r="L463" s="6">
        <f t="shared" si="1761"/>
        <v>0</v>
      </c>
      <c r="M463" s="6">
        <f t="shared" si="1761"/>
        <v>0</v>
      </c>
      <c r="N463" s="6">
        <f t="shared" si="1761"/>
        <v>0</v>
      </c>
      <c r="O463" s="92">
        <f t="shared" ref="O463" si="1762">SUM(C463:N463)</f>
        <v>0</v>
      </c>
      <c r="P463" s="92">
        <f t="shared" ref="P463" si="1763">P461*P462</f>
        <v>0</v>
      </c>
      <c r="Q463" s="92">
        <f t="shared" ref="Q463" si="1764">Q461*Q462</f>
        <v>0</v>
      </c>
      <c r="R463" s="92">
        <f t="shared" ref="R463" si="1765">R461*R462</f>
        <v>0</v>
      </c>
      <c r="S463" s="92">
        <f t="shared" ref="S463" si="1766">S461*S462</f>
        <v>0</v>
      </c>
    </row>
    <row r="464" spans="1:19" ht="15" customHeight="1" x14ac:dyDescent="0.25">
      <c r="A464" s="194" t="s">
        <v>31</v>
      </c>
      <c r="B464" s="194"/>
      <c r="C464" s="130">
        <v>0.21</v>
      </c>
      <c r="D464" s="131">
        <f t="shared" ref="D464:N464" si="1767">$C464</f>
        <v>0.21</v>
      </c>
      <c r="E464" s="131">
        <f t="shared" si="1767"/>
        <v>0.21</v>
      </c>
      <c r="F464" s="131">
        <f t="shared" si="1767"/>
        <v>0.21</v>
      </c>
      <c r="G464" s="131">
        <f t="shared" si="1767"/>
        <v>0.21</v>
      </c>
      <c r="H464" s="131">
        <f t="shared" si="1767"/>
        <v>0.21</v>
      </c>
      <c r="I464" s="131">
        <f t="shared" si="1767"/>
        <v>0.21</v>
      </c>
      <c r="J464" s="131">
        <f t="shared" si="1767"/>
        <v>0.21</v>
      </c>
      <c r="K464" s="131">
        <f t="shared" si="1767"/>
        <v>0.21</v>
      </c>
      <c r="L464" s="131">
        <f t="shared" si="1767"/>
        <v>0.21</v>
      </c>
      <c r="M464" s="131">
        <f t="shared" si="1767"/>
        <v>0.21</v>
      </c>
      <c r="N464" s="131">
        <f t="shared" si="1767"/>
        <v>0.21</v>
      </c>
      <c r="O464" s="6"/>
      <c r="P464" s="6"/>
      <c r="Q464" s="6"/>
      <c r="R464" s="6"/>
      <c r="S464" s="6"/>
    </row>
    <row r="465" spans="1:19" ht="15" customHeight="1" x14ac:dyDescent="0.25">
      <c r="A465" s="195" t="s">
        <v>32</v>
      </c>
      <c r="B465" s="195"/>
      <c r="C465" s="6">
        <f t="shared" ref="C465:N465" si="1768">C463*C464</f>
        <v>0</v>
      </c>
      <c r="D465" s="6">
        <f t="shared" si="1768"/>
        <v>0</v>
      </c>
      <c r="E465" s="6">
        <f t="shared" si="1768"/>
        <v>0</v>
      </c>
      <c r="F465" s="6">
        <f t="shared" si="1768"/>
        <v>0</v>
      </c>
      <c r="G465" s="6">
        <f t="shared" si="1768"/>
        <v>0</v>
      </c>
      <c r="H465" s="6">
        <f t="shared" si="1768"/>
        <v>0</v>
      </c>
      <c r="I465" s="6">
        <f t="shared" si="1768"/>
        <v>0</v>
      </c>
      <c r="J465" s="6">
        <f t="shared" si="1768"/>
        <v>0</v>
      </c>
      <c r="K465" s="6">
        <f t="shared" si="1768"/>
        <v>0</v>
      </c>
      <c r="L465" s="6">
        <f t="shared" si="1768"/>
        <v>0</v>
      </c>
      <c r="M465" s="6">
        <f t="shared" si="1768"/>
        <v>0</v>
      </c>
      <c r="N465" s="6">
        <f t="shared" si="1768"/>
        <v>0</v>
      </c>
      <c r="O465" s="92">
        <f t="shared" ref="O465:O468" si="1769">SUM(C465:N465)</f>
        <v>0</v>
      </c>
      <c r="P465" s="92">
        <f t="shared" ref="P465" si="1770">P463*$C464</f>
        <v>0</v>
      </c>
      <c r="Q465" s="92">
        <f t="shared" ref="Q465" si="1771">Q463*$C464</f>
        <v>0</v>
      </c>
      <c r="R465" s="92">
        <f t="shared" ref="R465" si="1772">R463*$C464</f>
        <v>0</v>
      </c>
      <c r="S465" s="92">
        <f t="shared" ref="S465" si="1773">S463*$C464</f>
        <v>0</v>
      </c>
    </row>
    <row r="466" spans="1:19" ht="15" customHeight="1" x14ac:dyDescent="0.25">
      <c r="A466" s="195" t="s">
        <v>281</v>
      </c>
      <c r="B466" s="195"/>
      <c r="C466" s="6">
        <f t="shared" ref="C466:N466" si="1774">C463+C465</f>
        <v>0</v>
      </c>
      <c r="D466" s="6">
        <f t="shared" si="1774"/>
        <v>0</v>
      </c>
      <c r="E466" s="6">
        <f t="shared" si="1774"/>
        <v>0</v>
      </c>
      <c r="F466" s="6">
        <f t="shared" si="1774"/>
        <v>0</v>
      </c>
      <c r="G466" s="6">
        <f t="shared" si="1774"/>
        <v>0</v>
      </c>
      <c r="H466" s="6">
        <f t="shared" si="1774"/>
        <v>0</v>
      </c>
      <c r="I466" s="6">
        <f t="shared" si="1774"/>
        <v>0</v>
      </c>
      <c r="J466" s="6">
        <f t="shared" si="1774"/>
        <v>0</v>
      </c>
      <c r="K466" s="6">
        <f t="shared" si="1774"/>
        <v>0</v>
      </c>
      <c r="L466" s="6">
        <f t="shared" si="1774"/>
        <v>0</v>
      </c>
      <c r="M466" s="6">
        <f t="shared" si="1774"/>
        <v>0</v>
      </c>
      <c r="N466" s="6">
        <f t="shared" si="1774"/>
        <v>0</v>
      </c>
      <c r="O466" s="92">
        <f t="shared" si="1769"/>
        <v>0</v>
      </c>
      <c r="P466" s="92">
        <f t="shared" ref="P466" si="1775">P463+P465</f>
        <v>0</v>
      </c>
      <c r="Q466" s="92">
        <f t="shared" ref="Q466" si="1776">Q463+Q465</f>
        <v>0</v>
      </c>
      <c r="R466" s="92">
        <f t="shared" ref="R466" si="1777">R463+R465</f>
        <v>0</v>
      </c>
      <c r="S466" s="92">
        <f t="shared" ref="S466" si="1778">S463+S465</f>
        <v>0</v>
      </c>
    </row>
    <row r="467" spans="1:19" ht="15" customHeight="1" x14ac:dyDescent="0.25">
      <c r="A467" s="8" t="s">
        <v>33</v>
      </c>
      <c r="B467" s="9">
        <f>$B$17</f>
        <v>1</v>
      </c>
      <c r="C467" s="6">
        <f t="shared" ref="C467:N467" si="1779">C466*$B$27</f>
        <v>0</v>
      </c>
      <c r="D467" s="6">
        <f t="shared" si="1779"/>
        <v>0</v>
      </c>
      <c r="E467" s="6">
        <f t="shared" si="1779"/>
        <v>0</v>
      </c>
      <c r="F467" s="6">
        <f t="shared" si="1779"/>
        <v>0</v>
      </c>
      <c r="G467" s="6">
        <f t="shared" si="1779"/>
        <v>0</v>
      </c>
      <c r="H467" s="6">
        <f t="shared" si="1779"/>
        <v>0</v>
      </c>
      <c r="I467" s="6">
        <f t="shared" si="1779"/>
        <v>0</v>
      </c>
      <c r="J467" s="6">
        <f t="shared" si="1779"/>
        <v>0</v>
      </c>
      <c r="K467" s="6">
        <f t="shared" si="1779"/>
        <v>0</v>
      </c>
      <c r="L467" s="6">
        <f t="shared" si="1779"/>
        <v>0</v>
      </c>
      <c r="M467" s="6">
        <f t="shared" si="1779"/>
        <v>0</v>
      </c>
      <c r="N467" s="6">
        <f t="shared" si="1779"/>
        <v>0</v>
      </c>
      <c r="O467" s="92">
        <f t="shared" si="1769"/>
        <v>0</v>
      </c>
      <c r="P467" s="92">
        <f t="shared" ref="P467" si="1780">P466*$B467</f>
        <v>0</v>
      </c>
      <c r="Q467" s="92">
        <f t="shared" ref="Q467" si="1781">Q466*$B467</f>
        <v>0</v>
      </c>
      <c r="R467" s="92">
        <f t="shared" ref="R467" si="1782">R466*$B467</f>
        <v>0</v>
      </c>
      <c r="S467" s="92">
        <f t="shared" ref="S467" si="1783">S466*$B467</f>
        <v>0</v>
      </c>
    </row>
    <row r="468" spans="1:19" ht="15" customHeight="1" x14ac:dyDescent="0.25">
      <c r="A468" s="8" t="s">
        <v>34</v>
      </c>
      <c r="B468" s="9">
        <f>1-B467</f>
        <v>0</v>
      </c>
      <c r="C468" s="6">
        <f t="shared" ref="C468:N468" si="1784">C466*$B$28</f>
        <v>0</v>
      </c>
      <c r="D468" s="6">
        <f t="shared" si="1784"/>
        <v>0</v>
      </c>
      <c r="E468" s="6">
        <f t="shared" si="1784"/>
        <v>0</v>
      </c>
      <c r="F468" s="6">
        <f t="shared" si="1784"/>
        <v>0</v>
      </c>
      <c r="G468" s="6">
        <f t="shared" si="1784"/>
        <v>0</v>
      </c>
      <c r="H468" s="6">
        <f t="shared" si="1784"/>
        <v>0</v>
      </c>
      <c r="I468" s="6">
        <f t="shared" si="1784"/>
        <v>0</v>
      </c>
      <c r="J468" s="6">
        <f t="shared" si="1784"/>
        <v>0</v>
      </c>
      <c r="K468" s="6">
        <f t="shared" si="1784"/>
        <v>0</v>
      </c>
      <c r="L468" s="6">
        <f t="shared" si="1784"/>
        <v>0</v>
      </c>
      <c r="M468" s="6">
        <f t="shared" si="1784"/>
        <v>0</v>
      </c>
      <c r="N468" s="6">
        <f t="shared" si="1784"/>
        <v>0</v>
      </c>
      <c r="O468" s="92">
        <f t="shared" si="1769"/>
        <v>0</v>
      </c>
      <c r="P468" s="92">
        <f t="shared" ref="P468" si="1785">P466-P467</f>
        <v>0</v>
      </c>
      <c r="Q468" s="92">
        <f t="shared" ref="Q468" si="1786">Q466-Q467</f>
        <v>0</v>
      </c>
      <c r="R468" s="92">
        <f t="shared" ref="R468" si="1787">R466-R467</f>
        <v>0</v>
      </c>
      <c r="S468" s="92">
        <f t="shared" ref="S468" si="1788">S466-S467</f>
        <v>0</v>
      </c>
    </row>
    <row r="469" spans="1:19" ht="15" customHeight="1" x14ac:dyDescent="0.25">
      <c r="A469" s="196" t="s">
        <v>377</v>
      </c>
      <c r="B469" s="197"/>
      <c r="C469" s="98" t="s">
        <v>17</v>
      </c>
      <c r="D469" s="98" t="s">
        <v>18</v>
      </c>
      <c r="E469" s="98" t="s">
        <v>19</v>
      </c>
      <c r="F469" s="98" t="s">
        <v>20</v>
      </c>
      <c r="G469" s="98" t="s">
        <v>21</v>
      </c>
      <c r="H469" s="98" t="s">
        <v>22</v>
      </c>
      <c r="I469" s="98" t="s">
        <v>23</v>
      </c>
      <c r="J469" s="98" t="s">
        <v>24</v>
      </c>
      <c r="K469" s="98" t="s">
        <v>25</v>
      </c>
      <c r="L469" s="98" t="s">
        <v>26</v>
      </c>
      <c r="M469" s="98" t="s">
        <v>27</v>
      </c>
      <c r="N469" s="98" t="s">
        <v>28</v>
      </c>
      <c r="O469" s="98" t="s">
        <v>438</v>
      </c>
      <c r="P469" s="98" t="s">
        <v>447</v>
      </c>
      <c r="Q469" s="98" t="s">
        <v>448</v>
      </c>
      <c r="R469" s="98" t="s">
        <v>449</v>
      </c>
      <c r="S469" s="98" t="s">
        <v>450</v>
      </c>
    </row>
    <row r="470" spans="1:19" ht="15" customHeight="1" x14ac:dyDescent="0.25">
      <c r="A470" s="198" t="s">
        <v>29</v>
      </c>
      <c r="B470" s="199"/>
      <c r="C470" s="81"/>
      <c r="D470" s="81">
        <f>$C470</f>
        <v>0</v>
      </c>
      <c r="E470" s="81">
        <f t="shared" ref="E470:N470" si="1789">$C470</f>
        <v>0</v>
      </c>
      <c r="F470" s="81">
        <f t="shared" si="1789"/>
        <v>0</v>
      </c>
      <c r="G470" s="81">
        <f t="shared" si="1789"/>
        <v>0</v>
      </c>
      <c r="H470" s="81">
        <f t="shared" si="1789"/>
        <v>0</v>
      </c>
      <c r="I470" s="81">
        <f t="shared" si="1789"/>
        <v>0</v>
      </c>
      <c r="J470" s="81">
        <f t="shared" si="1789"/>
        <v>0</v>
      </c>
      <c r="K470" s="81">
        <f t="shared" si="1789"/>
        <v>0</v>
      </c>
      <c r="L470" s="81">
        <f t="shared" si="1789"/>
        <v>0</v>
      </c>
      <c r="M470" s="81">
        <f t="shared" si="1789"/>
        <v>0</v>
      </c>
      <c r="N470" s="81">
        <f t="shared" si="1789"/>
        <v>0</v>
      </c>
      <c r="O470" s="90">
        <f t="shared" ref="O470:O471" si="1790">SUM(C470:N470)</f>
        <v>0</v>
      </c>
      <c r="P470" s="90">
        <f t="shared" ref="P470:S470" si="1791">O470*(1+P$7)</f>
        <v>0</v>
      </c>
      <c r="Q470" s="90">
        <f t="shared" si="1791"/>
        <v>0</v>
      </c>
      <c r="R470" s="90">
        <f t="shared" si="1791"/>
        <v>0</v>
      </c>
      <c r="S470" s="90">
        <f t="shared" si="1791"/>
        <v>0</v>
      </c>
    </row>
    <row r="471" spans="1:19" ht="15" customHeight="1" x14ac:dyDescent="0.25">
      <c r="A471" s="200"/>
      <c r="B471" s="201"/>
      <c r="C471" s="79">
        <f>INT($B$1*C470)</f>
        <v>0</v>
      </c>
      <c r="D471" s="79">
        <f t="shared" ref="D471:N471" si="1792">INT($B$1*D470)</f>
        <v>0</v>
      </c>
      <c r="E471" s="79">
        <f t="shared" si="1792"/>
        <v>0</v>
      </c>
      <c r="F471" s="79">
        <f t="shared" si="1792"/>
        <v>0</v>
      </c>
      <c r="G471" s="79">
        <f t="shared" si="1792"/>
        <v>0</v>
      </c>
      <c r="H471" s="79">
        <f t="shared" si="1792"/>
        <v>0</v>
      </c>
      <c r="I471" s="79">
        <f t="shared" si="1792"/>
        <v>0</v>
      </c>
      <c r="J471" s="79">
        <f t="shared" si="1792"/>
        <v>0</v>
      </c>
      <c r="K471" s="79">
        <f t="shared" si="1792"/>
        <v>0</v>
      </c>
      <c r="L471" s="79">
        <f t="shared" si="1792"/>
        <v>0</v>
      </c>
      <c r="M471" s="79">
        <f t="shared" si="1792"/>
        <v>0</v>
      </c>
      <c r="N471" s="79">
        <f t="shared" si="1792"/>
        <v>0</v>
      </c>
      <c r="O471" s="90">
        <f t="shared" si="1790"/>
        <v>0</v>
      </c>
      <c r="P471" s="90">
        <f t="shared" ref="P471:S471" si="1793">O471*(1+P$7)</f>
        <v>0</v>
      </c>
      <c r="Q471" s="90">
        <f t="shared" si="1793"/>
        <v>0</v>
      </c>
      <c r="R471" s="90">
        <f t="shared" si="1793"/>
        <v>0</v>
      </c>
      <c r="S471" s="90">
        <f t="shared" si="1793"/>
        <v>0</v>
      </c>
    </row>
    <row r="472" spans="1:19" ht="15" customHeight="1" x14ac:dyDescent="0.25">
      <c r="A472" s="194" t="s">
        <v>30</v>
      </c>
      <c r="B472" s="194"/>
      <c r="C472" s="7"/>
      <c r="D472" s="7">
        <f>$C472</f>
        <v>0</v>
      </c>
      <c r="E472" s="7">
        <f t="shared" ref="E472:N472" si="1794">$C472</f>
        <v>0</v>
      </c>
      <c r="F472" s="7">
        <f t="shared" si="1794"/>
        <v>0</v>
      </c>
      <c r="G472" s="7">
        <f t="shared" si="1794"/>
        <v>0</v>
      </c>
      <c r="H472" s="7">
        <f t="shared" si="1794"/>
        <v>0</v>
      </c>
      <c r="I472" s="7">
        <f t="shared" si="1794"/>
        <v>0</v>
      </c>
      <c r="J472" s="7">
        <f t="shared" si="1794"/>
        <v>0</v>
      </c>
      <c r="K472" s="7">
        <f t="shared" si="1794"/>
        <v>0</v>
      </c>
      <c r="L472" s="7">
        <f t="shared" si="1794"/>
        <v>0</v>
      </c>
      <c r="M472" s="7">
        <f t="shared" si="1794"/>
        <v>0</v>
      </c>
      <c r="N472" s="7">
        <f t="shared" si="1794"/>
        <v>0</v>
      </c>
      <c r="O472" s="150">
        <f t="shared" ref="O472" si="1795">AVERAGE(C472:N472)</f>
        <v>0</v>
      </c>
      <c r="P472" s="150">
        <f t="shared" ref="P472:S472" si="1796">ROUND(O472*(1+P$8),2)</f>
        <v>0</v>
      </c>
      <c r="Q472" s="150">
        <f t="shared" si="1796"/>
        <v>0</v>
      </c>
      <c r="R472" s="150">
        <f t="shared" si="1796"/>
        <v>0</v>
      </c>
      <c r="S472" s="150">
        <f t="shared" si="1796"/>
        <v>0</v>
      </c>
    </row>
    <row r="473" spans="1:19" ht="15" customHeight="1" x14ac:dyDescent="0.25">
      <c r="A473" s="194" t="s">
        <v>282</v>
      </c>
      <c r="B473" s="194"/>
      <c r="C473" s="6">
        <f>C471*C472</f>
        <v>0</v>
      </c>
      <c r="D473" s="6">
        <f t="shared" ref="D473:N473" si="1797">D471*D472</f>
        <v>0</v>
      </c>
      <c r="E473" s="6">
        <f t="shared" si="1797"/>
        <v>0</v>
      </c>
      <c r="F473" s="6">
        <f t="shared" si="1797"/>
        <v>0</v>
      </c>
      <c r="G473" s="6">
        <f t="shared" si="1797"/>
        <v>0</v>
      </c>
      <c r="H473" s="6">
        <f t="shared" si="1797"/>
        <v>0</v>
      </c>
      <c r="I473" s="6">
        <f t="shared" si="1797"/>
        <v>0</v>
      </c>
      <c r="J473" s="6">
        <f t="shared" si="1797"/>
        <v>0</v>
      </c>
      <c r="K473" s="6">
        <f t="shared" si="1797"/>
        <v>0</v>
      </c>
      <c r="L473" s="6">
        <f t="shared" si="1797"/>
        <v>0</v>
      </c>
      <c r="M473" s="6">
        <f t="shared" si="1797"/>
        <v>0</v>
      </c>
      <c r="N473" s="6">
        <f t="shared" si="1797"/>
        <v>0</v>
      </c>
      <c r="O473" s="92">
        <f t="shared" ref="O473" si="1798">SUM(C473:N473)</f>
        <v>0</v>
      </c>
      <c r="P473" s="92">
        <f t="shared" ref="P473" si="1799">P471*P472</f>
        <v>0</v>
      </c>
      <c r="Q473" s="92">
        <f t="shared" ref="Q473" si="1800">Q471*Q472</f>
        <v>0</v>
      </c>
      <c r="R473" s="92">
        <f t="shared" ref="R473" si="1801">R471*R472</f>
        <v>0</v>
      </c>
      <c r="S473" s="92">
        <f t="shared" ref="S473" si="1802">S471*S472</f>
        <v>0</v>
      </c>
    </row>
    <row r="474" spans="1:19" ht="15" customHeight="1" x14ac:dyDescent="0.25">
      <c r="A474" s="194" t="s">
        <v>31</v>
      </c>
      <c r="B474" s="194"/>
      <c r="C474" s="130">
        <v>0.21</v>
      </c>
      <c r="D474" s="131">
        <f t="shared" ref="D474:N474" si="1803">$C474</f>
        <v>0.21</v>
      </c>
      <c r="E474" s="131">
        <f t="shared" si="1803"/>
        <v>0.21</v>
      </c>
      <c r="F474" s="131">
        <f t="shared" si="1803"/>
        <v>0.21</v>
      </c>
      <c r="G474" s="131">
        <f t="shared" si="1803"/>
        <v>0.21</v>
      </c>
      <c r="H474" s="131">
        <f t="shared" si="1803"/>
        <v>0.21</v>
      </c>
      <c r="I474" s="131">
        <f t="shared" si="1803"/>
        <v>0.21</v>
      </c>
      <c r="J474" s="131">
        <f t="shared" si="1803"/>
        <v>0.21</v>
      </c>
      <c r="K474" s="131">
        <f t="shared" si="1803"/>
        <v>0.21</v>
      </c>
      <c r="L474" s="131">
        <f t="shared" si="1803"/>
        <v>0.21</v>
      </c>
      <c r="M474" s="131">
        <f t="shared" si="1803"/>
        <v>0.21</v>
      </c>
      <c r="N474" s="131">
        <f t="shared" si="1803"/>
        <v>0.21</v>
      </c>
      <c r="O474" s="6"/>
      <c r="P474" s="6"/>
      <c r="Q474" s="6"/>
      <c r="R474" s="6"/>
      <c r="S474" s="6"/>
    </row>
    <row r="475" spans="1:19" ht="15" customHeight="1" x14ac:dyDescent="0.25">
      <c r="A475" s="195" t="s">
        <v>32</v>
      </c>
      <c r="B475" s="195"/>
      <c r="C475" s="6">
        <f t="shared" ref="C475:N475" si="1804">C473*C474</f>
        <v>0</v>
      </c>
      <c r="D475" s="6">
        <f t="shared" si="1804"/>
        <v>0</v>
      </c>
      <c r="E475" s="6">
        <f t="shared" si="1804"/>
        <v>0</v>
      </c>
      <c r="F475" s="6">
        <f t="shared" si="1804"/>
        <v>0</v>
      </c>
      <c r="G475" s="6">
        <f t="shared" si="1804"/>
        <v>0</v>
      </c>
      <c r="H475" s="6">
        <f t="shared" si="1804"/>
        <v>0</v>
      </c>
      <c r="I475" s="6">
        <f t="shared" si="1804"/>
        <v>0</v>
      </c>
      <c r="J475" s="6">
        <f t="shared" si="1804"/>
        <v>0</v>
      </c>
      <c r="K475" s="6">
        <f t="shared" si="1804"/>
        <v>0</v>
      </c>
      <c r="L475" s="6">
        <f t="shared" si="1804"/>
        <v>0</v>
      </c>
      <c r="M475" s="6">
        <f t="shared" si="1804"/>
        <v>0</v>
      </c>
      <c r="N475" s="6">
        <f t="shared" si="1804"/>
        <v>0</v>
      </c>
      <c r="O475" s="92">
        <f t="shared" ref="O475:O478" si="1805">SUM(C475:N475)</f>
        <v>0</v>
      </c>
      <c r="P475" s="92">
        <f t="shared" ref="P475" si="1806">P473*$C474</f>
        <v>0</v>
      </c>
      <c r="Q475" s="92">
        <f t="shared" ref="Q475" si="1807">Q473*$C474</f>
        <v>0</v>
      </c>
      <c r="R475" s="92">
        <f t="shared" ref="R475" si="1808">R473*$C474</f>
        <v>0</v>
      </c>
      <c r="S475" s="92">
        <f t="shared" ref="S475" si="1809">S473*$C474</f>
        <v>0</v>
      </c>
    </row>
    <row r="476" spans="1:19" ht="15" customHeight="1" x14ac:dyDescent="0.25">
      <c r="A476" s="195" t="s">
        <v>281</v>
      </c>
      <c r="B476" s="195"/>
      <c r="C476" s="6">
        <f t="shared" ref="C476:N476" si="1810">C473+C475</f>
        <v>0</v>
      </c>
      <c r="D476" s="6">
        <f t="shared" si="1810"/>
        <v>0</v>
      </c>
      <c r="E476" s="6">
        <f t="shared" si="1810"/>
        <v>0</v>
      </c>
      <c r="F476" s="6">
        <f t="shared" si="1810"/>
        <v>0</v>
      </c>
      <c r="G476" s="6">
        <f t="shared" si="1810"/>
        <v>0</v>
      </c>
      <c r="H476" s="6">
        <f t="shared" si="1810"/>
        <v>0</v>
      </c>
      <c r="I476" s="6">
        <f t="shared" si="1810"/>
        <v>0</v>
      </c>
      <c r="J476" s="6">
        <f t="shared" si="1810"/>
        <v>0</v>
      </c>
      <c r="K476" s="6">
        <f t="shared" si="1810"/>
        <v>0</v>
      </c>
      <c r="L476" s="6">
        <f t="shared" si="1810"/>
        <v>0</v>
      </c>
      <c r="M476" s="6">
        <f t="shared" si="1810"/>
        <v>0</v>
      </c>
      <c r="N476" s="6">
        <f t="shared" si="1810"/>
        <v>0</v>
      </c>
      <c r="O476" s="92">
        <f t="shared" si="1805"/>
        <v>0</v>
      </c>
      <c r="P476" s="92">
        <f t="shared" ref="P476" si="1811">P473+P475</f>
        <v>0</v>
      </c>
      <c r="Q476" s="92">
        <f t="shared" ref="Q476" si="1812">Q473+Q475</f>
        <v>0</v>
      </c>
      <c r="R476" s="92">
        <f t="shared" ref="R476" si="1813">R473+R475</f>
        <v>0</v>
      </c>
      <c r="S476" s="92">
        <f t="shared" ref="S476" si="1814">S473+S475</f>
        <v>0</v>
      </c>
    </row>
    <row r="477" spans="1:19" ht="15" customHeight="1" x14ac:dyDescent="0.25">
      <c r="A477" s="8" t="s">
        <v>33</v>
      </c>
      <c r="B477" s="9">
        <f>$B$17</f>
        <v>1</v>
      </c>
      <c r="C477" s="6">
        <f t="shared" ref="C477:N477" si="1815">C476*$B$27</f>
        <v>0</v>
      </c>
      <c r="D477" s="6">
        <f t="shared" si="1815"/>
        <v>0</v>
      </c>
      <c r="E477" s="6">
        <f t="shared" si="1815"/>
        <v>0</v>
      </c>
      <c r="F477" s="6">
        <f t="shared" si="1815"/>
        <v>0</v>
      </c>
      <c r="G477" s="6">
        <f t="shared" si="1815"/>
        <v>0</v>
      </c>
      <c r="H477" s="6">
        <f t="shared" si="1815"/>
        <v>0</v>
      </c>
      <c r="I477" s="6">
        <f t="shared" si="1815"/>
        <v>0</v>
      </c>
      <c r="J477" s="6">
        <f t="shared" si="1815"/>
        <v>0</v>
      </c>
      <c r="K477" s="6">
        <f t="shared" si="1815"/>
        <v>0</v>
      </c>
      <c r="L477" s="6">
        <f t="shared" si="1815"/>
        <v>0</v>
      </c>
      <c r="M477" s="6">
        <f t="shared" si="1815"/>
        <v>0</v>
      </c>
      <c r="N477" s="6">
        <f t="shared" si="1815"/>
        <v>0</v>
      </c>
      <c r="O477" s="92">
        <f t="shared" si="1805"/>
        <v>0</v>
      </c>
      <c r="P477" s="92">
        <f t="shared" ref="P477" si="1816">P476*$B477</f>
        <v>0</v>
      </c>
      <c r="Q477" s="92">
        <f t="shared" ref="Q477" si="1817">Q476*$B477</f>
        <v>0</v>
      </c>
      <c r="R477" s="92">
        <f t="shared" ref="R477" si="1818">R476*$B477</f>
        <v>0</v>
      </c>
      <c r="S477" s="92">
        <f t="shared" ref="S477" si="1819">S476*$B477</f>
        <v>0</v>
      </c>
    </row>
    <row r="478" spans="1:19" ht="15" customHeight="1" x14ac:dyDescent="0.25">
      <c r="A478" s="8" t="s">
        <v>34</v>
      </c>
      <c r="B478" s="9">
        <f>1-B477</f>
        <v>0</v>
      </c>
      <c r="C478" s="6">
        <f t="shared" ref="C478:N478" si="1820">C476*$B$28</f>
        <v>0</v>
      </c>
      <c r="D478" s="6">
        <f t="shared" si="1820"/>
        <v>0</v>
      </c>
      <c r="E478" s="6">
        <f t="shared" si="1820"/>
        <v>0</v>
      </c>
      <c r="F478" s="6">
        <f t="shared" si="1820"/>
        <v>0</v>
      </c>
      <c r="G478" s="6">
        <f t="shared" si="1820"/>
        <v>0</v>
      </c>
      <c r="H478" s="6">
        <f t="shared" si="1820"/>
        <v>0</v>
      </c>
      <c r="I478" s="6">
        <f t="shared" si="1820"/>
        <v>0</v>
      </c>
      <c r="J478" s="6">
        <f t="shared" si="1820"/>
        <v>0</v>
      </c>
      <c r="K478" s="6">
        <f t="shared" si="1820"/>
        <v>0</v>
      </c>
      <c r="L478" s="6">
        <f t="shared" si="1820"/>
        <v>0</v>
      </c>
      <c r="M478" s="6">
        <f t="shared" si="1820"/>
        <v>0</v>
      </c>
      <c r="N478" s="6">
        <f t="shared" si="1820"/>
        <v>0</v>
      </c>
      <c r="O478" s="92">
        <f t="shared" si="1805"/>
        <v>0</v>
      </c>
      <c r="P478" s="92">
        <f t="shared" ref="P478" si="1821">P476-P477</f>
        <v>0</v>
      </c>
      <c r="Q478" s="92">
        <f t="shared" ref="Q478" si="1822">Q476-Q477</f>
        <v>0</v>
      </c>
      <c r="R478" s="92">
        <f t="shared" ref="R478" si="1823">R476-R477</f>
        <v>0</v>
      </c>
      <c r="S478" s="92">
        <f t="shared" ref="S478" si="1824">S476-S477</f>
        <v>0</v>
      </c>
    </row>
    <row r="479" spans="1:19" ht="15" customHeight="1" x14ac:dyDescent="0.25">
      <c r="A479" s="196" t="s">
        <v>378</v>
      </c>
      <c r="B479" s="197"/>
      <c r="C479" s="98" t="s">
        <v>17</v>
      </c>
      <c r="D479" s="98" t="s">
        <v>18</v>
      </c>
      <c r="E479" s="98" t="s">
        <v>19</v>
      </c>
      <c r="F479" s="98" t="s">
        <v>20</v>
      </c>
      <c r="G479" s="98" t="s">
        <v>21</v>
      </c>
      <c r="H479" s="98" t="s">
        <v>22</v>
      </c>
      <c r="I479" s="98" t="s">
        <v>23</v>
      </c>
      <c r="J479" s="98" t="s">
        <v>24</v>
      </c>
      <c r="K479" s="98" t="s">
        <v>25</v>
      </c>
      <c r="L479" s="98" t="s">
        <v>26</v>
      </c>
      <c r="M479" s="98" t="s">
        <v>27</v>
      </c>
      <c r="N479" s="98" t="s">
        <v>28</v>
      </c>
      <c r="O479" s="98" t="s">
        <v>438</v>
      </c>
      <c r="P479" s="98" t="s">
        <v>447</v>
      </c>
      <c r="Q479" s="98" t="s">
        <v>448</v>
      </c>
      <c r="R479" s="98" t="s">
        <v>449</v>
      </c>
      <c r="S479" s="98" t="s">
        <v>450</v>
      </c>
    </row>
    <row r="480" spans="1:19" ht="15" customHeight="1" x14ac:dyDescent="0.25">
      <c r="A480" s="198" t="s">
        <v>29</v>
      </c>
      <c r="B480" s="199"/>
      <c r="C480" s="81"/>
      <c r="D480" s="81">
        <f>$C480</f>
        <v>0</v>
      </c>
      <c r="E480" s="81">
        <f t="shared" ref="E480:N480" si="1825">$C480</f>
        <v>0</v>
      </c>
      <c r="F480" s="81">
        <f t="shared" si="1825"/>
        <v>0</v>
      </c>
      <c r="G480" s="81">
        <f t="shared" si="1825"/>
        <v>0</v>
      </c>
      <c r="H480" s="81">
        <f t="shared" si="1825"/>
        <v>0</v>
      </c>
      <c r="I480" s="81">
        <f t="shared" si="1825"/>
        <v>0</v>
      </c>
      <c r="J480" s="81">
        <f t="shared" si="1825"/>
        <v>0</v>
      </c>
      <c r="K480" s="81">
        <f t="shared" si="1825"/>
        <v>0</v>
      </c>
      <c r="L480" s="81">
        <f t="shared" si="1825"/>
        <v>0</v>
      </c>
      <c r="M480" s="81">
        <f t="shared" si="1825"/>
        <v>0</v>
      </c>
      <c r="N480" s="81">
        <f t="shared" si="1825"/>
        <v>0</v>
      </c>
      <c r="O480" s="90">
        <f t="shared" ref="O480:O481" si="1826">SUM(C480:N480)</f>
        <v>0</v>
      </c>
      <c r="P480" s="90">
        <f t="shared" ref="P480:S480" si="1827">O480*(1+P$7)</f>
        <v>0</v>
      </c>
      <c r="Q480" s="90">
        <f t="shared" si="1827"/>
        <v>0</v>
      </c>
      <c r="R480" s="90">
        <f t="shared" si="1827"/>
        <v>0</v>
      </c>
      <c r="S480" s="90">
        <f t="shared" si="1827"/>
        <v>0</v>
      </c>
    </row>
    <row r="481" spans="1:19" ht="15" customHeight="1" x14ac:dyDescent="0.25">
      <c r="A481" s="200"/>
      <c r="B481" s="201"/>
      <c r="C481" s="79">
        <f>INT($B$1*C480)</f>
        <v>0</v>
      </c>
      <c r="D481" s="79">
        <f t="shared" ref="D481:N481" si="1828">INT($B$1*D480)</f>
        <v>0</v>
      </c>
      <c r="E481" s="79">
        <f t="shared" si="1828"/>
        <v>0</v>
      </c>
      <c r="F481" s="79">
        <f t="shared" si="1828"/>
        <v>0</v>
      </c>
      <c r="G481" s="79">
        <f t="shared" si="1828"/>
        <v>0</v>
      </c>
      <c r="H481" s="79">
        <f t="shared" si="1828"/>
        <v>0</v>
      </c>
      <c r="I481" s="79">
        <f t="shared" si="1828"/>
        <v>0</v>
      </c>
      <c r="J481" s="79">
        <f t="shared" si="1828"/>
        <v>0</v>
      </c>
      <c r="K481" s="79">
        <f t="shared" si="1828"/>
        <v>0</v>
      </c>
      <c r="L481" s="79">
        <f t="shared" si="1828"/>
        <v>0</v>
      </c>
      <c r="M481" s="79">
        <f t="shared" si="1828"/>
        <v>0</v>
      </c>
      <c r="N481" s="79">
        <f t="shared" si="1828"/>
        <v>0</v>
      </c>
      <c r="O481" s="90">
        <f t="shared" si="1826"/>
        <v>0</v>
      </c>
      <c r="P481" s="90">
        <f t="shared" ref="P481:S481" si="1829">O481*(1+P$7)</f>
        <v>0</v>
      </c>
      <c r="Q481" s="90">
        <f t="shared" si="1829"/>
        <v>0</v>
      </c>
      <c r="R481" s="90">
        <f t="shared" si="1829"/>
        <v>0</v>
      </c>
      <c r="S481" s="90">
        <f t="shared" si="1829"/>
        <v>0</v>
      </c>
    </row>
    <row r="482" spans="1:19" ht="15" customHeight="1" x14ac:dyDescent="0.25">
      <c r="A482" s="194" t="s">
        <v>30</v>
      </c>
      <c r="B482" s="194"/>
      <c r="C482" s="7"/>
      <c r="D482" s="7">
        <f>$C482</f>
        <v>0</v>
      </c>
      <c r="E482" s="7">
        <f t="shared" ref="E482:N482" si="1830">$C482</f>
        <v>0</v>
      </c>
      <c r="F482" s="7">
        <f t="shared" si="1830"/>
        <v>0</v>
      </c>
      <c r="G482" s="7">
        <f t="shared" si="1830"/>
        <v>0</v>
      </c>
      <c r="H482" s="7">
        <f t="shared" si="1830"/>
        <v>0</v>
      </c>
      <c r="I482" s="7">
        <f t="shared" si="1830"/>
        <v>0</v>
      </c>
      <c r="J482" s="7">
        <f t="shared" si="1830"/>
        <v>0</v>
      </c>
      <c r="K482" s="7">
        <f t="shared" si="1830"/>
        <v>0</v>
      </c>
      <c r="L482" s="7">
        <f t="shared" si="1830"/>
        <v>0</v>
      </c>
      <c r="M482" s="7">
        <f t="shared" si="1830"/>
        <v>0</v>
      </c>
      <c r="N482" s="7">
        <f t="shared" si="1830"/>
        <v>0</v>
      </c>
      <c r="O482" s="150">
        <f t="shared" ref="O482" si="1831">AVERAGE(C482:N482)</f>
        <v>0</v>
      </c>
      <c r="P482" s="150">
        <f t="shared" ref="P482:S482" si="1832">ROUND(O482*(1+P$8),2)</f>
        <v>0</v>
      </c>
      <c r="Q482" s="150">
        <f t="shared" si="1832"/>
        <v>0</v>
      </c>
      <c r="R482" s="150">
        <f t="shared" si="1832"/>
        <v>0</v>
      </c>
      <c r="S482" s="150">
        <f t="shared" si="1832"/>
        <v>0</v>
      </c>
    </row>
    <row r="483" spans="1:19" ht="15" customHeight="1" x14ac:dyDescent="0.25">
      <c r="A483" s="194" t="s">
        <v>282</v>
      </c>
      <c r="B483" s="194"/>
      <c r="C483" s="6">
        <f>C481*C482</f>
        <v>0</v>
      </c>
      <c r="D483" s="6">
        <f t="shared" ref="D483:N483" si="1833">D481*D482</f>
        <v>0</v>
      </c>
      <c r="E483" s="6">
        <f t="shared" si="1833"/>
        <v>0</v>
      </c>
      <c r="F483" s="6">
        <f t="shared" si="1833"/>
        <v>0</v>
      </c>
      <c r="G483" s="6">
        <f t="shared" si="1833"/>
        <v>0</v>
      </c>
      <c r="H483" s="6">
        <f t="shared" si="1833"/>
        <v>0</v>
      </c>
      <c r="I483" s="6">
        <f t="shared" si="1833"/>
        <v>0</v>
      </c>
      <c r="J483" s="6">
        <f t="shared" si="1833"/>
        <v>0</v>
      </c>
      <c r="K483" s="6">
        <f t="shared" si="1833"/>
        <v>0</v>
      </c>
      <c r="L483" s="6">
        <f t="shared" si="1833"/>
        <v>0</v>
      </c>
      <c r="M483" s="6">
        <f t="shared" si="1833"/>
        <v>0</v>
      </c>
      <c r="N483" s="6">
        <f t="shared" si="1833"/>
        <v>0</v>
      </c>
      <c r="O483" s="92">
        <f t="shared" ref="O483" si="1834">SUM(C483:N483)</f>
        <v>0</v>
      </c>
      <c r="P483" s="92">
        <f t="shared" ref="P483" si="1835">P481*P482</f>
        <v>0</v>
      </c>
      <c r="Q483" s="92">
        <f t="shared" ref="Q483" si="1836">Q481*Q482</f>
        <v>0</v>
      </c>
      <c r="R483" s="92">
        <f t="shared" ref="R483" si="1837">R481*R482</f>
        <v>0</v>
      </c>
      <c r="S483" s="92">
        <f t="shared" ref="S483" si="1838">S481*S482</f>
        <v>0</v>
      </c>
    </row>
    <row r="484" spans="1:19" ht="15" customHeight="1" x14ac:dyDescent="0.25">
      <c r="A484" s="194" t="s">
        <v>31</v>
      </c>
      <c r="B484" s="194"/>
      <c r="C484" s="130">
        <v>0.21</v>
      </c>
      <c r="D484" s="131">
        <f t="shared" ref="D484:N484" si="1839">$C484</f>
        <v>0.21</v>
      </c>
      <c r="E484" s="131">
        <f t="shared" si="1839"/>
        <v>0.21</v>
      </c>
      <c r="F484" s="131">
        <f t="shared" si="1839"/>
        <v>0.21</v>
      </c>
      <c r="G484" s="131">
        <f t="shared" si="1839"/>
        <v>0.21</v>
      </c>
      <c r="H484" s="131">
        <f t="shared" si="1839"/>
        <v>0.21</v>
      </c>
      <c r="I484" s="131">
        <f t="shared" si="1839"/>
        <v>0.21</v>
      </c>
      <c r="J484" s="131">
        <f t="shared" si="1839"/>
        <v>0.21</v>
      </c>
      <c r="K484" s="131">
        <f t="shared" si="1839"/>
        <v>0.21</v>
      </c>
      <c r="L484" s="131">
        <f t="shared" si="1839"/>
        <v>0.21</v>
      </c>
      <c r="M484" s="131">
        <f t="shared" si="1839"/>
        <v>0.21</v>
      </c>
      <c r="N484" s="131">
        <f t="shared" si="1839"/>
        <v>0.21</v>
      </c>
      <c r="O484" s="6"/>
      <c r="P484" s="6"/>
      <c r="Q484" s="6"/>
      <c r="R484" s="6"/>
      <c r="S484" s="6"/>
    </row>
    <row r="485" spans="1:19" ht="15" customHeight="1" x14ac:dyDescent="0.25">
      <c r="A485" s="195" t="s">
        <v>32</v>
      </c>
      <c r="B485" s="195"/>
      <c r="C485" s="6">
        <f t="shared" ref="C485:N485" si="1840">C483*C484</f>
        <v>0</v>
      </c>
      <c r="D485" s="6">
        <f t="shared" si="1840"/>
        <v>0</v>
      </c>
      <c r="E485" s="6">
        <f t="shared" si="1840"/>
        <v>0</v>
      </c>
      <c r="F485" s="6">
        <f t="shared" si="1840"/>
        <v>0</v>
      </c>
      <c r="G485" s="6">
        <f t="shared" si="1840"/>
        <v>0</v>
      </c>
      <c r="H485" s="6">
        <f t="shared" si="1840"/>
        <v>0</v>
      </c>
      <c r="I485" s="6">
        <f t="shared" si="1840"/>
        <v>0</v>
      </c>
      <c r="J485" s="6">
        <f t="shared" si="1840"/>
        <v>0</v>
      </c>
      <c r="K485" s="6">
        <f t="shared" si="1840"/>
        <v>0</v>
      </c>
      <c r="L485" s="6">
        <f t="shared" si="1840"/>
        <v>0</v>
      </c>
      <c r="M485" s="6">
        <f t="shared" si="1840"/>
        <v>0</v>
      </c>
      <c r="N485" s="6">
        <f t="shared" si="1840"/>
        <v>0</v>
      </c>
      <c r="O485" s="92">
        <f t="shared" ref="O485:O488" si="1841">SUM(C485:N485)</f>
        <v>0</v>
      </c>
      <c r="P485" s="92">
        <f t="shared" ref="P485" si="1842">P483*$C484</f>
        <v>0</v>
      </c>
      <c r="Q485" s="92">
        <f t="shared" ref="Q485" si="1843">Q483*$C484</f>
        <v>0</v>
      </c>
      <c r="R485" s="92">
        <f t="shared" ref="R485" si="1844">R483*$C484</f>
        <v>0</v>
      </c>
      <c r="S485" s="92">
        <f t="shared" ref="S485" si="1845">S483*$C484</f>
        <v>0</v>
      </c>
    </row>
    <row r="486" spans="1:19" ht="15" customHeight="1" x14ac:dyDescent="0.25">
      <c r="A486" s="195" t="s">
        <v>281</v>
      </c>
      <c r="B486" s="195"/>
      <c r="C486" s="6">
        <f t="shared" ref="C486:N486" si="1846">C483+C485</f>
        <v>0</v>
      </c>
      <c r="D486" s="6">
        <f t="shared" si="1846"/>
        <v>0</v>
      </c>
      <c r="E486" s="6">
        <f t="shared" si="1846"/>
        <v>0</v>
      </c>
      <c r="F486" s="6">
        <f t="shared" si="1846"/>
        <v>0</v>
      </c>
      <c r="G486" s="6">
        <f t="shared" si="1846"/>
        <v>0</v>
      </c>
      <c r="H486" s="6">
        <f t="shared" si="1846"/>
        <v>0</v>
      </c>
      <c r="I486" s="6">
        <f t="shared" si="1846"/>
        <v>0</v>
      </c>
      <c r="J486" s="6">
        <f t="shared" si="1846"/>
        <v>0</v>
      </c>
      <c r="K486" s="6">
        <f t="shared" si="1846"/>
        <v>0</v>
      </c>
      <c r="L486" s="6">
        <f t="shared" si="1846"/>
        <v>0</v>
      </c>
      <c r="M486" s="6">
        <f t="shared" si="1846"/>
        <v>0</v>
      </c>
      <c r="N486" s="6">
        <f t="shared" si="1846"/>
        <v>0</v>
      </c>
      <c r="O486" s="92">
        <f t="shared" si="1841"/>
        <v>0</v>
      </c>
      <c r="P486" s="92">
        <f t="shared" ref="P486" si="1847">P483+P485</f>
        <v>0</v>
      </c>
      <c r="Q486" s="92">
        <f t="shared" ref="Q486" si="1848">Q483+Q485</f>
        <v>0</v>
      </c>
      <c r="R486" s="92">
        <f t="shared" ref="R486" si="1849">R483+R485</f>
        <v>0</v>
      </c>
      <c r="S486" s="92">
        <f t="shared" ref="S486" si="1850">S483+S485</f>
        <v>0</v>
      </c>
    </row>
    <row r="487" spans="1:19" ht="15" customHeight="1" x14ac:dyDescent="0.25">
      <c r="A487" s="8" t="s">
        <v>33</v>
      </c>
      <c r="B487" s="9">
        <f>$B$17</f>
        <v>1</v>
      </c>
      <c r="C487" s="6">
        <f t="shared" ref="C487:N487" si="1851">C486*$B$27</f>
        <v>0</v>
      </c>
      <c r="D487" s="6">
        <f t="shared" si="1851"/>
        <v>0</v>
      </c>
      <c r="E487" s="6">
        <f t="shared" si="1851"/>
        <v>0</v>
      </c>
      <c r="F487" s="6">
        <f t="shared" si="1851"/>
        <v>0</v>
      </c>
      <c r="G487" s="6">
        <f t="shared" si="1851"/>
        <v>0</v>
      </c>
      <c r="H487" s="6">
        <f t="shared" si="1851"/>
        <v>0</v>
      </c>
      <c r="I487" s="6">
        <f t="shared" si="1851"/>
        <v>0</v>
      </c>
      <c r="J487" s="6">
        <f t="shared" si="1851"/>
        <v>0</v>
      </c>
      <c r="K487" s="6">
        <f t="shared" si="1851"/>
        <v>0</v>
      </c>
      <c r="L487" s="6">
        <f t="shared" si="1851"/>
        <v>0</v>
      </c>
      <c r="M487" s="6">
        <f t="shared" si="1851"/>
        <v>0</v>
      </c>
      <c r="N487" s="6">
        <f t="shared" si="1851"/>
        <v>0</v>
      </c>
      <c r="O487" s="92">
        <f t="shared" si="1841"/>
        <v>0</v>
      </c>
      <c r="P487" s="92">
        <f t="shared" ref="P487" si="1852">P486*$B487</f>
        <v>0</v>
      </c>
      <c r="Q487" s="92">
        <f t="shared" ref="Q487" si="1853">Q486*$B487</f>
        <v>0</v>
      </c>
      <c r="R487" s="92">
        <f t="shared" ref="R487" si="1854">R486*$B487</f>
        <v>0</v>
      </c>
      <c r="S487" s="92">
        <f t="shared" ref="S487" si="1855">S486*$B487</f>
        <v>0</v>
      </c>
    </row>
    <row r="488" spans="1:19" ht="15" customHeight="1" x14ac:dyDescent="0.25">
      <c r="A488" s="8" t="s">
        <v>34</v>
      </c>
      <c r="B488" s="9">
        <f>1-B487</f>
        <v>0</v>
      </c>
      <c r="C488" s="6">
        <f t="shared" ref="C488:N488" si="1856">C486*$B$28</f>
        <v>0</v>
      </c>
      <c r="D488" s="6">
        <f t="shared" si="1856"/>
        <v>0</v>
      </c>
      <c r="E488" s="6">
        <f t="shared" si="1856"/>
        <v>0</v>
      </c>
      <c r="F488" s="6">
        <f t="shared" si="1856"/>
        <v>0</v>
      </c>
      <c r="G488" s="6">
        <f t="shared" si="1856"/>
        <v>0</v>
      </c>
      <c r="H488" s="6">
        <f t="shared" si="1856"/>
        <v>0</v>
      </c>
      <c r="I488" s="6">
        <f t="shared" si="1856"/>
        <v>0</v>
      </c>
      <c r="J488" s="6">
        <f t="shared" si="1856"/>
        <v>0</v>
      </c>
      <c r="K488" s="6">
        <f t="shared" si="1856"/>
        <v>0</v>
      </c>
      <c r="L488" s="6">
        <f t="shared" si="1856"/>
        <v>0</v>
      </c>
      <c r="M488" s="6">
        <f t="shared" si="1856"/>
        <v>0</v>
      </c>
      <c r="N488" s="6">
        <f t="shared" si="1856"/>
        <v>0</v>
      </c>
      <c r="O488" s="92">
        <f t="shared" si="1841"/>
        <v>0</v>
      </c>
      <c r="P488" s="92">
        <f t="shared" ref="P488" si="1857">P486-P487</f>
        <v>0</v>
      </c>
      <c r="Q488" s="92">
        <f t="shared" ref="Q488" si="1858">Q486-Q487</f>
        <v>0</v>
      </c>
      <c r="R488" s="92">
        <f t="shared" ref="R488" si="1859">R486-R487</f>
        <v>0</v>
      </c>
      <c r="S488" s="92">
        <f t="shared" ref="S488" si="1860">S486-S487</f>
        <v>0</v>
      </c>
    </row>
    <row r="489" spans="1:19" ht="15" customHeight="1" x14ac:dyDescent="0.25">
      <c r="A489" s="196" t="s">
        <v>379</v>
      </c>
      <c r="B489" s="197"/>
      <c r="C489" s="98" t="s">
        <v>17</v>
      </c>
      <c r="D489" s="98" t="s">
        <v>18</v>
      </c>
      <c r="E489" s="98" t="s">
        <v>19</v>
      </c>
      <c r="F489" s="98" t="s">
        <v>20</v>
      </c>
      <c r="G489" s="98" t="s">
        <v>21</v>
      </c>
      <c r="H489" s="98" t="s">
        <v>22</v>
      </c>
      <c r="I489" s="98" t="s">
        <v>23</v>
      </c>
      <c r="J489" s="98" t="s">
        <v>24</v>
      </c>
      <c r="K489" s="98" t="s">
        <v>25</v>
      </c>
      <c r="L489" s="98" t="s">
        <v>26</v>
      </c>
      <c r="M489" s="98" t="s">
        <v>27</v>
      </c>
      <c r="N489" s="98" t="s">
        <v>28</v>
      </c>
      <c r="O489" s="98" t="s">
        <v>438</v>
      </c>
      <c r="P489" s="98" t="s">
        <v>447</v>
      </c>
      <c r="Q489" s="98" t="s">
        <v>448</v>
      </c>
      <c r="R489" s="98" t="s">
        <v>449</v>
      </c>
      <c r="S489" s="98" t="s">
        <v>450</v>
      </c>
    </row>
    <row r="490" spans="1:19" ht="15" customHeight="1" x14ac:dyDescent="0.25">
      <c r="A490" s="198" t="s">
        <v>29</v>
      </c>
      <c r="B490" s="199"/>
      <c r="C490" s="81"/>
      <c r="D490" s="81">
        <f>$C490</f>
        <v>0</v>
      </c>
      <c r="E490" s="81">
        <f t="shared" ref="E490:N490" si="1861">$C490</f>
        <v>0</v>
      </c>
      <c r="F490" s="81">
        <f t="shared" si="1861"/>
        <v>0</v>
      </c>
      <c r="G490" s="81">
        <f t="shared" si="1861"/>
        <v>0</v>
      </c>
      <c r="H490" s="81">
        <f t="shared" si="1861"/>
        <v>0</v>
      </c>
      <c r="I490" s="81">
        <f t="shared" si="1861"/>
        <v>0</v>
      </c>
      <c r="J490" s="81">
        <f t="shared" si="1861"/>
        <v>0</v>
      </c>
      <c r="K490" s="81">
        <f t="shared" si="1861"/>
        <v>0</v>
      </c>
      <c r="L490" s="81">
        <f t="shared" si="1861"/>
        <v>0</v>
      </c>
      <c r="M490" s="81">
        <f t="shared" si="1861"/>
        <v>0</v>
      </c>
      <c r="N490" s="81">
        <f t="shared" si="1861"/>
        <v>0</v>
      </c>
      <c r="O490" s="90">
        <f t="shared" ref="O490:O491" si="1862">SUM(C490:N490)</f>
        <v>0</v>
      </c>
      <c r="P490" s="90">
        <f t="shared" ref="P490:S490" si="1863">O490*(1+P$7)</f>
        <v>0</v>
      </c>
      <c r="Q490" s="90">
        <f t="shared" si="1863"/>
        <v>0</v>
      </c>
      <c r="R490" s="90">
        <f t="shared" si="1863"/>
        <v>0</v>
      </c>
      <c r="S490" s="90">
        <f t="shared" si="1863"/>
        <v>0</v>
      </c>
    </row>
    <row r="491" spans="1:19" ht="15" customHeight="1" x14ac:dyDescent="0.25">
      <c r="A491" s="200"/>
      <c r="B491" s="201"/>
      <c r="C491" s="79">
        <f>INT($B$1*C490)</f>
        <v>0</v>
      </c>
      <c r="D491" s="79">
        <f t="shared" ref="D491:N491" si="1864">INT($B$1*D490)</f>
        <v>0</v>
      </c>
      <c r="E491" s="79">
        <f t="shared" si="1864"/>
        <v>0</v>
      </c>
      <c r="F491" s="79">
        <f t="shared" si="1864"/>
        <v>0</v>
      </c>
      <c r="G491" s="79">
        <f t="shared" si="1864"/>
        <v>0</v>
      </c>
      <c r="H491" s="79">
        <f t="shared" si="1864"/>
        <v>0</v>
      </c>
      <c r="I491" s="79">
        <f t="shared" si="1864"/>
        <v>0</v>
      </c>
      <c r="J491" s="79">
        <f t="shared" si="1864"/>
        <v>0</v>
      </c>
      <c r="K491" s="79">
        <f t="shared" si="1864"/>
        <v>0</v>
      </c>
      <c r="L491" s="79">
        <f t="shared" si="1864"/>
        <v>0</v>
      </c>
      <c r="M491" s="79">
        <f t="shared" si="1864"/>
        <v>0</v>
      </c>
      <c r="N491" s="79">
        <f t="shared" si="1864"/>
        <v>0</v>
      </c>
      <c r="O491" s="90">
        <f t="shared" si="1862"/>
        <v>0</v>
      </c>
      <c r="P491" s="90">
        <f t="shared" ref="P491:S491" si="1865">O491*(1+P$7)</f>
        <v>0</v>
      </c>
      <c r="Q491" s="90">
        <f t="shared" si="1865"/>
        <v>0</v>
      </c>
      <c r="R491" s="90">
        <f t="shared" si="1865"/>
        <v>0</v>
      </c>
      <c r="S491" s="90">
        <f t="shared" si="1865"/>
        <v>0</v>
      </c>
    </row>
    <row r="492" spans="1:19" ht="15" customHeight="1" x14ac:dyDescent="0.25">
      <c r="A492" s="194" t="s">
        <v>30</v>
      </c>
      <c r="B492" s="194"/>
      <c r="C492" s="7"/>
      <c r="D492" s="7">
        <f>$C492</f>
        <v>0</v>
      </c>
      <c r="E492" s="7">
        <f t="shared" ref="E492:N492" si="1866">$C492</f>
        <v>0</v>
      </c>
      <c r="F492" s="7">
        <f t="shared" si="1866"/>
        <v>0</v>
      </c>
      <c r="G492" s="7">
        <f t="shared" si="1866"/>
        <v>0</v>
      </c>
      <c r="H492" s="7">
        <f t="shared" si="1866"/>
        <v>0</v>
      </c>
      <c r="I492" s="7">
        <f t="shared" si="1866"/>
        <v>0</v>
      </c>
      <c r="J492" s="7">
        <f t="shared" si="1866"/>
        <v>0</v>
      </c>
      <c r="K492" s="7">
        <f t="shared" si="1866"/>
        <v>0</v>
      </c>
      <c r="L492" s="7">
        <f t="shared" si="1866"/>
        <v>0</v>
      </c>
      <c r="M492" s="7">
        <f t="shared" si="1866"/>
        <v>0</v>
      </c>
      <c r="N492" s="7">
        <f t="shared" si="1866"/>
        <v>0</v>
      </c>
      <c r="O492" s="150">
        <f t="shared" ref="O492" si="1867">AVERAGE(C492:N492)</f>
        <v>0</v>
      </c>
      <c r="P492" s="150">
        <f t="shared" ref="P492:S492" si="1868">ROUND(O492*(1+P$8),2)</f>
        <v>0</v>
      </c>
      <c r="Q492" s="150">
        <f t="shared" si="1868"/>
        <v>0</v>
      </c>
      <c r="R492" s="150">
        <f t="shared" si="1868"/>
        <v>0</v>
      </c>
      <c r="S492" s="150">
        <f t="shared" si="1868"/>
        <v>0</v>
      </c>
    </row>
    <row r="493" spans="1:19" ht="15" customHeight="1" x14ac:dyDescent="0.25">
      <c r="A493" s="194" t="s">
        <v>282</v>
      </c>
      <c r="B493" s="194"/>
      <c r="C493" s="6">
        <f>C491*C492</f>
        <v>0</v>
      </c>
      <c r="D493" s="6">
        <f t="shared" ref="D493:N493" si="1869">D491*D492</f>
        <v>0</v>
      </c>
      <c r="E493" s="6">
        <f t="shared" si="1869"/>
        <v>0</v>
      </c>
      <c r="F493" s="6">
        <f t="shared" si="1869"/>
        <v>0</v>
      </c>
      <c r="G493" s="6">
        <f t="shared" si="1869"/>
        <v>0</v>
      </c>
      <c r="H493" s="6">
        <f t="shared" si="1869"/>
        <v>0</v>
      </c>
      <c r="I493" s="6">
        <f t="shared" si="1869"/>
        <v>0</v>
      </c>
      <c r="J493" s="6">
        <f t="shared" si="1869"/>
        <v>0</v>
      </c>
      <c r="K493" s="6">
        <f t="shared" si="1869"/>
        <v>0</v>
      </c>
      <c r="L493" s="6">
        <f t="shared" si="1869"/>
        <v>0</v>
      </c>
      <c r="M493" s="6">
        <f t="shared" si="1869"/>
        <v>0</v>
      </c>
      <c r="N493" s="6">
        <f t="shared" si="1869"/>
        <v>0</v>
      </c>
      <c r="O493" s="92">
        <f t="shared" ref="O493" si="1870">SUM(C493:N493)</f>
        <v>0</v>
      </c>
      <c r="P493" s="92">
        <f t="shared" ref="P493" si="1871">P491*P492</f>
        <v>0</v>
      </c>
      <c r="Q493" s="92">
        <f t="shared" ref="Q493" si="1872">Q491*Q492</f>
        <v>0</v>
      </c>
      <c r="R493" s="92">
        <f t="shared" ref="R493" si="1873">R491*R492</f>
        <v>0</v>
      </c>
      <c r="S493" s="92">
        <f t="shared" ref="S493" si="1874">S491*S492</f>
        <v>0</v>
      </c>
    </row>
    <row r="494" spans="1:19" ht="15" customHeight="1" x14ac:dyDescent="0.25">
      <c r="A494" s="194" t="s">
        <v>31</v>
      </c>
      <c r="B494" s="194"/>
      <c r="C494" s="130">
        <v>0.21</v>
      </c>
      <c r="D494" s="131">
        <f t="shared" ref="D494:N494" si="1875">$C494</f>
        <v>0.21</v>
      </c>
      <c r="E494" s="131">
        <f t="shared" si="1875"/>
        <v>0.21</v>
      </c>
      <c r="F494" s="131">
        <f t="shared" si="1875"/>
        <v>0.21</v>
      </c>
      <c r="G494" s="131">
        <f t="shared" si="1875"/>
        <v>0.21</v>
      </c>
      <c r="H494" s="131">
        <f t="shared" si="1875"/>
        <v>0.21</v>
      </c>
      <c r="I494" s="131">
        <f t="shared" si="1875"/>
        <v>0.21</v>
      </c>
      <c r="J494" s="131">
        <f t="shared" si="1875"/>
        <v>0.21</v>
      </c>
      <c r="K494" s="131">
        <f t="shared" si="1875"/>
        <v>0.21</v>
      </c>
      <c r="L494" s="131">
        <f t="shared" si="1875"/>
        <v>0.21</v>
      </c>
      <c r="M494" s="131">
        <f t="shared" si="1875"/>
        <v>0.21</v>
      </c>
      <c r="N494" s="131">
        <f t="shared" si="1875"/>
        <v>0.21</v>
      </c>
      <c r="O494" s="6"/>
      <c r="P494" s="6"/>
      <c r="Q494" s="6"/>
      <c r="R494" s="6"/>
      <c r="S494" s="6"/>
    </row>
    <row r="495" spans="1:19" ht="15" customHeight="1" x14ac:dyDescent="0.25">
      <c r="A495" s="195" t="s">
        <v>32</v>
      </c>
      <c r="B495" s="195"/>
      <c r="C495" s="6">
        <f t="shared" ref="C495:N495" si="1876">C493*C494</f>
        <v>0</v>
      </c>
      <c r="D495" s="6">
        <f t="shared" si="1876"/>
        <v>0</v>
      </c>
      <c r="E495" s="6">
        <f t="shared" si="1876"/>
        <v>0</v>
      </c>
      <c r="F495" s="6">
        <f t="shared" si="1876"/>
        <v>0</v>
      </c>
      <c r="G495" s="6">
        <f t="shared" si="1876"/>
        <v>0</v>
      </c>
      <c r="H495" s="6">
        <f t="shared" si="1876"/>
        <v>0</v>
      </c>
      <c r="I495" s="6">
        <f t="shared" si="1876"/>
        <v>0</v>
      </c>
      <c r="J495" s="6">
        <f t="shared" si="1876"/>
        <v>0</v>
      </c>
      <c r="K495" s="6">
        <f t="shared" si="1876"/>
        <v>0</v>
      </c>
      <c r="L495" s="6">
        <f t="shared" si="1876"/>
        <v>0</v>
      </c>
      <c r="M495" s="6">
        <f t="shared" si="1876"/>
        <v>0</v>
      </c>
      <c r="N495" s="6">
        <f t="shared" si="1876"/>
        <v>0</v>
      </c>
      <c r="O495" s="92">
        <f t="shared" ref="O495:O498" si="1877">SUM(C495:N495)</f>
        <v>0</v>
      </c>
      <c r="P495" s="92">
        <f t="shared" ref="P495" si="1878">P493*$C494</f>
        <v>0</v>
      </c>
      <c r="Q495" s="92">
        <f t="shared" ref="Q495" si="1879">Q493*$C494</f>
        <v>0</v>
      </c>
      <c r="R495" s="92">
        <f t="shared" ref="R495" si="1880">R493*$C494</f>
        <v>0</v>
      </c>
      <c r="S495" s="92">
        <f t="shared" ref="S495" si="1881">S493*$C494</f>
        <v>0</v>
      </c>
    </row>
    <row r="496" spans="1:19" ht="15" customHeight="1" x14ac:dyDescent="0.25">
      <c r="A496" s="195" t="s">
        <v>281</v>
      </c>
      <c r="B496" s="195"/>
      <c r="C496" s="6">
        <f t="shared" ref="C496:N496" si="1882">C493+C495</f>
        <v>0</v>
      </c>
      <c r="D496" s="6">
        <f t="shared" si="1882"/>
        <v>0</v>
      </c>
      <c r="E496" s="6">
        <f t="shared" si="1882"/>
        <v>0</v>
      </c>
      <c r="F496" s="6">
        <f t="shared" si="1882"/>
        <v>0</v>
      </c>
      <c r="G496" s="6">
        <f t="shared" si="1882"/>
        <v>0</v>
      </c>
      <c r="H496" s="6">
        <f t="shared" si="1882"/>
        <v>0</v>
      </c>
      <c r="I496" s="6">
        <f t="shared" si="1882"/>
        <v>0</v>
      </c>
      <c r="J496" s="6">
        <f t="shared" si="1882"/>
        <v>0</v>
      </c>
      <c r="K496" s="6">
        <f t="shared" si="1882"/>
        <v>0</v>
      </c>
      <c r="L496" s="6">
        <f t="shared" si="1882"/>
        <v>0</v>
      </c>
      <c r="M496" s="6">
        <f t="shared" si="1882"/>
        <v>0</v>
      </c>
      <c r="N496" s="6">
        <f t="shared" si="1882"/>
        <v>0</v>
      </c>
      <c r="O496" s="92">
        <f t="shared" si="1877"/>
        <v>0</v>
      </c>
      <c r="P496" s="92">
        <f t="shared" ref="P496" si="1883">P493+P495</f>
        <v>0</v>
      </c>
      <c r="Q496" s="92">
        <f t="shared" ref="Q496" si="1884">Q493+Q495</f>
        <v>0</v>
      </c>
      <c r="R496" s="92">
        <f t="shared" ref="R496" si="1885">R493+R495</f>
        <v>0</v>
      </c>
      <c r="S496" s="92">
        <f t="shared" ref="S496" si="1886">S493+S495</f>
        <v>0</v>
      </c>
    </row>
    <row r="497" spans="1:19" ht="15" customHeight="1" x14ac:dyDescent="0.25">
      <c r="A497" s="8" t="s">
        <v>33</v>
      </c>
      <c r="B497" s="9">
        <f>$B$17</f>
        <v>1</v>
      </c>
      <c r="C497" s="6">
        <f t="shared" ref="C497:N497" si="1887">C496*$B$27</f>
        <v>0</v>
      </c>
      <c r="D497" s="6">
        <f t="shared" si="1887"/>
        <v>0</v>
      </c>
      <c r="E497" s="6">
        <f t="shared" si="1887"/>
        <v>0</v>
      </c>
      <c r="F497" s="6">
        <f t="shared" si="1887"/>
        <v>0</v>
      </c>
      <c r="G497" s="6">
        <f t="shared" si="1887"/>
        <v>0</v>
      </c>
      <c r="H497" s="6">
        <f t="shared" si="1887"/>
        <v>0</v>
      </c>
      <c r="I497" s="6">
        <f t="shared" si="1887"/>
        <v>0</v>
      </c>
      <c r="J497" s="6">
        <f t="shared" si="1887"/>
        <v>0</v>
      </c>
      <c r="K497" s="6">
        <f t="shared" si="1887"/>
        <v>0</v>
      </c>
      <c r="L497" s="6">
        <f t="shared" si="1887"/>
        <v>0</v>
      </c>
      <c r="M497" s="6">
        <f t="shared" si="1887"/>
        <v>0</v>
      </c>
      <c r="N497" s="6">
        <f t="shared" si="1887"/>
        <v>0</v>
      </c>
      <c r="O497" s="92">
        <f t="shared" si="1877"/>
        <v>0</v>
      </c>
      <c r="P497" s="92">
        <f t="shared" ref="P497" si="1888">P496*$B497</f>
        <v>0</v>
      </c>
      <c r="Q497" s="92">
        <f t="shared" ref="Q497" si="1889">Q496*$B497</f>
        <v>0</v>
      </c>
      <c r="R497" s="92">
        <f t="shared" ref="R497" si="1890">R496*$B497</f>
        <v>0</v>
      </c>
      <c r="S497" s="92">
        <f t="shared" ref="S497" si="1891">S496*$B497</f>
        <v>0</v>
      </c>
    </row>
    <row r="498" spans="1:19" ht="15" customHeight="1" x14ac:dyDescent="0.25">
      <c r="A498" s="8" t="s">
        <v>34</v>
      </c>
      <c r="B498" s="9">
        <f>1-B497</f>
        <v>0</v>
      </c>
      <c r="C498" s="6">
        <f t="shared" ref="C498:N498" si="1892">C496*$B$28</f>
        <v>0</v>
      </c>
      <c r="D498" s="6">
        <f t="shared" si="1892"/>
        <v>0</v>
      </c>
      <c r="E498" s="6">
        <f t="shared" si="1892"/>
        <v>0</v>
      </c>
      <c r="F498" s="6">
        <f t="shared" si="1892"/>
        <v>0</v>
      </c>
      <c r="G498" s="6">
        <f t="shared" si="1892"/>
        <v>0</v>
      </c>
      <c r="H498" s="6">
        <f t="shared" si="1892"/>
        <v>0</v>
      </c>
      <c r="I498" s="6">
        <f t="shared" si="1892"/>
        <v>0</v>
      </c>
      <c r="J498" s="6">
        <f t="shared" si="1892"/>
        <v>0</v>
      </c>
      <c r="K498" s="6">
        <f t="shared" si="1892"/>
        <v>0</v>
      </c>
      <c r="L498" s="6">
        <f t="shared" si="1892"/>
        <v>0</v>
      </c>
      <c r="M498" s="6">
        <f t="shared" si="1892"/>
        <v>0</v>
      </c>
      <c r="N498" s="6">
        <f t="shared" si="1892"/>
        <v>0</v>
      </c>
      <c r="O498" s="92">
        <f t="shared" si="1877"/>
        <v>0</v>
      </c>
      <c r="P498" s="92">
        <f t="shared" ref="P498" si="1893">P496-P497</f>
        <v>0</v>
      </c>
      <c r="Q498" s="92">
        <f t="shared" ref="Q498" si="1894">Q496-Q497</f>
        <v>0</v>
      </c>
      <c r="R498" s="92">
        <f t="shared" ref="R498" si="1895">R496-R497</f>
        <v>0</v>
      </c>
      <c r="S498" s="92">
        <f t="shared" ref="S498" si="1896">S496-S497</f>
        <v>0</v>
      </c>
    </row>
    <row r="499" spans="1:19" ht="15" customHeight="1" x14ac:dyDescent="0.25">
      <c r="A499" s="196" t="s">
        <v>380</v>
      </c>
      <c r="B499" s="197"/>
      <c r="C499" s="98" t="s">
        <v>17</v>
      </c>
      <c r="D499" s="98" t="s">
        <v>18</v>
      </c>
      <c r="E499" s="98" t="s">
        <v>19</v>
      </c>
      <c r="F499" s="98" t="s">
        <v>20</v>
      </c>
      <c r="G499" s="98" t="s">
        <v>21</v>
      </c>
      <c r="H499" s="98" t="s">
        <v>22</v>
      </c>
      <c r="I499" s="98" t="s">
        <v>23</v>
      </c>
      <c r="J499" s="98" t="s">
        <v>24</v>
      </c>
      <c r="K499" s="98" t="s">
        <v>25</v>
      </c>
      <c r="L499" s="98" t="s">
        <v>26</v>
      </c>
      <c r="M499" s="98" t="s">
        <v>27</v>
      </c>
      <c r="N499" s="98" t="s">
        <v>28</v>
      </c>
      <c r="O499" s="98" t="s">
        <v>438</v>
      </c>
      <c r="P499" s="98" t="s">
        <v>447</v>
      </c>
      <c r="Q499" s="98" t="s">
        <v>448</v>
      </c>
      <c r="R499" s="98" t="s">
        <v>449</v>
      </c>
      <c r="S499" s="98" t="s">
        <v>450</v>
      </c>
    </row>
    <row r="500" spans="1:19" ht="15" customHeight="1" x14ac:dyDescent="0.25">
      <c r="A500" s="198" t="s">
        <v>29</v>
      </c>
      <c r="B500" s="199"/>
      <c r="C500" s="81"/>
      <c r="D500" s="81">
        <f>$C500</f>
        <v>0</v>
      </c>
      <c r="E500" s="81">
        <f t="shared" ref="E500:N500" si="1897">$C500</f>
        <v>0</v>
      </c>
      <c r="F500" s="81">
        <f t="shared" si="1897"/>
        <v>0</v>
      </c>
      <c r="G500" s="81">
        <f t="shared" si="1897"/>
        <v>0</v>
      </c>
      <c r="H500" s="81">
        <f t="shared" si="1897"/>
        <v>0</v>
      </c>
      <c r="I500" s="81">
        <f t="shared" si="1897"/>
        <v>0</v>
      </c>
      <c r="J500" s="81">
        <f t="shared" si="1897"/>
        <v>0</v>
      </c>
      <c r="K500" s="81">
        <f t="shared" si="1897"/>
        <v>0</v>
      </c>
      <c r="L500" s="81">
        <f t="shared" si="1897"/>
        <v>0</v>
      </c>
      <c r="M500" s="81">
        <f t="shared" si="1897"/>
        <v>0</v>
      </c>
      <c r="N500" s="81">
        <f t="shared" si="1897"/>
        <v>0</v>
      </c>
      <c r="O500" s="90">
        <f t="shared" ref="O500:O501" si="1898">SUM(C500:N500)</f>
        <v>0</v>
      </c>
      <c r="P500" s="90">
        <f t="shared" ref="P500:S500" si="1899">O500*(1+P$7)</f>
        <v>0</v>
      </c>
      <c r="Q500" s="90">
        <f t="shared" si="1899"/>
        <v>0</v>
      </c>
      <c r="R500" s="90">
        <f t="shared" si="1899"/>
        <v>0</v>
      </c>
      <c r="S500" s="90">
        <f t="shared" si="1899"/>
        <v>0</v>
      </c>
    </row>
    <row r="501" spans="1:19" ht="15" customHeight="1" x14ac:dyDescent="0.25">
      <c r="A501" s="200"/>
      <c r="B501" s="201"/>
      <c r="C501" s="79">
        <f>INT($B$1*C500)</f>
        <v>0</v>
      </c>
      <c r="D501" s="79">
        <f t="shared" ref="D501:N501" si="1900">INT($B$1*D500)</f>
        <v>0</v>
      </c>
      <c r="E501" s="79">
        <f t="shared" si="1900"/>
        <v>0</v>
      </c>
      <c r="F501" s="79">
        <f t="shared" si="1900"/>
        <v>0</v>
      </c>
      <c r="G501" s="79">
        <f t="shared" si="1900"/>
        <v>0</v>
      </c>
      <c r="H501" s="79">
        <f t="shared" si="1900"/>
        <v>0</v>
      </c>
      <c r="I501" s="79">
        <f t="shared" si="1900"/>
        <v>0</v>
      </c>
      <c r="J501" s="79">
        <f t="shared" si="1900"/>
        <v>0</v>
      </c>
      <c r="K501" s="79">
        <f t="shared" si="1900"/>
        <v>0</v>
      </c>
      <c r="L501" s="79">
        <f t="shared" si="1900"/>
        <v>0</v>
      </c>
      <c r="M501" s="79">
        <f t="shared" si="1900"/>
        <v>0</v>
      </c>
      <c r="N501" s="79">
        <f t="shared" si="1900"/>
        <v>0</v>
      </c>
      <c r="O501" s="90">
        <f t="shared" si="1898"/>
        <v>0</v>
      </c>
      <c r="P501" s="90">
        <f t="shared" ref="P501:S501" si="1901">O501*(1+P$7)</f>
        <v>0</v>
      </c>
      <c r="Q501" s="90">
        <f t="shared" si="1901"/>
        <v>0</v>
      </c>
      <c r="R501" s="90">
        <f t="shared" si="1901"/>
        <v>0</v>
      </c>
      <c r="S501" s="90">
        <f t="shared" si="1901"/>
        <v>0</v>
      </c>
    </row>
    <row r="502" spans="1:19" ht="15" customHeight="1" x14ac:dyDescent="0.25">
      <c r="A502" s="194" t="s">
        <v>30</v>
      </c>
      <c r="B502" s="194"/>
      <c r="C502" s="7"/>
      <c r="D502" s="7">
        <f>$C502</f>
        <v>0</v>
      </c>
      <c r="E502" s="7">
        <f t="shared" ref="E502:N502" si="1902">$C502</f>
        <v>0</v>
      </c>
      <c r="F502" s="7">
        <f t="shared" si="1902"/>
        <v>0</v>
      </c>
      <c r="G502" s="7">
        <f t="shared" si="1902"/>
        <v>0</v>
      </c>
      <c r="H502" s="7">
        <f t="shared" si="1902"/>
        <v>0</v>
      </c>
      <c r="I502" s="7">
        <f t="shared" si="1902"/>
        <v>0</v>
      </c>
      <c r="J502" s="7">
        <f t="shared" si="1902"/>
        <v>0</v>
      </c>
      <c r="K502" s="7">
        <f t="shared" si="1902"/>
        <v>0</v>
      </c>
      <c r="L502" s="7">
        <f t="shared" si="1902"/>
        <v>0</v>
      </c>
      <c r="M502" s="7">
        <f t="shared" si="1902"/>
        <v>0</v>
      </c>
      <c r="N502" s="7">
        <f t="shared" si="1902"/>
        <v>0</v>
      </c>
      <c r="O502" s="150">
        <f t="shared" ref="O502" si="1903">AVERAGE(C502:N502)</f>
        <v>0</v>
      </c>
      <c r="P502" s="150">
        <f t="shared" ref="P502:S502" si="1904">ROUND(O502*(1+P$8),2)</f>
        <v>0</v>
      </c>
      <c r="Q502" s="150">
        <f t="shared" si="1904"/>
        <v>0</v>
      </c>
      <c r="R502" s="150">
        <f t="shared" si="1904"/>
        <v>0</v>
      </c>
      <c r="S502" s="150">
        <f t="shared" si="1904"/>
        <v>0</v>
      </c>
    </row>
    <row r="503" spans="1:19" ht="15" customHeight="1" x14ac:dyDescent="0.25">
      <c r="A503" s="194" t="s">
        <v>282</v>
      </c>
      <c r="B503" s="194"/>
      <c r="C503" s="6">
        <f>C501*C502</f>
        <v>0</v>
      </c>
      <c r="D503" s="6">
        <f t="shared" ref="D503:N503" si="1905">D501*D502</f>
        <v>0</v>
      </c>
      <c r="E503" s="6">
        <f t="shared" si="1905"/>
        <v>0</v>
      </c>
      <c r="F503" s="6">
        <f t="shared" si="1905"/>
        <v>0</v>
      </c>
      <c r="G503" s="6">
        <f t="shared" si="1905"/>
        <v>0</v>
      </c>
      <c r="H503" s="6">
        <f t="shared" si="1905"/>
        <v>0</v>
      </c>
      <c r="I503" s="6">
        <f t="shared" si="1905"/>
        <v>0</v>
      </c>
      <c r="J503" s="6">
        <f t="shared" si="1905"/>
        <v>0</v>
      </c>
      <c r="K503" s="6">
        <f t="shared" si="1905"/>
        <v>0</v>
      </c>
      <c r="L503" s="6">
        <f t="shared" si="1905"/>
        <v>0</v>
      </c>
      <c r="M503" s="6">
        <f t="shared" si="1905"/>
        <v>0</v>
      </c>
      <c r="N503" s="6">
        <f t="shared" si="1905"/>
        <v>0</v>
      </c>
      <c r="O503" s="92">
        <f t="shared" ref="O503" si="1906">SUM(C503:N503)</f>
        <v>0</v>
      </c>
      <c r="P503" s="92">
        <f t="shared" ref="P503" si="1907">P501*P502</f>
        <v>0</v>
      </c>
      <c r="Q503" s="92">
        <f t="shared" ref="Q503" si="1908">Q501*Q502</f>
        <v>0</v>
      </c>
      <c r="R503" s="92">
        <f t="shared" ref="R503" si="1909">R501*R502</f>
        <v>0</v>
      </c>
      <c r="S503" s="92">
        <f t="shared" ref="S503" si="1910">S501*S502</f>
        <v>0</v>
      </c>
    </row>
    <row r="504" spans="1:19" ht="15" customHeight="1" x14ac:dyDescent="0.25">
      <c r="A504" s="194" t="s">
        <v>31</v>
      </c>
      <c r="B504" s="194"/>
      <c r="C504" s="130">
        <v>0.21</v>
      </c>
      <c r="D504" s="131">
        <f t="shared" ref="D504:N504" si="1911">$C504</f>
        <v>0.21</v>
      </c>
      <c r="E504" s="131">
        <f t="shared" si="1911"/>
        <v>0.21</v>
      </c>
      <c r="F504" s="131">
        <f t="shared" si="1911"/>
        <v>0.21</v>
      </c>
      <c r="G504" s="131">
        <f t="shared" si="1911"/>
        <v>0.21</v>
      </c>
      <c r="H504" s="131">
        <f t="shared" si="1911"/>
        <v>0.21</v>
      </c>
      <c r="I504" s="131">
        <f t="shared" si="1911"/>
        <v>0.21</v>
      </c>
      <c r="J504" s="131">
        <f t="shared" si="1911"/>
        <v>0.21</v>
      </c>
      <c r="K504" s="131">
        <f t="shared" si="1911"/>
        <v>0.21</v>
      </c>
      <c r="L504" s="131">
        <f t="shared" si="1911"/>
        <v>0.21</v>
      </c>
      <c r="M504" s="131">
        <f t="shared" si="1911"/>
        <v>0.21</v>
      </c>
      <c r="N504" s="131">
        <f t="shared" si="1911"/>
        <v>0.21</v>
      </c>
      <c r="O504" s="6"/>
      <c r="P504" s="6"/>
      <c r="Q504" s="6"/>
      <c r="R504" s="6"/>
      <c r="S504" s="6"/>
    </row>
    <row r="505" spans="1:19" ht="15" customHeight="1" x14ac:dyDescent="0.25">
      <c r="A505" s="195" t="s">
        <v>32</v>
      </c>
      <c r="B505" s="195"/>
      <c r="C505" s="6">
        <f t="shared" ref="C505:N505" si="1912">C503*C504</f>
        <v>0</v>
      </c>
      <c r="D505" s="6">
        <f t="shared" si="1912"/>
        <v>0</v>
      </c>
      <c r="E505" s="6">
        <f t="shared" si="1912"/>
        <v>0</v>
      </c>
      <c r="F505" s="6">
        <f t="shared" si="1912"/>
        <v>0</v>
      </c>
      <c r="G505" s="6">
        <f t="shared" si="1912"/>
        <v>0</v>
      </c>
      <c r="H505" s="6">
        <f t="shared" si="1912"/>
        <v>0</v>
      </c>
      <c r="I505" s="6">
        <f t="shared" si="1912"/>
        <v>0</v>
      </c>
      <c r="J505" s="6">
        <f t="shared" si="1912"/>
        <v>0</v>
      </c>
      <c r="K505" s="6">
        <f t="shared" si="1912"/>
        <v>0</v>
      </c>
      <c r="L505" s="6">
        <f t="shared" si="1912"/>
        <v>0</v>
      </c>
      <c r="M505" s="6">
        <f t="shared" si="1912"/>
        <v>0</v>
      </c>
      <c r="N505" s="6">
        <f t="shared" si="1912"/>
        <v>0</v>
      </c>
      <c r="O505" s="92">
        <f t="shared" ref="O505:O508" si="1913">SUM(C505:N505)</f>
        <v>0</v>
      </c>
      <c r="P505" s="92">
        <f t="shared" ref="P505" si="1914">P503*$C504</f>
        <v>0</v>
      </c>
      <c r="Q505" s="92">
        <f t="shared" ref="Q505" si="1915">Q503*$C504</f>
        <v>0</v>
      </c>
      <c r="R505" s="92">
        <f t="shared" ref="R505" si="1916">R503*$C504</f>
        <v>0</v>
      </c>
      <c r="S505" s="92">
        <f t="shared" ref="S505" si="1917">S503*$C504</f>
        <v>0</v>
      </c>
    </row>
    <row r="506" spans="1:19" ht="15" customHeight="1" x14ac:dyDescent="0.25">
      <c r="A506" s="195" t="s">
        <v>281</v>
      </c>
      <c r="B506" s="195"/>
      <c r="C506" s="6">
        <f t="shared" ref="C506:N506" si="1918">C503+C505</f>
        <v>0</v>
      </c>
      <c r="D506" s="6">
        <f t="shared" si="1918"/>
        <v>0</v>
      </c>
      <c r="E506" s="6">
        <f t="shared" si="1918"/>
        <v>0</v>
      </c>
      <c r="F506" s="6">
        <f t="shared" si="1918"/>
        <v>0</v>
      </c>
      <c r="G506" s="6">
        <f t="shared" si="1918"/>
        <v>0</v>
      </c>
      <c r="H506" s="6">
        <f t="shared" si="1918"/>
        <v>0</v>
      </c>
      <c r="I506" s="6">
        <f t="shared" si="1918"/>
        <v>0</v>
      </c>
      <c r="J506" s="6">
        <f t="shared" si="1918"/>
        <v>0</v>
      </c>
      <c r="K506" s="6">
        <f t="shared" si="1918"/>
        <v>0</v>
      </c>
      <c r="L506" s="6">
        <f t="shared" si="1918"/>
        <v>0</v>
      </c>
      <c r="M506" s="6">
        <f t="shared" si="1918"/>
        <v>0</v>
      </c>
      <c r="N506" s="6">
        <f t="shared" si="1918"/>
        <v>0</v>
      </c>
      <c r="O506" s="92">
        <f t="shared" si="1913"/>
        <v>0</v>
      </c>
      <c r="P506" s="92">
        <f t="shared" ref="P506" si="1919">P503+P505</f>
        <v>0</v>
      </c>
      <c r="Q506" s="92">
        <f t="shared" ref="Q506" si="1920">Q503+Q505</f>
        <v>0</v>
      </c>
      <c r="R506" s="92">
        <f t="shared" ref="R506" si="1921">R503+R505</f>
        <v>0</v>
      </c>
      <c r="S506" s="92">
        <f t="shared" ref="S506" si="1922">S503+S505</f>
        <v>0</v>
      </c>
    </row>
    <row r="507" spans="1:19" ht="15" customHeight="1" x14ac:dyDescent="0.25">
      <c r="A507" s="8" t="s">
        <v>33</v>
      </c>
      <c r="B507" s="9">
        <f>$B$17</f>
        <v>1</v>
      </c>
      <c r="C507" s="6">
        <f t="shared" ref="C507:N507" si="1923">C506*$B$27</f>
        <v>0</v>
      </c>
      <c r="D507" s="6">
        <f t="shared" si="1923"/>
        <v>0</v>
      </c>
      <c r="E507" s="6">
        <f t="shared" si="1923"/>
        <v>0</v>
      </c>
      <c r="F507" s="6">
        <f t="shared" si="1923"/>
        <v>0</v>
      </c>
      <c r="G507" s="6">
        <f t="shared" si="1923"/>
        <v>0</v>
      </c>
      <c r="H507" s="6">
        <f t="shared" si="1923"/>
        <v>0</v>
      </c>
      <c r="I507" s="6">
        <f t="shared" si="1923"/>
        <v>0</v>
      </c>
      <c r="J507" s="6">
        <f t="shared" si="1923"/>
        <v>0</v>
      </c>
      <c r="K507" s="6">
        <f t="shared" si="1923"/>
        <v>0</v>
      </c>
      <c r="L507" s="6">
        <f t="shared" si="1923"/>
        <v>0</v>
      </c>
      <c r="M507" s="6">
        <f t="shared" si="1923"/>
        <v>0</v>
      </c>
      <c r="N507" s="6">
        <f t="shared" si="1923"/>
        <v>0</v>
      </c>
      <c r="O507" s="92">
        <f t="shared" si="1913"/>
        <v>0</v>
      </c>
      <c r="P507" s="92">
        <f t="shared" ref="P507" si="1924">P506*$B507</f>
        <v>0</v>
      </c>
      <c r="Q507" s="92">
        <f t="shared" ref="Q507" si="1925">Q506*$B507</f>
        <v>0</v>
      </c>
      <c r="R507" s="92">
        <f t="shared" ref="R507" si="1926">R506*$B507</f>
        <v>0</v>
      </c>
      <c r="S507" s="92">
        <f t="shared" ref="S507" si="1927">S506*$B507</f>
        <v>0</v>
      </c>
    </row>
    <row r="508" spans="1:19" ht="15" customHeight="1" x14ac:dyDescent="0.25">
      <c r="A508" s="8" t="s">
        <v>34</v>
      </c>
      <c r="B508" s="9">
        <f>1-B507</f>
        <v>0</v>
      </c>
      <c r="C508" s="6">
        <f t="shared" ref="C508:N508" si="1928">C506*$B$28</f>
        <v>0</v>
      </c>
      <c r="D508" s="6">
        <f t="shared" si="1928"/>
        <v>0</v>
      </c>
      <c r="E508" s="6">
        <f t="shared" si="1928"/>
        <v>0</v>
      </c>
      <c r="F508" s="6">
        <f t="shared" si="1928"/>
        <v>0</v>
      </c>
      <c r="G508" s="6">
        <f t="shared" si="1928"/>
        <v>0</v>
      </c>
      <c r="H508" s="6">
        <f t="shared" si="1928"/>
        <v>0</v>
      </c>
      <c r="I508" s="6">
        <f t="shared" si="1928"/>
        <v>0</v>
      </c>
      <c r="J508" s="6">
        <f t="shared" si="1928"/>
        <v>0</v>
      </c>
      <c r="K508" s="6">
        <f t="shared" si="1928"/>
        <v>0</v>
      </c>
      <c r="L508" s="6">
        <f t="shared" si="1928"/>
        <v>0</v>
      </c>
      <c r="M508" s="6">
        <f t="shared" si="1928"/>
        <v>0</v>
      </c>
      <c r="N508" s="6">
        <f t="shared" si="1928"/>
        <v>0</v>
      </c>
      <c r="O508" s="92">
        <f t="shared" si="1913"/>
        <v>0</v>
      </c>
      <c r="P508" s="92">
        <f t="shared" ref="P508" si="1929">P506-P507</f>
        <v>0</v>
      </c>
      <c r="Q508" s="92">
        <f t="shared" ref="Q508" si="1930">Q506-Q507</f>
        <v>0</v>
      </c>
      <c r="R508" s="92">
        <f t="shared" ref="R508" si="1931">R506-R507</f>
        <v>0</v>
      </c>
      <c r="S508" s="92">
        <f t="shared" ref="S508" si="1932">S506-S507</f>
        <v>0</v>
      </c>
    </row>
    <row r="509" spans="1:19" ht="15" customHeight="1" x14ac:dyDescent="0.25">
      <c r="A509" s="196" t="s">
        <v>381</v>
      </c>
      <c r="B509" s="197"/>
      <c r="C509" s="98" t="s">
        <v>17</v>
      </c>
      <c r="D509" s="98" t="s">
        <v>18</v>
      </c>
      <c r="E509" s="98" t="s">
        <v>19</v>
      </c>
      <c r="F509" s="98" t="s">
        <v>20</v>
      </c>
      <c r="G509" s="98" t="s">
        <v>21</v>
      </c>
      <c r="H509" s="98" t="s">
        <v>22</v>
      </c>
      <c r="I509" s="98" t="s">
        <v>23</v>
      </c>
      <c r="J509" s="98" t="s">
        <v>24</v>
      </c>
      <c r="K509" s="98" t="s">
        <v>25</v>
      </c>
      <c r="L509" s="98" t="s">
        <v>26</v>
      </c>
      <c r="M509" s="98" t="s">
        <v>27</v>
      </c>
      <c r="N509" s="98" t="s">
        <v>28</v>
      </c>
      <c r="O509" s="98" t="s">
        <v>438</v>
      </c>
      <c r="P509" s="98" t="s">
        <v>447</v>
      </c>
      <c r="Q509" s="98" t="s">
        <v>448</v>
      </c>
      <c r="R509" s="98" t="s">
        <v>449</v>
      </c>
      <c r="S509" s="98" t="s">
        <v>450</v>
      </c>
    </row>
    <row r="510" spans="1:19" ht="15" customHeight="1" x14ac:dyDescent="0.25">
      <c r="A510" s="198" t="s">
        <v>29</v>
      </c>
      <c r="B510" s="199"/>
      <c r="C510" s="81"/>
      <c r="D510" s="81">
        <f>$C510</f>
        <v>0</v>
      </c>
      <c r="E510" s="81">
        <f t="shared" ref="E510:N510" si="1933">$C510</f>
        <v>0</v>
      </c>
      <c r="F510" s="81">
        <f t="shared" si="1933"/>
        <v>0</v>
      </c>
      <c r="G510" s="81">
        <f t="shared" si="1933"/>
        <v>0</v>
      </c>
      <c r="H510" s="81">
        <f t="shared" si="1933"/>
        <v>0</v>
      </c>
      <c r="I510" s="81">
        <f t="shared" si="1933"/>
        <v>0</v>
      </c>
      <c r="J510" s="81">
        <f t="shared" si="1933"/>
        <v>0</v>
      </c>
      <c r="K510" s="81">
        <f t="shared" si="1933"/>
        <v>0</v>
      </c>
      <c r="L510" s="81">
        <f t="shared" si="1933"/>
        <v>0</v>
      </c>
      <c r="M510" s="81">
        <f t="shared" si="1933"/>
        <v>0</v>
      </c>
      <c r="N510" s="81">
        <f t="shared" si="1933"/>
        <v>0</v>
      </c>
      <c r="O510" s="90">
        <f t="shared" ref="O510:O511" si="1934">SUM(C510:N510)</f>
        <v>0</v>
      </c>
      <c r="P510" s="90">
        <f t="shared" ref="P510:S510" si="1935">O510*(1+P$7)</f>
        <v>0</v>
      </c>
      <c r="Q510" s="90">
        <f t="shared" si="1935"/>
        <v>0</v>
      </c>
      <c r="R510" s="90">
        <f t="shared" si="1935"/>
        <v>0</v>
      </c>
      <c r="S510" s="90">
        <f t="shared" si="1935"/>
        <v>0</v>
      </c>
    </row>
    <row r="511" spans="1:19" ht="15" customHeight="1" x14ac:dyDescent="0.25">
      <c r="A511" s="200"/>
      <c r="B511" s="201"/>
      <c r="C511" s="79">
        <f>INT($B$1*C510)</f>
        <v>0</v>
      </c>
      <c r="D511" s="79">
        <f t="shared" ref="D511:N511" si="1936">INT($B$1*D510)</f>
        <v>0</v>
      </c>
      <c r="E511" s="79">
        <f t="shared" si="1936"/>
        <v>0</v>
      </c>
      <c r="F511" s="79">
        <f t="shared" si="1936"/>
        <v>0</v>
      </c>
      <c r="G511" s="79">
        <f t="shared" si="1936"/>
        <v>0</v>
      </c>
      <c r="H511" s="79">
        <f t="shared" si="1936"/>
        <v>0</v>
      </c>
      <c r="I511" s="79">
        <f t="shared" si="1936"/>
        <v>0</v>
      </c>
      <c r="J511" s="79">
        <f t="shared" si="1936"/>
        <v>0</v>
      </c>
      <c r="K511" s="79">
        <f t="shared" si="1936"/>
        <v>0</v>
      </c>
      <c r="L511" s="79">
        <f t="shared" si="1936"/>
        <v>0</v>
      </c>
      <c r="M511" s="79">
        <f t="shared" si="1936"/>
        <v>0</v>
      </c>
      <c r="N511" s="79">
        <f t="shared" si="1936"/>
        <v>0</v>
      </c>
      <c r="O511" s="90">
        <f t="shared" si="1934"/>
        <v>0</v>
      </c>
      <c r="P511" s="90">
        <f t="shared" ref="P511:S511" si="1937">O511*(1+P$7)</f>
        <v>0</v>
      </c>
      <c r="Q511" s="90">
        <f t="shared" si="1937"/>
        <v>0</v>
      </c>
      <c r="R511" s="90">
        <f t="shared" si="1937"/>
        <v>0</v>
      </c>
      <c r="S511" s="90">
        <f t="shared" si="1937"/>
        <v>0</v>
      </c>
    </row>
    <row r="512" spans="1:19" ht="15" customHeight="1" x14ac:dyDescent="0.25">
      <c r="A512" s="194" t="s">
        <v>30</v>
      </c>
      <c r="B512" s="194"/>
      <c r="C512" s="7"/>
      <c r="D512" s="7">
        <f>$C512</f>
        <v>0</v>
      </c>
      <c r="E512" s="7">
        <f t="shared" ref="E512:N512" si="1938">$C512</f>
        <v>0</v>
      </c>
      <c r="F512" s="7">
        <f t="shared" si="1938"/>
        <v>0</v>
      </c>
      <c r="G512" s="7">
        <f t="shared" si="1938"/>
        <v>0</v>
      </c>
      <c r="H512" s="7">
        <f t="shared" si="1938"/>
        <v>0</v>
      </c>
      <c r="I512" s="7">
        <f t="shared" si="1938"/>
        <v>0</v>
      </c>
      <c r="J512" s="7">
        <f t="shared" si="1938"/>
        <v>0</v>
      </c>
      <c r="K512" s="7">
        <f t="shared" si="1938"/>
        <v>0</v>
      </c>
      <c r="L512" s="7">
        <f t="shared" si="1938"/>
        <v>0</v>
      </c>
      <c r="M512" s="7">
        <f t="shared" si="1938"/>
        <v>0</v>
      </c>
      <c r="N512" s="7">
        <f t="shared" si="1938"/>
        <v>0</v>
      </c>
      <c r="O512" s="150">
        <f t="shared" ref="O512" si="1939">AVERAGE(C512:N512)</f>
        <v>0</v>
      </c>
      <c r="P512" s="150">
        <f t="shared" ref="P512:S512" si="1940">ROUND(O512*(1+P$8),2)</f>
        <v>0</v>
      </c>
      <c r="Q512" s="150">
        <f t="shared" si="1940"/>
        <v>0</v>
      </c>
      <c r="R512" s="150">
        <f t="shared" si="1940"/>
        <v>0</v>
      </c>
      <c r="S512" s="150">
        <f t="shared" si="1940"/>
        <v>0</v>
      </c>
    </row>
    <row r="513" spans="1:19" ht="15" customHeight="1" x14ac:dyDescent="0.25">
      <c r="A513" s="194" t="s">
        <v>282</v>
      </c>
      <c r="B513" s="194"/>
      <c r="C513" s="6">
        <f>C511*C512</f>
        <v>0</v>
      </c>
      <c r="D513" s="6">
        <f t="shared" ref="D513:N513" si="1941">D511*D512</f>
        <v>0</v>
      </c>
      <c r="E513" s="6">
        <f t="shared" si="1941"/>
        <v>0</v>
      </c>
      <c r="F513" s="6">
        <f t="shared" si="1941"/>
        <v>0</v>
      </c>
      <c r="G513" s="6">
        <f t="shared" si="1941"/>
        <v>0</v>
      </c>
      <c r="H513" s="6">
        <f t="shared" si="1941"/>
        <v>0</v>
      </c>
      <c r="I513" s="6">
        <f t="shared" si="1941"/>
        <v>0</v>
      </c>
      <c r="J513" s="6">
        <f t="shared" si="1941"/>
        <v>0</v>
      </c>
      <c r="K513" s="6">
        <f t="shared" si="1941"/>
        <v>0</v>
      </c>
      <c r="L513" s="6">
        <f t="shared" si="1941"/>
        <v>0</v>
      </c>
      <c r="M513" s="6">
        <f t="shared" si="1941"/>
        <v>0</v>
      </c>
      <c r="N513" s="6">
        <f t="shared" si="1941"/>
        <v>0</v>
      </c>
      <c r="O513" s="92">
        <f t="shared" ref="O513" si="1942">SUM(C513:N513)</f>
        <v>0</v>
      </c>
      <c r="P513" s="92">
        <f t="shared" ref="P513" si="1943">P511*P512</f>
        <v>0</v>
      </c>
      <c r="Q513" s="92">
        <f t="shared" ref="Q513" si="1944">Q511*Q512</f>
        <v>0</v>
      </c>
      <c r="R513" s="92">
        <f t="shared" ref="R513" si="1945">R511*R512</f>
        <v>0</v>
      </c>
      <c r="S513" s="92">
        <f t="shared" ref="S513" si="1946">S511*S512</f>
        <v>0</v>
      </c>
    </row>
    <row r="514" spans="1:19" ht="15" customHeight="1" x14ac:dyDescent="0.25">
      <c r="A514" s="194" t="s">
        <v>31</v>
      </c>
      <c r="B514" s="194"/>
      <c r="C514" s="130">
        <v>0.21</v>
      </c>
      <c r="D514" s="131">
        <f t="shared" ref="D514:N514" si="1947">$C514</f>
        <v>0.21</v>
      </c>
      <c r="E514" s="131">
        <f t="shared" si="1947"/>
        <v>0.21</v>
      </c>
      <c r="F514" s="131">
        <f t="shared" si="1947"/>
        <v>0.21</v>
      </c>
      <c r="G514" s="131">
        <f t="shared" si="1947"/>
        <v>0.21</v>
      </c>
      <c r="H514" s="131">
        <f t="shared" si="1947"/>
        <v>0.21</v>
      </c>
      <c r="I514" s="131">
        <f t="shared" si="1947"/>
        <v>0.21</v>
      </c>
      <c r="J514" s="131">
        <f t="shared" si="1947"/>
        <v>0.21</v>
      </c>
      <c r="K514" s="131">
        <f t="shared" si="1947"/>
        <v>0.21</v>
      </c>
      <c r="L514" s="131">
        <f t="shared" si="1947"/>
        <v>0.21</v>
      </c>
      <c r="M514" s="131">
        <f t="shared" si="1947"/>
        <v>0.21</v>
      </c>
      <c r="N514" s="131">
        <f t="shared" si="1947"/>
        <v>0.21</v>
      </c>
      <c r="O514" s="6"/>
      <c r="P514" s="6"/>
      <c r="Q514" s="6"/>
      <c r="R514" s="6"/>
      <c r="S514" s="6"/>
    </row>
    <row r="515" spans="1:19" ht="15" customHeight="1" x14ac:dyDescent="0.25">
      <c r="A515" s="195" t="s">
        <v>32</v>
      </c>
      <c r="B515" s="195"/>
      <c r="C515" s="6">
        <f t="shared" ref="C515:N515" si="1948">C513*C514</f>
        <v>0</v>
      </c>
      <c r="D515" s="6">
        <f t="shared" si="1948"/>
        <v>0</v>
      </c>
      <c r="E515" s="6">
        <f t="shared" si="1948"/>
        <v>0</v>
      </c>
      <c r="F515" s="6">
        <f t="shared" si="1948"/>
        <v>0</v>
      </c>
      <c r="G515" s="6">
        <f t="shared" si="1948"/>
        <v>0</v>
      </c>
      <c r="H515" s="6">
        <f t="shared" si="1948"/>
        <v>0</v>
      </c>
      <c r="I515" s="6">
        <f t="shared" si="1948"/>
        <v>0</v>
      </c>
      <c r="J515" s="6">
        <f t="shared" si="1948"/>
        <v>0</v>
      </c>
      <c r="K515" s="6">
        <f t="shared" si="1948"/>
        <v>0</v>
      </c>
      <c r="L515" s="6">
        <f t="shared" si="1948"/>
        <v>0</v>
      </c>
      <c r="M515" s="6">
        <f t="shared" si="1948"/>
        <v>0</v>
      </c>
      <c r="N515" s="6">
        <f t="shared" si="1948"/>
        <v>0</v>
      </c>
      <c r="O515" s="92">
        <f t="shared" ref="O515:O518" si="1949">SUM(C515:N515)</f>
        <v>0</v>
      </c>
      <c r="P515" s="92">
        <f t="shared" ref="P515" si="1950">P513*$C514</f>
        <v>0</v>
      </c>
      <c r="Q515" s="92">
        <f t="shared" ref="Q515" si="1951">Q513*$C514</f>
        <v>0</v>
      </c>
      <c r="R515" s="92">
        <f t="shared" ref="R515" si="1952">R513*$C514</f>
        <v>0</v>
      </c>
      <c r="S515" s="92">
        <f t="shared" ref="S515" si="1953">S513*$C514</f>
        <v>0</v>
      </c>
    </row>
    <row r="516" spans="1:19" ht="15" customHeight="1" x14ac:dyDescent="0.25">
      <c r="A516" s="195" t="s">
        <v>281</v>
      </c>
      <c r="B516" s="195"/>
      <c r="C516" s="6">
        <f t="shared" ref="C516:N516" si="1954">C513+C515</f>
        <v>0</v>
      </c>
      <c r="D516" s="6">
        <f t="shared" si="1954"/>
        <v>0</v>
      </c>
      <c r="E516" s="6">
        <f t="shared" si="1954"/>
        <v>0</v>
      </c>
      <c r="F516" s="6">
        <f t="shared" si="1954"/>
        <v>0</v>
      </c>
      <c r="G516" s="6">
        <f t="shared" si="1954"/>
        <v>0</v>
      </c>
      <c r="H516" s="6">
        <f t="shared" si="1954"/>
        <v>0</v>
      </c>
      <c r="I516" s="6">
        <f t="shared" si="1954"/>
        <v>0</v>
      </c>
      <c r="J516" s="6">
        <f t="shared" si="1954"/>
        <v>0</v>
      </c>
      <c r="K516" s="6">
        <f t="shared" si="1954"/>
        <v>0</v>
      </c>
      <c r="L516" s="6">
        <f t="shared" si="1954"/>
        <v>0</v>
      </c>
      <c r="M516" s="6">
        <f t="shared" si="1954"/>
        <v>0</v>
      </c>
      <c r="N516" s="6">
        <f t="shared" si="1954"/>
        <v>0</v>
      </c>
      <c r="O516" s="92">
        <f t="shared" si="1949"/>
        <v>0</v>
      </c>
      <c r="P516" s="92">
        <f t="shared" ref="P516" si="1955">P513+P515</f>
        <v>0</v>
      </c>
      <c r="Q516" s="92">
        <f t="shared" ref="Q516" si="1956">Q513+Q515</f>
        <v>0</v>
      </c>
      <c r="R516" s="92">
        <f t="shared" ref="R516" si="1957">R513+R515</f>
        <v>0</v>
      </c>
      <c r="S516" s="92">
        <f t="shared" ref="S516" si="1958">S513+S515</f>
        <v>0</v>
      </c>
    </row>
    <row r="517" spans="1:19" ht="15" customHeight="1" x14ac:dyDescent="0.25">
      <c r="A517" s="8" t="s">
        <v>33</v>
      </c>
      <c r="B517" s="9">
        <f>$B$17</f>
        <v>1</v>
      </c>
      <c r="C517" s="6">
        <f t="shared" ref="C517:N517" si="1959">C516*$B$27</f>
        <v>0</v>
      </c>
      <c r="D517" s="6">
        <f t="shared" si="1959"/>
        <v>0</v>
      </c>
      <c r="E517" s="6">
        <f t="shared" si="1959"/>
        <v>0</v>
      </c>
      <c r="F517" s="6">
        <f t="shared" si="1959"/>
        <v>0</v>
      </c>
      <c r="G517" s="6">
        <f t="shared" si="1959"/>
        <v>0</v>
      </c>
      <c r="H517" s="6">
        <f t="shared" si="1959"/>
        <v>0</v>
      </c>
      <c r="I517" s="6">
        <f t="shared" si="1959"/>
        <v>0</v>
      </c>
      <c r="J517" s="6">
        <f t="shared" si="1959"/>
        <v>0</v>
      </c>
      <c r="K517" s="6">
        <f t="shared" si="1959"/>
        <v>0</v>
      </c>
      <c r="L517" s="6">
        <f t="shared" si="1959"/>
        <v>0</v>
      </c>
      <c r="M517" s="6">
        <f t="shared" si="1959"/>
        <v>0</v>
      </c>
      <c r="N517" s="6">
        <f t="shared" si="1959"/>
        <v>0</v>
      </c>
      <c r="O517" s="92">
        <f t="shared" si="1949"/>
        <v>0</v>
      </c>
      <c r="P517" s="92">
        <f t="shared" ref="P517" si="1960">P516*$B517</f>
        <v>0</v>
      </c>
      <c r="Q517" s="92">
        <f t="shared" ref="Q517" si="1961">Q516*$B517</f>
        <v>0</v>
      </c>
      <c r="R517" s="92">
        <f t="shared" ref="R517" si="1962">R516*$B517</f>
        <v>0</v>
      </c>
      <c r="S517" s="92">
        <f t="shared" ref="S517" si="1963">S516*$B517</f>
        <v>0</v>
      </c>
    </row>
    <row r="518" spans="1:19" ht="15" customHeight="1" x14ac:dyDescent="0.25">
      <c r="A518" s="8" t="s">
        <v>34</v>
      </c>
      <c r="B518" s="9">
        <f>1-B517</f>
        <v>0</v>
      </c>
      <c r="C518" s="6">
        <f t="shared" ref="C518:N518" si="1964">C516*$B$28</f>
        <v>0</v>
      </c>
      <c r="D518" s="6">
        <f t="shared" si="1964"/>
        <v>0</v>
      </c>
      <c r="E518" s="6">
        <f t="shared" si="1964"/>
        <v>0</v>
      </c>
      <c r="F518" s="6">
        <f t="shared" si="1964"/>
        <v>0</v>
      </c>
      <c r="G518" s="6">
        <f t="shared" si="1964"/>
        <v>0</v>
      </c>
      <c r="H518" s="6">
        <f t="shared" si="1964"/>
        <v>0</v>
      </c>
      <c r="I518" s="6">
        <f t="shared" si="1964"/>
        <v>0</v>
      </c>
      <c r="J518" s="6">
        <f t="shared" si="1964"/>
        <v>0</v>
      </c>
      <c r="K518" s="6">
        <f t="shared" si="1964"/>
        <v>0</v>
      </c>
      <c r="L518" s="6">
        <f t="shared" si="1964"/>
        <v>0</v>
      </c>
      <c r="M518" s="6">
        <f t="shared" si="1964"/>
        <v>0</v>
      </c>
      <c r="N518" s="6">
        <f t="shared" si="1964"/>
        <v>0</v>
      </c>
      <c r="O518" s="92">
        <f t="shared" si="1949"/>
        <v>0</v>
      </c>
      <c r="P518" s="92">
        <f t="shared" ref="P518" si="1965">P516-P517</f>
        <v>0</v>
      </c>
      <c r="Q518" s="92">
        <f t="shared" ref="Q518" si="1966">Q516-Q517</f>
        <v>0</v>
      </c>
      <c r="R518" s="92">
        <f t="shared" ref="R518" si="1967">R516-R517</f>
        <v>0</v>
      </c>
      <c r="S518" s="92">
        <f t="shared" ref="S518" si="1968">S516-S517</f>
        <v>0</v>
      </c>
    </row>
    <row r="519" spans="1:19" ht="15" customHeight="1" x14ac:dyDescent="0.25">
      <c r="A519" s="196" t="s">
        <v>382</v>
      </c>
      <c r="B519" s="197"/>
      <c r="C519" s="98" t="s">
        <v>17</v>
      </c>
      <c r="D519" s="98" t="s">
        <v>18</v>
      </c>
      <c r="E519" s="98" t="s">
        <v>19</v>
      </c>
      <c r="F519" s="98" t="s">
        <v>20</v>
      </c>
      <c r="G519" s="98" t="s">
        <v>21</v>
      </c>
      <c r="H519" s="98" t="s">
        <v>22</v>
      </c>
      <c r="I519" s="98" t="s">
        <v>23</v>
      </c>
      <c r="J519" s="98" t="s">
        <v>24</v>
      </c>
      <c r="K519" s="98" t="s">
        <v>25</v>
      </c>
      <c r="L519" s="98" t="s">
        <v>26</v>
      </c>
      <c r="M519" s="98" t="s">
        <v>27</v>
      </c>
      <c r="N519" s="98" t="s">
        <v>28</v>
      </c>
      <c r="O519" s="98" t="s">
        <v>438</v>
      </c>
      <c r="P519" s="98" t="s">
        <v>447</v>
      </c>
      <c r="Q519" s="98" t="s">
        <v>448</v>
      </c>
      <c r="R519" s="98" t="s">
        <v>449</v>
      </c>
      <c r="S519" s="98" t="s">
        <v>450</v>
      </c>
    </row>
    <row r="520" spans="1:19" ht="15" customHeight="1" x14ac:dyDescent="0.25">
      <c r="A520" s="198" t="s">
        <v>29</v>
      </c>
      <c r="B520" s="199"/>
      <c r="C520" s="81"/>
      <c r="D520" s="81">
        <f>$C520</f>
        <v>0</v>
      </c>
      <c r="E520" s="81">
        <f t="shared" ref="E520:N520" si="1969">$C520</f>
        <v>0</v>
      </c>
      <c r="F520" s="81">
        <f t="shared" si="1969"/>
        <v>0</v>
      </c>
      <c r="G520" s="81">
        <f t="shared" si="1969"/>
        <v>0</v>
      </c>
      <c r="H520" s="81">
        <f t="shared" si="1969"/>
        <v>0</v>
      </c>
      <c r="I520" s="81">
        <f t="shared" si="1969"/>
        <v>0</v>
      </c>
      <c r="J520" s="81">
        <f t="shared" si="1969"/>
        <v>0</v>
      </c>
      <c r="K520" s="81">
        <f t="shared" si="1969"/>
        <v>0</v>
      </c>
      <c r="L520" s="81">
        <f t="shared" si="1969"/>
        <v>0</v>
      </c>
      <c r="M520" s="81">
        <f t="shared" si="1969"/>
        <v>0</v>
      </c>
      <c r="N520" s="81">
        <f t="shared" si="1969"/>
        <v>0</v>
      </c>
      <c r="O520" s="90">
        <f t="shared" ref="O520:O521" si="1970">SUM(C520:N520)</f>
        <v>0</v>
      </c>
      <c r="P520" s="90">
        <f t="shared" ref="P520:S520" si="1971">O520*(1+P$7)</f>
        <v>0</v>
      </c>
      <c r="Q520" s="90">
        <f t="shared" si="1971"/>
        <v>0</v>
      </c>
      <c r="R520" s="90">
        <f t="shared" si="1971"/>
        <v>0</v>
      </c>
      <c r="S520" s="90">
        <f t="shared" si="1971"/>
        <v>0</v>
      </c>
    </row>
    <row r="521" spans="1:19" ht="15" customHeight="1" x14ac:dyDescent="0.25">
      <c r="A521" s="200"/>
      <c r="B521" s="201"/>
      <c r="C521" s="79">
        <f>INT($B$1*C520)</f>
        <v>0</v>
      </c>
      <c r="D521" s="79">
        <f t="shared" ref="D521:N521" si="1972">INT($B$1*D520)</f>
        <v>0</v>
      </c>
      <c r="E521" s="79">
        <f t="shared" si="1972"/>
        <v>0</v>
      </c>
      <c r="F521" s="79">
        <f t="shared" si="1972"/>
        <v>0</v>
      </c>
      <c r="G521" s="79">
        <f t="shared" si="1972"/>
        <v>0</v>
      </c>
      <c r="H521" s="79">
        <f t="shared" si="1972"/>
        <v>0</v>
      </c>
      <c r="I521" s="79">
        <f t="shared" si="1972"/>
        <v>0</v>
      </c>
      <c r="J521" s="79">
        <f t="shared" si="1972"/>
        <v>0</v>
      </c>
      <c r="K521" s="79">
        <f t="shared" si="1972"/>
        <v>0</v>
      </c>
      <c r="L521" s="79">
        <f t="shared" si="1972"/>
        <v>0</v>
      </c>
      <c r="M521" s="79">
        <f t="shared" si="1972"/>
        <v>0</v>
      </c>
      <c r="N521" s="79">
        <f t="shared" si="1972"/>
        <v>0</v>
      </c>
      <c r="O521" s="90">
        <f t="shared" si="1970"/>
        <v>0</v>
      </c>
      <c r="P521" s="90">
        <f t="shared" ref="P521:S521" si="1973">O521*(1+P$7)</f>
        <v>0</v>
      </c>
      <c r="Q521" s="90">
        <f t="shared" si="1973"/>
        <v>0</v>
      </c>
      <c r="R521" s="90">
        <f t="shared" si="1973"/>
        <v>0</v>
      </c>
      <c r="S521" s="90">
        <f t="shared" si="1973"/>
        <v>0</v>
      </c>
    </row>
    <row r="522" spans="1:19" ht="15" customHeight="1" x14ac:dyDescent="0.25">
      <c r="A522" s="194" t="s">
        <v>30</v>
      </c>
      <c r="B522" s="194"/>
      <c r="C522" s="7"/>
      <c r="D522" s="7">
        <f>$C522</f>
        <v>0</v>
      </c>
      <c r="E522" s="7">
        <f t="shared" ref="E522:N522" si="1974">$C522</f>
        <v>0</v>
      </c>
      <c r="F522" s="7">
        <f t="shared" si="1974"/>
        <v>0</v>
      </c>
      <c r="G522" s="7">
        <f t="shared" si="1974"/>
        <v>0</v>
      </c>
      <c r="H522" s="7">
        <f t="shared" si="1974"/>
        <v>0</v>
      </c>
      <c r="I522" s="7">
        <f t="shared" si="1974"/>
        <v>0</v>
      </c>
      <c r="J522" s="7">
        <f t="shared" si="1974"/>
        <v>0</v>
      </c>
      <c r="K522" s="7">
        <f t="shared" si="1974"/>
        <v>0</v>
      </c>
      <c r="L522" s="7">
        <f t="shared" si="1974"/>
        <v>0</v>
      </c>
      <c r="M522" s="7">
        <f t="shared" si="1974"/>
        <v>0</v>
      </c>
      <c r="N522" s="7">
        <f t="shared" si="1974"/>
        <v>0</v>
      </c>
      <c r="O522" s="150">
        <f t="shared" ref="O522" si="1975">AVERAGE(C522:N522)</f>
        <v>0</v>
      </c>
      <c r="P522" s="150">
        <f t="shared" ref="P522:S522" si="1976">ROUND(O522*(1+P$8),2)</f>
        <v>0</v>
      </c>
      <c r="Q522" s="150">
        <f t="shared" si="1976"/>
        <v>0</v>
      </c>
      <c r="R522" s="150">
        <f t="shared" si="1976"/>
        <v>0</v>
      </c>
      <c r="S522" s="150">
        <f t="shared" si="1976"/>
        <v>0</v>
      </c>
    </row>
    <row r="523" spans="1:19" ht="15" customHeight="1" x14ac:dyDescent="0.25">
      <c r="A523" s="194" t="s">
        <v>282</v>
      </c>
      <c r="B523" s="194"/>
      <c r="C523" s="6">
        <f>C521*C522</f>
        <v>0</v>
      </c>
      <c r="D523" s="6">
        <f t="shared" ref="D523:N523" si="1977">D521*D522</f>
        <v>0</v>
      </c>
      <c r="E523" s="6">
        <f t="shared" si="1977"/>
        <v>0</v>
      </c>
      <c r="F523" s="6">
        <f t="shared" si="1977"/>
        <v>0</v>
      </c>
      <c r="G523" s="6">
        <f t="shared" si="1977"/>
        <v>0</v>
      </c>
      <c r="H523" s="6">
        <f t="shared" si="1977"/>
        <v>0</v>
      </c>
      <c r="I523" s="6">
        <f t="shared" si="1977"/>
        <v>0</v>
      </c>
      <c r="J523" s="6">
        <f t="shared" si="1977"/>
        <v>0</v>
      </c>
      <c r="K523" s="6">
        <f t="shared" si="1977"/>
        <v>0</v>
      </c>
      <c r="L523" s="6">
        <f t="shared" si="1977"/>
        <v>0</v>
      </c>
      <c r="M523" s="6">
        <f t="shared" si="1977"/>
        <v>0</v>
      </c>
      <c r="N523" s="6">
        <f t="shared" si="1977"/>
        <v>0</v>
      </c>
      <c r="O523" s="92">
        <f t="shared" ref="O523" si="1978">SUM(C523:N523)</f>
        <v>0</v>
      </c>
      <c r="P523" s="92">
        <f t="shared" ref="P523" si="1979">P521*P522</f>
        <v>0</v>
      </c>
      <c r="Q523" s="92">
        <f t="shared" ref="Q523" si="1980">Q521*Q522</f>
        <v>0</v>
      </c>
      <c r="R523" s="92">
        <f t="shared" ref="R523" si="1981">R521*R522</f>
        <v>0</v>
      </c>
      <c r="S523" s="92">
        <f t="shared" ref="S523" si="1982">S521*S522</f>
        <v>0</v>
      </c>
    </row>
    <row r="524" spans="1:19" ht="15" customHeight="1" x14ac:dyDescent="0.25">
      <c r="A524" s="194" t="s">
        <v>31</v>
      </c>
      <c r="B524" s="194"/>
      <c r="C524" s="130">
        <v>0.21</v>
      </c>
      <c r="D524" s="131">
        <f t="shared" ref="D524:N524" si="1983">$C524</f>
        <v>0.21</v>
      </c>
      <c r="E524" s="131">
        <f t="shared" si="1983"/>
        <v>0.21</v>
      </c>
      <c r="F524" s="131">
        <f t="shared" si="1983"/>
        <v>0.21</v>
      </c>
      <c r="G524" s="131">
        <f t="shared" si="1983"/>
        <v>0.21</v>
      </c>
      <c r="H524" s="131">
        <f t="shared" si="1983"/>
        <v>0.21</v>
      </c>
      <c r="I524" s="131">
        <f t="shared" si="1983"/>
        <v>0.21</v>
      </c>
      <c r="J524" s="131">
        <f t="shared" si="1983"/>
        <v>0.21</v>
      </c>
      <c r="K524" s="131">
        <f t="shared" si="1983"/>
        <v>0.21</v>
      </c>
      <c r="L524" s="131">
        <f t="shared" si="1983"/>
        <v>0.21</v>
      </c>
      <c r="M524" s="131">
        <f t="shared" si="1983"/>
        <v>0.21</v>
      </c>
      <c r="N524" s="131">
        <f t="shared" si="1983"/>
        <v>0.21</v>
      </c>
      <c r="O524" s="6"/>
      <c r="P524" s="6"/>
      <c r="Q524" s="6"/>
      <c r="R524" s="6"/>
      <c r="S524" s="6"/>
    </row>
    <row r="525" spans="1:19" ht="15" customHeight="1" x14ac:dyDescent="0.25">
      <c r="A525" s="195" t="s">
        <v>32</v>
      </c>
      <c r="B525" s="195"/>
      <c r="C525" s="6">
        <f t="shared" ref="C525:N525" si="1984">C523*C524</f>
        <v>0</v>
      </c>
      <c r="D525" s="6">
        <f t="shared" si="1984"/>
        <v>0</v>
      </c>
      <c r="E525" s="6">
        <f t="shared" si="1984"/>
        <v>0</v>
      </c>
      <c r="F525" s="6">
        <f t="shared" si="1984"/>
        <v>0</v>
      </c>
      <c r="G525" s="6">
        <f t="shared" si="1984"/>
        <v>0</v>
      </c>
      <c r="H525" s="6">
        <f t="shared" si="1984"/>
        <v>0</v>
      </c>
      <c r="I525" s="6">
        <f t="shared" si="1984"/>
        <v>0</v>
      </c>
      <c r="J525" s="6">
        <f t="shared" si="1984"/>
        <v>0</v>
      </c>
      <c r="K525" s="6">
        <f t="shared" si="1984"/>
        <v>0</v>
      </c>
      <c r="L525" s="6">
        <f t="shared" si="1984"/>
        <v>0</v>
      </c>
      <c r="M525" s="6">
        <f t="shared" si="1984"/>
        <v>0</v>
      </c>
      <c r="N525" s="6">
        <f t="shared" si="1984"/>
        <v>0</v>
      </c>
      <c r="O525" s="92">
        <f t="shared" ref="O525:O528" si="1985">SUM(C525:N525)</f>
        <v>0</v>
      </c>
      <c r="P525" s="92">
        <f t="shared" ref="P525" si="1986">P523*$C524</f>
        <v>0</v>
      </c>
      <c r="Q525" s="92">
        <f t="shared" ref="Q525" si="1987">Q523*$C524</f>
        <v>0</v>
      </c>
      <c r="R525" s="92">
        <f t="shared" ref="R525" si="1988">R523*$C524</f>
        <v>0</v>
      </c>
      <c r="S525" s="92">
        <f t="shared" ref="S525" si="1989">S523*$C524</f>
        <v>0</v>
      </c>
    </row>
    <row r="526" spans="1:19" ht="15" customHeight="1" x14ac:dyDescent="0.25">
      <c r="A526" s="195" t="s">
        <v>281</v>
      </c>
      <c r="B526" s="195"/>
      <c r="C526" s="6">
        <f t="shared" ref="C526:N526" si="1990">C523+C525</f>
        <v>0</v>
      </c>
      <c r="D526" s="6">
        <f t="shared" si="1990"/>
        <v>0</v>
      </c>
      <c r="E526" s="6">
        <f t="shared" si="1990"/>
        <v>0</v>
      </c>
      <c r="F526" s="6">
        <f t="shared" si="1990"/>
        <v>0</v>
      </c>
      <c r="G526" s="6">
        <f t="shared" si="1990"/>
        <v>0</v>
      </c>
      <c r="H526" s="6">
        <f t="shared" si="1990"/>
        <v>0</v>
      </c>
      <c r="I526" s="6">
        <f t="shared" si="1990"/>
        <v>0</v>
      </c>
      <c r="J526" s="6">
        <f t="shared" si="1990"/>
        <v>0</v>
      </c>
      <c r="K526" s="6">
        <f t="shared" si="1990"/>
        <v>0</v>
      </c>
      <c r="L526" s="6">
        <f t="shared" si="1990"/>
        <v>0</v>
      </c>
      <c r="M526" s="6">
        <f t="shared" si="1990"/>
        <v>0</v>
      </c>
      <c r="N526" s="6">
        <f t="shared" si="1990"/>
        <v>0</v>
      </c>
      <c r="O526" s="92">
        <f t="shared" si="1985"/>
        <v>0</v>
      </c>
      <c r="P526" s="92">
        <f t="shared" ref="P526" si="1991">P523+P525</f>
        <v>0</v>
      </c>
      <c r="Q526" s="92">
        <f t="shared" ref="Q526" si="1992">Q523+Q525</f>
        <v>0</v>
      </c>
      <c r="R526" s="92">
        <f t="shared" ref="R526" si="1993">R523+R525</f>
        <v>0</v>
      </c>
      <c r="S526" s="92">
        <f t="shared" ref="S526" si="1994">S523+S525</f>
        <v>0</v>
      </c>
    </row>
    <row r="527" spans="1:19" ht="15" customHeight="1" x14ac:dyDescent="0.25">
      <c r="A527" s="8" t="s">
        <v>33</v>
      </c>
      <c r="B527" s="9">
        <f>$B$17</f>
        <v>1</v>
      </c>
      <c r="C527" s="6">
        <f t="shared" ref="C527:N527" si="1995">C526*$B$27</f>
        <v>0</v>
      </c>
      <c r="D527" s="6">
        <f t="shared" si="1995"/>
        <v>0</v>
      </c>
      <c r="E527" s="6">
        <f t="shared" si="1995"/>
        <v>0</v>
      </c>
      <c r="F527" s="6">
        <f t="shared" si="1995"/>
        <v>0</v>
      </c>
      <c r="G527" s="6">
        <f t="shared" si="1995"/>
        <v>0</v>
      </c>
      <c r="H527" s="6">
        <f t="shared" si="1995"/>
        <v>0</v>
      </c>
      <c r="I527" s="6">
        <f t="shared" si="1995"/>
        <v>0</v>
      </c>
      <c r="J527" s="6">
        <f t="shared" si="1995"/>
        <v>0</v>
      </c>
      <c r="K527" s="6">
        <f t="shared" si="1995"/>
        <v>0</v>
      </c>
      <c r="L527" s="6">
        <f t="shared" si="1995"/>
        <v>0</v>
      </c>
      <c r="M527" s="6">
        <f t="shared" si="1995"/>
        <v>0</v>
      </c>
      <c r="N527" s="6">
        <f t="shared" si="1995"/>
        <v>0</v>
      </c>
      <c r="O527" s="92">
        <f t="shared" si="1985"/>
        <v>0</v>
      </c>
      <c r="P527" s="92">
        <f t="shared" ref="P527" si="1996">P526*$B527</f>
        <v>0</v>
      </c>
      <c r="Q527" s="92">
        <f t="shared" ref="Q527" si="1997">Q526*$B527</f>
        <v>0</v>
      </c>
      <c r="R527" s="92">
        <f t="shared" ref="R527" si="1998">R526*$B527</f>
        <v>0</v>
      </c>
      <c r="S527" s="92">
        <f t="shared" ref="S527" si="1999">S526*$B527</f>
        <v>0</v>
      </c>
    </row>
    <row r="528" spans="1:19" ht="15" customHeight="1" x14ac:dyDescent="0.25">
      <c r="A528" s="8" t="s">
        <v>34</v>
      </c>
      <c r="B528" s="9">
        <f>1-B527</f>
        <v>0</v>
      </c>
      <c r="C528" s="6">
        <f t="shared" ref="C528:N528" si="2000">C526*$B$28</f>
        <v>0</v>
      </c>
      <c r="D528" s="6">
        <f t="shared" si="2000"/>
        <v>0</v>
      </c>
      <c r="E528" s="6">
        <f t="shared" si="2000"/>
        <v>0</v>
      </c>
      <c r="F528" s="6">
        <f t="shared" si="2000"/>
        <v>0</v>
      </c>
      <c r="G528" s="6">
        <f t="shared" si="2000"/>
        <v>0</v>
      </c>
      <c r="H528" s="6">
        <f t="shared" si="2000"/>
        <v>0</v>
      </c>
      <c r="I528" s="6">
        <f t="shared" si="2000"/>
        <v>0</v>
      </c>
      <c r="J528" s="6">
        <f t="shared" si="2000"/>
        <v>0</v>
      </c>
      <c r="K528" s="6">
        <f t="shared" si="2000"/>
        <v>0</v>
      </c>
      <c r="L528" s="6">
        <f t="shared" si="2000"/>
        <v>0</v>
      </c>
      <c r="M528" s="6">
        <f t="shared" si="2000"/>
        <v>0</v>
      </c>
      <c r="N528" s="6">
        <f t="shared" si="2000"/>
        <v>0</v>
      </c>
      <c r="O528" s="92">
        <f t="shared" si="1985"/>
        <v>0</v>
      </c>
      <c r="P528" s="92">
        <f t="shared" ref="P528" si="2001">P526-P527</f>
        <v>0</v>
      </c>
      <c r="Q528" s="92">
        <f t="shared" ref="Q528" si="2002">Q526-Q527</f>
        <v>0</v>
      </c>
      <c r="R528" s="92">
        <f t="shared" ref="R528" si="2003">R526-R527</f>
        <v>0</v>
      </c>
      <c r="S528" s="92">
        <f t="shared" ref="S528" si="2004">S526-S527</f>
        <v>0</v>
      </c>
    </row>
    <row r="529" spans="1:19" ht="15" customHeight="1" x14ac:dyDescent="0.25">
      <c r="A529" s="196" t="s">
        <v>383</v>
      </c>
      <c r="B529" s="197"/>
      <c r="C529" s="98" t="s">
        <v>17</v>
      </c>
      <c r="D529" s="98" t="s">
        <v>18</v>
      </c>
      <c r="E529" s="98" t="s">
        <v>19</v>
      </c>
      <c r="F529" s="98" t="s">
        <v>20</v>
      </c>
      <c r="G529" s="98" t="s">
        <v>21</v>
      </c>
      <c r="H529" s="98" t="s">
        <v>22</v>
      </c>
      <c r="I529" s="98" t="s">
        <v>23</v>
      </c>
      <c r="J529" s="98" t="s">
        <v>24</v>
      </c>
      <c r="K529" s="98" t="s">
        <v>25</v>
      </c>
      <c r="L529" s="98" t="s">
        <v>26</v>
      </c>
      <c r="M529" s="98" t="s">
        <v>27</v>
      </c>
      <c r="N529" s="98" t="s">
        <v>28</v>
      </c>
      <c r="O529" s="98" t="s">
        <v>438</v>
      </c>
      <c r="P529" s="98" t="s">
        <v>447</v>
      </c>
      <c r="Q529" s="98" t="s">
        <v>448</v>
      </c>
      <c r="R529" s="98" t="s">
        <v>449</v>
      </c>
      <c r="S529" s="98" t="s">
        <v>450</v>
      </c>
    </row>
    <row r="530" spans="1:19" ht="15" customHeight="1" x14ac:dyDescent="0.25">
      <c r="A530" s="198" t="s">
        <v>29</v>
      </c>
      <c r="B530" s="199"/>
      <c r="C530" s="81"/>
      <c r="D530" s="81">
        <f>$C530</f>
        <v>0</v>
      </c>
      <c r="E530" s="81">
        <f t="shared" ref="E530:N530" si="2005">$C530</f>
        <v>0</v>
      </c>
      <c r="F530" s="81">
        <f t="shared" si="2005"/>
        <v>0</v>
      </c>
      <c r="G530" s="81">
        <f t="shared" si="2005"/>
        <v>0</v>
      </c>
      <c r="H530" s="81">
        <f t="shared" si="2005"/>
        <v>0</v>
      </c>
      <c r="I530" s="81">
        <f t="shared" si="2005"/>
        <v>0</v>
      </c>
      <c r="J530" s="81">
        <f t="shared" si="2005"/>
        <v>0</v>
      </c>
      <c r="K530" s="81">
        <f t="shared" si="2005"/>
        <v>0</v>
      </c>
      <c r="L530" s="81">
        <f t="shared" si="2005"/>
        <v>0</v>
      </c>
      <c r="M530" s="81">
        <f t="shared" si="2005"/>
        <v>0</v>
      </c>
      <c r="N530" s="81">
        <f t="shared" si="2005"/>
        <v>0</v>
      </c>
      <c r="O530" s="90">
        <f t="shared" ref="O530:O531" si="2006">SUM(C530:N530)</f>
        <v>0</v>
      </c>
      <c r="P530" s="90">
        <f t="shared" ref="P530:S530" si="2007">O530*(1+P$7)</f>
        <v>0</v>
      </c>
      <c r="Q530" s="90">
        <f t="shared" si="2007"/>
        <v>0</v>
      </c>
      <c r="R530" s="90">
        <f t="shared" si="2007"/>
        <v>0</v>
      </c>
      <c r="S530" s="90">
        <f t="shared" si="2007"/>
        <v>0</v>
      </c>
    </row>
    <row r="531" spans="1:19" ht="15" customHeight="1" x14ac:dyDescent="0.25">
      <c r="A531" s="200"/>
      <c r="B531" s="201"/>
      <c r="C531" s="79">
        <f>INT($B$1*C530)</f>
        <v>0</v>
      </c>
      <c r="D531" s="79">
        <f t="shared" ref="D531:N531" si="2008">INT($B$1*D530)</f>
        <v>0</v>
      </c>
      <c r="E531" s="79">
        <f t="shared" si="2008"/>
        <v>0</v>
      </c>
      <c r="F531" s="79">
        <f t="shared" si="2008"/>
        <v>0</v>
      </c>
      <c r="G531" s="79">
        <f t="shared" si="2008"/>
        <v>0</v>
      </c>
      <c r="H531" s="79">
        <f t="shared" si="2008"/>
        <v>0</v>
      </c>
      <c r="I531" s="79">
        <f t="shared" si="2008"/>
        <v>0</v>
      </c>
      <c r="J531" s="79">
        <f t="shared" si="2008"/>
        <v>0</v>
      </c>
      <c r="K531" s="79">
        <f t="shared" si="2008"/>
        <v>0</v>
      </c>
      <c r="L531" s="79">
        <f t="shared" si="2008"/>
        <v>0</v>
      </c>
      <c r="M531" s="79">
        <f t="shared" si="2008"/>
        <v>0</v>
      </c>
      <c r="N531" s="79">
        <f t="shared" si="2008"/>
        <v>0</v>
      </c>
      <c r="O531" s="90">
        <f t="shared" si="2006"/>
        <v>0</v>
      </c>
      <c r="P531" s="90">
        <f t="shared" ref="P531:S531" si="2009">O531*(1+P$7)</f>
        <v>0</v>
      </c>
      <c r="Q531" s="90">
        <f t="shared" si="2009"/>
        <v>0</v>
      </c>
      <c r="R531" s="90">
        <f t="shared" si="2009"/>
        <v>0</v>
      </c>
      <c r="S531" s="90">
        <f t="shared" si="2009"/>
        <v>0</v>
      </c>
    </row>
    <row r="532" spans="1:19" ht="15" customHeight="1" x14ac:dyDescent="0.25">
      <c r="A532" s="194" t="s">
        <v>30</v>
      </c>
      <c r="B532" s="194"/>
      <c r="C532" s="7"/>
      <c r="D532" s="7">
        <f>$C532</f>
        <v>0</v>
      </c>
      <c r="E532" s="7">
        <f t="shared" ref="E532:N532" si="2010">$C532</f>
        <v>0</v>
      </c>
      <c r="F532" s="7">
        <f t="shared" si="2010"/>
        <v>0</v>
      </c>
      <c r="G532" s="7">
        <f t="shared" si="2010"/>
        <v>0</v>
      </c>
      <c r="H532" s="7">
        <f t="shared" si="2010"/>
        <v>0</v>
      </c>
      <c r="I532" s="7">
        <f t="shared" si="2010"/>
        <v>0</v>
      </c>
      <c r="J532" s="7">
        <f t="shared" si="2010"/>
        <v>0</v>
      </c>
      <c r="K532" s="7">
        <f t="shared" si="2010"/>
        <v>0</v>
      </c>
      <c r="L532" s="7">
        <f t="shared" si="2010"/>
        <v>0</v>
      </c>
      <c r="M532" s="7">
        <f t="shared" si="2010"/>
        <v>0</v>
      </c>
      <c r="N532" s="7">
        <f t="shared" si="2010"/>
        <v>0</v>
      </c>
      <c r="O532" s="150">
        <f t="shared" ref="O532" si="2011">AVERAGE(C532:N532)</f>
        <v>0</v>
      </c>
      <c r="P532" s="150">
        <f t="shared" ref="P532:S532" si="2012">ROUND(O532*(1+P$8),2)</f>
        <v>0</v>
      </c>
      <c r="Q532" s="150">
        <f t="shared" si="2012"/>
        <v>0</v>
      </c>
      <c r="R532" s="150">
        <f t="shared" si="2012"/>
        <v>0</v>
      </c>
      <c r="S532" s="150">
        <f t="shared" si="2012"/>
        <v>0</v>
      </c>
    </row>
    <row r="533" spans="1:19" ht="15" customHeight="1" x14ac:dyDescent="0.25">
      <c r="A533" s="194" t="s">
        <v>282</v>
      </c>
      <c r="B533" s="194"/>
      <c r="C533" s="6">
        <f>C531*C532</f>
        <v>0</v>
      </c>
      <c r="D533" s="6">
        <f t="shared" ref="D533:N533" si="2013">D531*D532</f>
        <v>0</v>
      </c>
      <c r="E533" s="6">
        <f t="shared" si="2013"/>
        <v>0</v>
      </c>
      <c r="F533" s="6">
        <f t="shared" si="2013"/>
        <v>0</v>
      </c>
      <c r="G533" s="6">
        <f t="shared" si="2013"/>
        <v>0</v>
      </c>
      <c r="H533" s="6">
        <f t="shared" si="2013"/>
        <v>0</v>
      </c>
      <c r="I533" s="6">
        <f t="shared" si="2013"/>
        <v>0</v>
      </c>
      <c r="J533" s="6">
        <f t="shared" si="2013"/>
        <v>0</v>
      </c>
      <c r="K533" s="6">
        <f t="shared" si="2013"/>
        <v>0</v>
      </c>
      <c r="L533" s="6">
        <f t="shared" si="2013"/>
        <v>0</v>
      </c>
      <c r="M533" s="6">
        <f t="shared" si="2013"/>
        <v>0</v>
      </c>
      <c r="N533" s="6">
        <f t="shared" si="2013"/>
        <v>0</v>
      </c>
      <c r="O533" s="92">
        <f t="shared" ref="O533" si="2014">SUM(C533:N533)</f>
        <v>0</v>
      </c>
      <c r="P533" s="92">
        <f t="shared" ref="P533" si="2015">P531*P532</f>
        <v>0</v>
      </c>
      <c r="Q533" s="92">
        <f t="shared" ref="Q533" si="2016">Q531*Q532</f>
        <v>0</v>
      </c>
      <c r="R533" s="92">
        <f t="shared" ref="R533" si="2017">R531*R532</f>
        <v>0</v>
      </c>
      <c r="S533" s="92">
        <f t="shared" ref="S533" si="2018">S531*S532</f>
        <v>0</v>
      </c>
    </row>
    <row r="534" spans="1:19" ht="15" customHeight="1" x14ac:dyDescent="0.25">
      <c r="A534" s="194" t="s">
        <v>31</v>
      </c>
      <c r="B534" s="194"/>
      <c r="C534" s="130">
        <v>0.21</v>
      </c>
      <c r="D534" s="131">
        <f t="shared" ref="D534:N534" si="2019">$C534</f>
        <v>0.21</v>
      </c>
      <c r="E534" s="131">
        <f t="shared" si="2019"/>
        <v>0.21</v>
      </c>
      <c r="F534" s="131">
        <f t="shared" si="2019"/>
        <v>0.21</v>
      </c>
      <c r="G534" s="131">
        <f t="shared" si="2019"/>
        <v>0.21</v>
      </c>
      <c r="H534" s="131">
        <f t="shared" si="2019"/>
        <v>0.21</v>
      </c>
      <c r="I534" s="131">
        <f t="shared" si="2019"/>
        <v>0.21</v>
      </c>
      <c r="J534" s="131">
        <f t="shared" si="2019"/>
        <v>0.21</v>
      </c>
      <c r="K534" s="131">
        <f t="shared" si="2019"/>
        <v>0.21</v>
      </c>
      <c r="L534" s="131">
        <f t="shared" si="2019"/>
        <v>0.21</v>
      </c>
      <c r="M534" s="131">
        <f t="shared" si="2019"/>
        <v>0.21</v>
      </c>
      <c r="N534" s="131">
        <f t="shared" si="2019"/>
        <v>0.21</v>
      </c>
      <c r="O534" s="6"/>
      <c r="P534" s="6"/>
      <c r="Q534" s="6"/>
      <c r="R534" s="6"/>
      <c r="S534" s="6"/>
    </row>
    <row r="535" spans="1:19" ht="15" customHeight="1" x14ac:dyDescent="0.25">
      <c r="A535" s="195" t="s">
        <v>32</v>
      </c>
      <c r="B535" s="195"/>
      <c r="C535" s="6">
        <f t="shared" ref="C535:N535" si="2020">C533*C534</f>
        <v>0</v>
      </c>
      <c r="D535" s="6">
        <f t="shared" si="2020"/>
        <v>0</v>
      </c>
      <c r="E535" s="6">
        <f t="shared" si="2020"/>
        <v>0</v>
      </c>
      <c r="F535" s="6">
        <f t="shared" si="2020"/>
        <v>0</v>
      </c>
      <c r="G535" s="6">
        <f t="shared" si="2020"/>
        <v>0</v>
      </c>
      <c r="H535" s="6">
        <f t="shared" si="2020"/>
        <v>0</v>
      </c>
      <c r="I535" s="6">
        <f t="shared" si="2020"/>
        <v>0</v>
      </c>
      <c r="J535" s="6">
        <f t="shared" si="2020"/>
        <v>0</v>
      </c>
      <c r="K535" s="6">
        <f t="shared" si="2020"/>
        <v>0</v>
      </c>
      <c r="L535" s="6">
        <f t="shared" si="2020"/>
        <v>0</v>
      </c>
      <c r="M535" s="6">
        <f t="shared" si="2020"/>
        <v>0</v>
      </c>
      <c r="N535" s="6">
        <f t="shared" si="2020"/>
        <v>0</v>
      </c>
      <c r="O535" s="92">
        <f t="shared" ref="O535:O538" si="2021">SUM(C535:N535)</f>
        <v>0</v>
      </c>
      <c r="P535" s="92">
        <f t="shared" ref="P535" si="2022">P533*$C534</f>
        <v>0</v>
      </c>
      <c r="Q535" s="92">
        <f t="shared" ref="Q535" si="2023">Q533*$C534</f>
        <v>0</v>
      </c>
      <c r="R535" s="92">
        <f t="shared" ref="R535" si="2024">R533*$C534</f>
        <v>0</v>
      </c>
      <c r="S535" s="92">
        <f t="shared" ref="S535" si="2025">S533*$C534</f>
        <v>0</v>
      </c>
    </row>
    <row r="536" spans="1:19" ht="15" customHeight="1" x14ac:dyDescent="0.25">
      <c r="A536" s="195" t="s">
        <v>281</v>
      </c>
      <c r="B536" s="195"/>
      <c r="C536" s="6">
        <f t="shared" ref="C536:N536" si="2026">C533+C535</f>
        <v>0</v>
      </c>
      <c r="D536" s="6">
        <f t="shared" si="2026"/>
        <v>0</v>
      </c>
      <c r="E536" s="6">
        <f t="shared" si="2026"/>
        <v>0</v>
      </c>
      <c r="F536" s="6">
        <f t="shared" si="2026"/>
        <v>0</v>
      </c>
      <c r="G536" s="6">
        <f t="shared" si="2026"/>
        <v>0</v>
      </c>
      <c r="H536" s="6">
        <f t="shared" si="2026"/>
        <v>0</v>
      </c>
      <c r="I536" s="6">
        <f t="shared" si="2026"/>
        <v>0</v>
      </c>
      <c r="J536" s="6">
        <f t="shared" si="2026"/>
        <v>0</v>
      </c>
      <c r="K536" s="6">
        <f t="shared" si="2026"/>
        <v>0</v>
      </c>
      <c r="L536" s="6">
        <f t="shared" si="2026"/>
        <v>0</v>
      </c>
      <c r="M536" s="6">
        <f t="shared" si="2026"/>
        <v>0</v>
      </c>
      <c r="N536" s="6">
        <f t="shared" si="2026"/>
        <v>0</v>
      </c>
      <c r="O536" s="92">
        <f t="shared" si="2021"/>
        <v>0</v>
      </c>
      <c r="P536" s="92">
        <f t="shared" ref="P536" si="2027">P533+P535</f>
        <v>0</v>
      </c>
      <c r="Q536" s="92">
        <f t="shared" ref="Q536" si="2028">Q533+Q535</f>
        <v>0</v>
      </c>
      <c r="R536" s="92">
        <f t="shared" ref="R536" si="2029">R533+R535</f>
        <v>0</v>
      </c>
      <c r="S536" s="92">
        <f t="shared" ref="S536" si="2030">S533+S535</f>
        <v>0</v>
      </c>
    </row>
    <row r="537" spans="1:19" ht="15" customHeight="1" x14ac:dyDescent="0.25">
      <c r="A537" s="8" t="s">
        <v>33</v>
      </c>
      <c r="B537" s="9">
        <f>$B$17</f>
        <v>1</v>
      </c>
      <c r="C537" s="6">
        <f t="shared" ref="C537:N537" si="2031">C536*$B$27</f>
        <v>0</v>
      </c>
      <c r="D537" s="6">
        <f t="shared" si="2031"/>
        <v>0</v>
      </c>
      <c r="E537" s="6">
        <f t="shared" si="2031"/>
        <v>0</v>
      </c>
      <c r="F537" s="6">
        <f t="shared" si="2031"/>
        <v>0</v>
      </c>
      <c r="G537" s="6">
        <f t="shared" si="2031"/>
        <v>0</v>
      </c>
      <c r="H537" s="6">
        <f t="shared" si="2031"/>
        <v>0</v>
      </c>
      <c r="I537" s="6">
        <f t="shared" si="2031"/>
        <v>0</v>
      </c>
      <c r="J537" s="6">
        <f t="shared" si="2031"/>
        <v>0</v>
      </c>
      <c r="K537" s="6">
        <f t="shared" si="2031"/>
        <v>0</v>
      </c>
      <c r="L537" s="6">
        <f t="shared" si="2031"/>
        <v>0</v>
      </c>
      <c r="M537" s="6">
        <f t="shared" si="2031"/>
        <v>0</v>
      </c>
      <c r="N537" s="6">
        <f t="shared" si="2031"/>
        <v>0</v>
      </c>
      <c r="O537" s="92">
        <f t="shared" si="2021"/>
        <v>0</v>
      </c>
      <c r="P537" s="92">
        <f t="shared" ref="P537" si="2032">P536*$B537</f>
        <v>0</v>
      </c>
      <c r="Q537" s="92">
        <f t="shared" ref="Q537" si="2033">Q536*$B537</f>
        <v>0</v>
      </c>
      <c r="R537" s="92">
        <f t="shared" ref="R537" si="2034">R536*$B537</f>
        <v>0</v>
      </c>
      <c r="S537" s="92">
        <f t="shared" ref="S537" si="2035">S536*$B537</f>
        <v>0</v>
      </c>
    </row>
    <row r="538" spans="1:19" ht="15" customHeight="1" x14ac:dyDescent="0.25">
      <c r="A538" s="8" t="s">
        <v>34</v>
      </c>
      <c r="B538" s="9">
        <f>1-B537</f>
        <v>0</v>
      </c>
      <c r="C538" s="6">
        <f t="shared" ref="C538:N538" si="2036">C536*$B$28</f>
        <v>0</v>
      </c>
      <c r="D538" s="6">
        <f t="shared" si="2036"/>
        <v>0</v>
      </c>
      <c r="E538" s="6">
        <f t="shared" si="2036"/>
        <v>0</v>
      </c>
      <c r="F538" s="6">
        <f t="shared" si="2036"/>
        <v>0</v>
      </c>
      <c r="G538" s="6">
        <f t="shared" si="2036"/>
        <v>0</v>
      </c>
      <c r="H538" s="6">
        <f t="shared" si="2036"/>
        <v>0</v>
      </c>
      <c r="I538" s="6">
        <f t="shared" si="2036"/>
        <v>0</v>
      </c>
      <c r="J538" s="6">
        <f t="shared" si="2036"/>
        <v>0</v>
      </c>
      <c r="K538" s="6">
        <f t="shared" si="2036"/>
        <v>0</v>
      </c>
      <c r="L538" s="6">
        <f t="shared" si="2036"/>
        <v>0</v>
      </c>
      <c r="M538" s="6">
        <f t="shared" si="2036"/>
        <v>0</v>
      </c>
      <c r="N538" s="6">
        <f t="shared" si="2036"/>
        <v>0</v>
      </c>
      <c r="O538" s="92">
        <f t="shared" si="2021"/>
        <v>0</v>
      </c>
      <c r="P538" s="92">
        <f t="shared" ref="P538" si="2037">P536-P537</f>
        <v>0</v>
      </c>
      <c r="Q538" s="92">
        <f t="shared" ref="Q538" si="2038">Q536-Q537</f>
        <v>0</v>
      </c>
      <c r="R538" s="92">
        <f t="shared" ref="R538" si="2039">R536-R537</f>
        <v>0</v>
      </c>
      <c r="S538" s="92">
        <f t="shared" ref="S538" si="2040">S536-S537</f>
        <v>0</v>
      </c>
    </row>
    <row r="539" spans="1:19" ht="15" customHeight="1" x14ac:dyDescent="0.25">
      <c r="A539" s="196" t="s">
        <v>384</v>
      </c>
      <c r="B539" s="197"/>
      <c r="C539" s="98" t="s">
        <v>17</v>
      </c>
      <c r="D539" s="98" t="s">
        <v>18</v>
      </c>
      <c r="E539" s="98" t="s">
        <v>19</v>
      </c>
      <c r="F539" s="98" t="s">
        <v>20</v>
      </c>
      <c r="G539" s="98" t="s">
        <v>21</v>
      </c>
      <c r="H539" s="98" t="s">
        <v>22</v>
      </c>
      <c r="I539" s="98" t="s">
        <v>23</v>
      </c>
      <c r="J539" s="98" t="s">
        <v>24</v>
      </c>
      <c r="K539" s="98" t="s">
        <v>25</v>
      </c>
      <c r="L539" s="98" t="s">
        <v>26</v>
      </c>
      <c r="M539" s="98" t="s">
        <v>27</v>
      </c>
      <c r="N539" s="98" t="s">
        <v>28</v>
      </c>
      <c r="O539" s="98" t="s">
        <v>438</v>
      </c>
      <c r="P539" s="98" t="s">
        <v>447</v>
      </c>
      <c r="Q539" s="98" t="s">
        <v>448</v>
      </c>
      <c r="R539" s="98" t="s">
        <v>449</v>
      </c>
      <c r="S539" s="98" t="s">
        <v>450</v>
      </c>
    </row>
    <row r="540" spans="1:19" ht="15" customHeight="1" x14ac:dyDescent="0.25">
      <c r="A540" s="198" t="s">
        <v>29</v>
      </c>
      <c r="B540" s="199"/>
      <c r="C540" s="81"/>
      <c r="D540" s="81">
        <f>$C540</f>
        <v>0</v>
      </c>
      <c r="E540" s="81">
        <f t="shared" ref="E540:N540" si="2041">$C540</f>
        <v>0</v>
      </c>
      <c r="F540" s="81">
        <f t="shared" si="2041"/>
        <v>0</v>
      </c>
      <c r="G540" s="81">
        <f t="shared" si="2041"/>
        <v>0</v>
      </c>
      <c r="H540" s="81">
        <f t="shared" si="2041"/>
        <v>0</v>
      </c>
      <c r="I540" s="81">
        <f t="shared" si="2041"/>
        <v>0</v>
      </c>
      <c r="J540" s="81">
        <f t="shared" si="2041"/>
        <v>0</v>
      </c>
      <c r="K540" s="81">
        <f t="shared" si="2041"/>
        <v>0</v>
      </c>
      <c r="L540" s="81">
        <f t="shared" si="2041"/>
        <v>0</v>
      </c>
      <c r="M540" s="81">
        <f t="shared" si="2041"/>
        <v>0</v>
      </c>
      <c r="N540" s="81">
        <f t="shared" si="2041"/>
        <v>0</v>
      </c>
      <c r="O540" s="90">
        <f t="shared" ref="O540:O541" si="2042">SUM(C540:N540)</f>
        <v>0</v>
      </c>
      <c r="P540" s="90">
        <f t="shared" ref="P540:S540" si="2043">O540*(1+P$7)</f>
        <v>0</v>
      </c>
      <c r="Q540" s="90">
        <f t="shared" si="2043"/>
        <v>0</v>
      </c>
      <c r="R540" s="90">
        <f t="shared" si="2043"/>
        <v>0</v>
      </c>
      <c r="S540" s="90">
        <f t="shared" si="2043"/>
        <v>0</v>
      </c>
    </row>
    <row r="541" spans="1:19" ht="15" customHeight="1" x14ac:dyDescent="0.25">
      <c r="A541" s="200"/>
      <c r="B541" s="201"/>
      <c r="C541" s="79">
        <f>INT($B$1*C540)</f>
        <v>0</v>
      </c>
      <c r="D541" s="79">
        <f t="shared" ref="D541:N541" si="2044">INT($B$1*D540)</f>
        <v>0</v>
      </c>
      <c r="E541" s="79">
        <f t="shared" si="2044"/>
        <v>0</v>
      </c>
      <c r="F541" s="79">
        <f t="shared" si="2044"/>
        <v>0</v>
      </c>
      <c r="G541" s="79">
        <f t="shared" si="2044"/>
        <v>0</v>
      </c>
      <c r="H541" s="79">
        <f t="shared" si="2044"/>
        <v>0</v>
      </c>
      <c r="I541" s="79">
        <f t="shared" si="2044"/>
        <v>0</v>
      </c>
      <c r="J541" s="79">
        <f t="shared" si="2044"/>
        <v>0</v>
      </c>
      <c r="K541" s="79">
        <f t="shared" si="2044"/>
        <v>0</v>
      </c>
      <c r="L541" s="79">
        <f t="shared" si="2044"/>
        <v>0</v>
      </c>
      <c r="M541" s="79">
        <f t="shared" si="2044"/>
        <v>0</v>
      </c>
      <c r="N541" s="79">
        <f t="shared" si="2044"/>
        <v>0</v>
      </c>
      <c r="O541" s="90">
        <f t="shared" si="2042"/>
        <v>0</v>
      </c>
      <c r="P541" s="90">
        <f t="shared" ref="P541:S541" si="2045">O541*(1+P$7)</f>
        <v>0</v>
      </c>
      <c r="Q541" s="90">
        <f t="shared" si="2045"/>
        <v>0</v>
      </c>
      <c r="R541" s="90">
        <f t="shared" si="2045"/>
        <v>0</v>
      </c>
      <c r="S541" s="90">
        <f t="shared" si="2045"/>
        <v>0</v>
      </c>
    </row>
    <row r="542" spans="1:19" ht="15" customHeight="1" x14ac:dyDescent="0.25">
      <c r="A542" s="194" t="s">
        <v>30</v>
      </c>
      <c r="B542" s="194"/>
      <c r="C542" s="7"/>
      <c r="D542" s="7">
        <f>$C542</f>
        <v>0</v>
      </c>
      <c r="E542" s="7">
        <f t="shared" ref="E542:N542" si="2046">$C542</f>
        <v>0</v>
      </c>
      <c r="F542" s="7">
        <f t="shared" si="2046"/>
        <v>0</v>
      </c>
      <c r="G542" s="7">
        <f t="shared" si="2046"/>
        <v>0</v>
      </c>
      <c r="H542" s="7">
        <f t="shared" si="2046"/>
        <v>0</v>
      </c>
      <c r="I542" s="7">
        <f t="shared" si="2046"/>
        <v>0</v>
      </c>
      <c r="J542" s="7">
        <f t="shared" si="2046"/>
        <v>0</v>
      </c>
      <c r="K542" s="7">
        <f t="shared" si="2046"/>
        <v>0</v>
      </c>
      <c r="L542" s="7">
        <f t="shared" si="2046"/>
        <v>0</v>
      </c>
      <c r="M542" s="7">
        <f t="shared" si="2046"/>
        <v>0</v>
      </c>
      <c r="N542" s="7">
        <f t="shared" si="2046"/>
        <v>0</v>
      </c>
      <c r="O542" s="150">
        <f t="shared" ref="O542" si="2047">AVERAGE(C542:N542)</f>
        <v>0</v>
      </c>
      <c r="P542" s="150">
        <f t="shared" ref="P542:S542" si="2048">ROUND(O542*(1+P$8),2)</f>
        <v>0</v>
      </c>
      <c r="Q542" s="150">
        <f t="shared" si="2048"/>
        <v>0</v>
      </c>
      <c r="R542" s="150">
        <f t="shared" si="2048"/>
        <v>0</v>
      </c>
      <c r="S542" s="150">
        <f t="shared" si="2048"/>
        <v>0</v>
      </c>
    </row>
    <row r="543" spans="1:19" ht="15" customHeight="1" x14ac:dyDescent="0.25">
      <c r="A543" s="194" t="s">
        <v>282</v>
      </c>
      <c r="B543" s="194"/>
      <c r="C543" s="6">
        <f>C541*C542</f>
        <v>0</v>
      </c>
      <c r="D543" s="6">
        <f t="shared" ref="D543:N543" si="2049">D541*D542</f>
        <v>0</v>
      </c>
      <c r="E543" s="6">
        <f t="shared" si="2049"/>
        <v>0</v>
      </c>
      <c r="F543" s="6">
        <f t="shared" si="2049"/>
        <v>0</v>
      </c>
      <c r="G543" s="6">
        <f t="shared" si="2049"/>
        <v>0</v>
      </c>
      <c r="H543" s="6">
        <f t="shared" si="2049"/>
        <v>0</v>
      </c>
      <c r="I543" s="6">
        <f t="shared" si="2049"/>
        <v>0</v>
      </c>
      <c r="J543" s="6">
        <f t="shared" si="2049"/>
        <v>0</v>
      </c>
      <c r="K543" s="6">
        <f t="shared" si="2049"/>
        <v>0</v>
      </c>
      <c r="L543" s="6">
        <f t="shared" si="2049"/>
        <v>0</v>
      </c>
      <c r="M543" s="6">
        <f t="shared" si="2049"/>
        <v>0</v>
      </c>
      <c r="N543" s="6">
        <f t="shared" si="2049"/>
        <v>0</v>
      </c>
      <c r="O543" s="92">
        <f t="shared" ref="O543" si="2050">SUM(C543:N543)</f>
        <v>0</v>
      </c>
      <c r="P543" s="92">
        <f t="shared" ref="P543" si="2051">P541*P542</f>
        <v>0</v>
      </c>
      <c r="Q543" s="92">
        <f t="shared" ref="Q543" si="2052">Q541*Q542</f>
        <v>0</v>
      </c>
      <c r="R543" s="92">
        <f t="shared" ref="R543" si="2053">R541*R542</f>
        <v>0</v>
      </c>
      <c r="S543" s="92">
        <f t="shared" ref="S543" si="2054">S541*S542</f>
        <v>0</v>
      </c>
    </row>
    <row r="544" spans="1:19" ht="15" customHeight="1" x14ac:dyDescent="0.25">
      <c r="A544" s="194" t="s">
        <v>31</v>
      </c>
      <c r="B544" s="194"/>
      <c r="C544" s="130">
        <v>0.21</v>
      </c>
      <c r="D544" s="131">
        <f t="shared" ref="D544:N544" si="2055">$C544</f>
        <v>0.21</v>
      </c>
      <c r="E544" s="131">
        <f t="shared" si="2055"/>
        <v>0.21</v>
      </c>
      <c r="F544" s="131">
        <f t="shared" si="2055"/>
        <v>0.21</v>
      </c>
      <c r="G544" s="131">
        <f t="shared" si="2055"/>
        <v>0.21</v>
      </c>
      <c r="H544" s="131">
        <f t="shared" si="2055"/>
        <v>0.21</v>
      </c>
      <c r="I544" s="131">
        <f t="shared" si="2055"/>
        <v>0.21</v>
      </c>
      <c r="J544" s="131">
        <f t="shared" si="2055"/>
        <v>0.21</v>
      </c>
      <c r="K544" s="131">
        <f t="shared" si="2055"/>
        <v>0.21</v>
      </c>
      <c r="L544" s="131">
        <f t="shared" si="2055"/>
        <v>0.21</v>
      </c>
      <c r="M544" s="131">
        <f t="shared" si="2055"/>
        <v>0.21</v>
      </c>
      <c r="N544" s="131">
        <f t="shared" si="2055"/>
        <v>0.21</v>
      </c>
      <c r="O544" s="6"/>
      <c r="P544" s="6"/>
      <c r="Q544" s="6"/>
      <c r="R544" s="6"/>
      <c r="S544" s="6"/>
    </row>
    <row r="545" spans="1:19" ht="15" customHeight="1" x14ac:dyDescent="0.25">
      <c r="A545" s="195" t="s">
        <v>32</v>
      </c>
      <c r="B545" s="195"/>
      <c r="C545" s="6">
        <f t="shared" ref="C545:N545" si="2056">C543*C544</f>
        <v>0</v>
      </c>
      <c r="D545" s="6">
        <f t="shared" si="2056"/>
        <v>0</v>
      </c>
      <c r="E545" s="6">
        <f t="shared" si="2056"/>
        <v>0</v>
      </c>
      <c r="F545" s="6">
        <f t="shared" si="2056"/>
        <v>0</v>
      </c>
      <c r="G545" s="6">
        <f t="shared" si="2056"/>
        <v>0</v>
      </c>
      <c r="H545" s="6">
        <f t="shared" si="2056"/>
        <v>0</v>
      </c>
      <c r="I545" s="6">
        <f t="shared" si="2056"/>
        <v>0</v>
      </c>
      <c r="J545" s="6">
        <f t="shared" si="2056"/>
        <v>0</v>
      </c>
      <c r="K545" s="6">
        <f t="shared" si="2056"/>
        <v>0</v>
      </c>
      <c r="L545" s="6">
        <f t="shared" si="2056"/>
        <v>0</v>
      </c>
      <c r="M545" s="6">
        <f t="shared" si="2056"/>
        <v>0</v>
      </c>
      <c r="N545" s="6">
        <f t="shared" si="2056"/>
        <v>0</v>
      </c>
      <c r="O545" s="92">
        <f t="shared" ref="O545:O548" si="2057">SUM(C545:N545)</f>
        <v>0</v>
      </c>
      <c r="P545" s="92">
        <f t="shared" ref="P545" si="2058">P543*$C544</f>
        <v>0</v>
      </c>
      <c r="Q545" s="92">
        <f t="shared" ref="Q545" si="2059">Q543*$C544</f>
        <v>0</v>
      </c>
      <c r="R545" s="92">
        <f t="shared" ref="R545" si="2060">R543*$C544</f>
        <v>0</v>
      </c>
      <c r="S545" s="92">
        <f t="shared" ref="S545" si="2061">S543*$C544</f>
        <v>0</v>
      </c>
    </row>
    <row r="546" spans="1:19" ht="15" customHeight="1" x14ac:dyDescent="0.25">
      <c r="A546" s="195" t="s">
        <v>281</v>
      </c>
      <c r="B546" s="195"/>
      <c r="C546" s="6">
        <f t="shared" ref="C546:N546" si="2062">C543+C545</f>
        <v>0</v>
      </c>
      <c r="D546" s="6">
        <f t="shared" si="2062"/>
        <v>0</v>
      </c>
      <c r="E546" s="6">
        <f t="shared" si="2062"/>
        <v>0</v>
      </c>
      <c r="F546" s="6">
        <f t="shared" si="2062"/>
        <v>0</v>
      </c>
      <c r="G546" s="6">
        <f t="shared" si="2062"/>
        <v>0</v>
      </c>
      <c r="H546" s="6">
        <f t="shared" si="2062"/>
        <v>0</v>
      </c>
      <c r="I546" s="6">
        <f t="shared" si="2062"/>
        <v>0</v>
      </c>
      <c r="J546" s="6">
        <f t="shared" si="2062"/>
        <v>0</v>
      </c>
      <c r="K546" s="6">
        <f t="shared" si="2062"/>
        <v>0</v>
      </c>
      <c r="L546" s="6">
        <f t="shared" si="2062"/>
        <v>0</v>
      </c>
      <c r="M546" s="6">
        <f t="shared" si="2062"/>
        <v>0</v>
      </c>
      <c r="N546" s="6">
        <f t="shared" si="2062"/>
        <v>0</v>
      </c>
      <c r="O546" s="92">
        <f t="shared" si="2057"/>
        <v>0</v>
      </c>
      <c r="P546" s="92">
        <f t="shared" ref="P546" si="2063">P543+P545</f>
        <v>0</v>
      </c>
      <c r="Q546" s="92">
        <f t="shared" ref="Q546" si="2064">Q543+Q545</f>
        <v>0</v>
      </c>
      <c r="R546" s="92">
        <f t="shared" ref="R546" si="2065">R543+R545</f>
        <v>0</v>
      </c>
      <c r="S546" s="92">
        <f t="shared" ref="S546" si="2066">S543+S545</f>
        <v>0</v>
      </c>
    </row>
    <row r="547" spans="1:19" ht="15" customHeight="1" x14ac:dyDescent="0.25">
      <c r="A547" s="8" t="s">
        <v>33</v>
      </c>
      <c r="B547" s="9">
        <f>$B$17</f>
        <v>1</v>
      </c>
      <c r="C547" s="6">
        <f t="shared" ref="C547:N547" si="2067">C546*$B$27</f>
        <v>0</v>
      </c>
      <c r="D547" s="6">
        <f t="shared" si="2067"/>
        <v>0</v>
      </c>
      <c r="E547" s="6">
        <f t="shared" si="2067"/>
        <v>0</v>
      </c>
      <c r="F547" s="6">
        <f t="shared" si="2067"/>
        <v>0</v>
      </c>
      <c r="G547" s="6">
        <f t="shared" si="2067"/>
        <v>0</v>
      </c>
      <c r="H547" s="6">
        <f t="shared" si="2067"/>
        <v>0</v>
      </c>
      <c r="I547" s="6">
        <f t="shared" si="2067"/>
        <v>0</v>
      </c>
      <c r="J547" s="6">
        <f t="shared" si="2067"/>
        <v>0</v>
      </c>
      <c r="K547" s="6">
        <f t="shared" si="2067"/>
        <v>0</v>
      </c>
      <c r="L547" s="6">
        <f t="shared" si="2067"/>
        <v>0</v>
      </c>
      <c r="M547" s="6">
        <f t="shared" si="2067"/>
        <v>0</v>
      </c>
      <c r="N547" s="6">
        <f t="shared" si="2067"/>
        <v>0</v>
      </c>
      <c r="O547" s="92">
        <f t="shared" si="2057"/>
        <v>0</v>
      </c>
      <c r="P547" s="92">
        <f t="shared" ref="P547" si="2068">P546*$B547</f>
        <v>0</v>
      </c>
      <c r="Q547" s="92">
        <f t="shared" ref="Q547" si="2069">Q546*$B547</f>
        <v>0</v>
      </c>
      <c r="R547" s="92">
        <f t="shared" ref="R547" si="2070">R546*$B547</f>
        <v>0</v>
      </c>
      <c r="S547" s="92">
        <f t="shared" ref="S547" si="2071">S546*$B547</f>
        <v>0</v>
      </c>
    </row>
    <row r="548" spans="1:19" ht="15" customHeight="1" x14ac:dyDescent="0.25">
      <c r="A548" s="8" t="s">
        <v>34</v>
      </c>
      <c r="B548" s="9">
        <f>1-B547</f>
        <v>0</v>
      </c>
      <c r="C548" s="6">
        <f t="shared" ref="C548:N548" si="2072">C546*$B$28</f>
        <v>0</v>
      </c>
      <c r="D548" s="6">
        <f t="shared" si="2072"/>
        <v>0</v>
      </c>
      <c r="E548" s="6">
        <f t="shared" si="2072"/>
        <v>0</v>
      </c>
      <c r="F548" s="6">
        <f t="shared" si="2072"/>
        <v>0</v>
      </c>
      <c r="G548" s="6">
        <f t="shared" si="2072"/>
        <v>0</v>
      </c>
      <c r="H548" s="6">
        <f t="shared" si="2072"/>
        <v>0</v>
      </c>
      <c r="I548" s="6">
        <f t="shared" si="2072"/>
        <v>0</v>
      </c>
      <c r="J548" s="6">
        <f t="shared" si="2072"/>
        <v>0</v>
      </c>
      <c r="K548" s="6">
        <f t="shared" si="2072"/>
        <v>0</v>
      </c>
      <c r="L548" s="6">
        <f t="shared" si="2072"/>
        <v>0</v>
      </c>
      <c r="M548" s="6">
        <f t="shared" si="2072"/>
        <v>0</v>
      </c>
      <c r="N548" s="6">
        <f t="shared" si="2072"/>
        <v>0</v>
      </c>
      <c r="O548" s="92">
        <f t="shared" si="2057"/>
        <v>0</v>
      </c>
      <c r="P548" s="92">
        <f t="shared" ref="P548" si="2073">P546-P547</f>
        <v>0</v>
      </c>
      <c r="Q548" s="92">
        <f t="shared" ref="Q548" si="2074">Q546-Q547</f>
        <v>0</v>
      </c>
      <c r="R548" s="92">
        <f t="shared" ref="R548" si="2075">R546-R547</f>
        <v>0</v>
      </c>
      <c r="S548" s="92">
        <f t="shared" ref="S548" si="2076">S546-S547</f>
        <v>0</v>
      </c>
    </row>
    <row r="549" spans="1:19" ht="15" customHeight="1" x14ac:dyDescent="0.25">
      <c r="A549" s="196" t="s">
        <v>385</v>
      </c>
      <c r="B549" s="197"/>
      <c r="C549" s="98" t="s">
        <v>17</v>
      </c>
      <c r="D549" s="98" t="s">
        <v>18</v>
      </c>
      <c r="E549" s="98" t="s">
        <v>19</v>
      </c>
      <c r="F549" s="98" t="s">
        <v>20</v>
      </c>
      <c r="G549" s="98" t="s">
        <v>21</v>
      </c>
      <c r="H549" s="98" t="s">
        <v>22</v>
      </c>
      <c r="I549" s="98" t="s">
        <v>23</v>
      </c>
      <c r="J549" s="98" t="s">
        <v>24</v>
      </c>
      <c r="K549" s="98" t="s">
        <v>25</v>
      </c>
      <c r="L549" s="98" t="s">
        <v>26</v>
      </c>
      <c r="M549" s="98" t="s">
        <v>27</v>
      </c>
      <c r="N549" s="98" t="s">
        <v>28</v>
      </c>
      <c r="O549" s="98" t="s">
        <v>438</v>
      </c>
      <c r="P549" s="98" t="s">
        <v>447</v>
      </c>
      <c r="Q549" s="98" t="s">
        <v>448</v>
      </c>
      <c r="R549" s="98" t="s">
        <v>449</v>
      </c>
      <c r="S549" s="98" t="s">
        <v>450</v>
      </c>
    </row>
    <row r="550" spans="1:19" ht="15" customHeight="1" x14ac:dyDescent="0.25">
      <c r="A550" s="198" t="s">
        <v>29</v>
      </c>
      <c r="B550" s="199"/>
      <c r="C550" s="81"/>
      <c r="D550" s="81">
        <f>$C550</f>
        <v>0</v>
      </c>
      <c r="E550" s="81">
        <f t="shared" ref="E550:N550" si="2077">$C550</f>
        <v>0</v>
      </c>
      <c r="F550" s="81">
        <f t="shared" si="2077"/>
        <v>0</v>
      </c>
      <c r="G550" s="81">
        <f t="shared" si="2077"/>
        <v>0</v>
      </c>
      <c r="H550" s="81">
        <f t="shared" si="2077"/>
        <v>0</v>
      </c>
      <c r="I550" s="81">
        <f t="shared" si="2077"/>
        <v>0</v>
      </c>
      <c r="J550" s="81">
        <f t="shared" si="2077"/>
        <v>0</v>
      </c>
      <c r="K550" s="81">
        <f t="shared" si="2077"/>
        <v>0</v>
      </c>
      <c r="L550" s="81">
        <f t="shared" si="2077"/>
        <v>0</v>
      </c>
      <c r="M550" s="81">
        <f t="shared" si="2077"/>
        <v>0</v>
      </c>
      <c r="N550" s="81">
        <f t="shared" si="2077"/>
        <v>0</v>
      </c>
      <c r="O550" s="90">
        <f t="shared" ref="O550:O551" si="2078">SUM(C550:N550)</f>
        <v>0</v>
      </c>
      <c r="P550" s="90">
        <f t="shared" ref="P550:S550" si="2079">O550*(1+P$7)</f>
        <v>0</v>
      </c>
      <c r="Q550" s="90">
        <f t="shared" si="2079"/>
        <v>0</v>
      </c>
      <c r="R550" s="90">
        <f t="shared" si="2079"/>
        <v>0</v>
      </c>
      <c r="S550" s="90">
        <f t="shared" si="2079"/>
        <v>0</v>
      </c>
    </row>
    <row r="551" spans="1:19" ht="15" customHeight="1" x14ac:dyDescent="0.25">
      <c r="A551" s="200"/>
      <c r="B551" s="201"/>
      <c r="C551" s="79">
        <f>INT($B$1*C550)</f>
        <v>0</v>
      </c>
      <c r="D551" s="79">
        <f t="shared" ref="D551:N551" si="2080">INT($B$1*D550)</f>
        <v>0</v>
      </c>
      <c r="E551" s="79">
        <f t="shared" si="2080"/>
        <v>0</v>
      </c>
      <c r="F551" s="79">
        <f t="shared" si="2080"/>
        <v>0</v>
      </c>
      <c r="G551" s="79">
        <f t="shared" si="2080"/>
        <v>0</v>
      </c>
      <c r="H551" s="79">
        <f t="shared" si="2080"/>
        <v>0</v>
      </c>
      <c r="I551" s="79">
        <f t="shared" si="2080"/>
        <v>0</v>
      </c>
      <c r="J551" s="79">
        <f t="shared" si="2080"/>
        <v>0</v>
      </c>
      <c r="K551" s="79">
        <f t="shared" si="2080"/>
        <v>0</v>
      </c>
      <c r="L551" s="79">
        <f t="shared" si="2080"/>
        <v>0</v>
      </c>
      <c r="M551" s="79">
        <f t="shared" si="2080"/>
        <v>0</v>
      </c>
      <c r="N551" s="79">
        <f t="shared" si="2080"/>
        <v>0</v>
      </c>
      <c r="O551" s="90">
        <f t="shared" si="2078"/>
        <v>0</v>
      </c>
      <c r="P551" s="90">
        <f t="shared" ref="P551:S551" si="2081">O551*(1+P$7)</f>
        <v>0</v>
      </c>
      <c r="Q551" s="90">
        <f t="shared" si="2081"/>
        <v>0</v>
      </c>
      <c r="R551" s="90">
        <f t="shared" si="2081"/>
        <v>0</v>
      </c>
      <c r="S551" s="90">
        <f t="shared" si="2081"/>
        <v>0</v>
      </c>
    </row>
    <row r="552" spans="1:19" ht="15" customHeight="1" x14ac:dyDescent="0.25">
      <c r="A552" s="194" t="s">
        <v>30</v>
      </c>
      <c r="B552" s="194"/>
      <c r="C552" s="7"/>
      <c r="D552" s="7">
        <f>$C552</f>
        <v>0</v>
      </c>
      <c r="E552" s="7">
        <f t="shared" ref="E552:N552" si="2082">$C552</f>
        <v>0</v>
      </c>
      <c r="F552" s="7">
        <f t="shared" si="2082"/>
        <v>0</v>
      </c>
      <c r="G552" s="7">
        <f t="shared" si="2082"/>
        <v>0</v>
      </c>
      <c r="H552" s="7">
        <f t="shared" si="2082"/>
        <v>0</v>
      </c>
      <c r="I552" s="7">
        <f t="shared" si="2082"/>
        <v>0</v>
      </c>
      <c r="J552" s="7">
        <f t="shared" si="2082"/>
        <v>0</v>
      </c>
      <c r="K552" s="7">
        <f t="shared" si="2082"/>
        <v>0</v>
      </c>
      <c r="L552" s="7">
        <f t="shared" si="2082"/>
        <v>0</v>
      </c>
      <c r="M552" s="7">
        <f t="shared" si="2082"/>
        <v>0</v>
      </c>
      <c r="N552" s="7">
        <f t="shared" si="2082"/>
        <v>0</v>
      </c>
      <c r="O552" s="150">
        <f t="shared" ref="O552" si="2083">AVERAGE(C552:N552)</f>
        <v>0</v>
      </c>
      <c r="P552" s="150">
        <f t="shared" ref="P552:S552" si="2084">ROUND(O552*(1+P$8),2)</f>
        <v>0</v>
      </c>
      <c r="Q552" s="150">
        <f t="shared" si="2084"/>
        <v>0</v>
      </c>
      <c r="R552" s="150">
        <f t="shared" si="2084"/>
        <v>0</v>
      </c>
      <c r="S552" s="150">
        <f t="shared" si="2084"/>
        <v>0</v>
      </c>
    </row>
    <row r="553" spans="1:19" ht="15" customHeight="1" x14ac:dyDescent="0.25">
      <c r="A553" s="194" t="s">
        <v>282</v>
      </c>
      <c r="B553" s="194"/>
      <c r="C553" s="6">
        <f>C551*C552</f>
        <v>0</v>
      </c>
      <c r="D553" s="6">
        <f t="shared" ref="D553:N553" si="2085">D551*D552</f>
        <v>0</v>
      </c>
      <c r="E553" s="6">
        <f t="shared" si="2085"/>
        <v>0</v>
      </c>
      <c r="F553" s="6">
        <f t="shared" si="2085"/>
        <v>0</v>
      </c>
      <c r="G553" s="6">
        <f t="shared" si="2085"/>
        <v>0</v>
      </c>
      <c r="H553" s="6">
        <f t="shared" si="2085"/>
        <v>0</v>
      </c>
      <c r="I553" s="6">
        <f t="shared" si="2085"/>
        <v>0</v>
      </c>
      <c r="J553" s="6">
        <f t="shared" si="2085"/>
        <v>0</v>
      </c>
      <c r="K553" s="6">
        <f t="shared" si="2085"/>
        <v>0</v>
      </c>
      <c r="L553" s="6">
        <f t="shared" si="2085"/>
        <v>0</v>
      </c>
      <c r="M553" s="6">
        <f t="shared" si="2085"/>
        <v>0</v>
      </c>
      <c r="N553" s="6">
        <f t="shared" si="2085"/>
        <v>0</v>
      </c>
      <c r="O553" s="92">
        <f t="shared" ref="O553" si="2086">SUM(C553:N553)</f>
        <v>0</v>
      </c>
      <c r="P553" s="92">
        <f t="shared" ref="P553" si="2087">P551*P552</f>
        <v>0</v>
      </c>
      <c r="Q553" s="92">
        <f t="shared" ref="Q553" si="2088">Q551*Q552</f>
        <v>0</v>
      </c>
      <c r="R553" s="92">
        <f t="shared" ref="R553" si="2089">R551*R552</f>
        <v>0</v>
      </c>
      <c r="S553" s="92">
        <f t="shared" ref="S553" si="2090">S551*S552</f>
        <v>0</v>
      </c>
    </row>
    <row r="554" spans="1:19" ht="15" customHeight="1" x14ac:dyDescent="0.25">
      <c r="A554" s="194" t="s">
        <v>31</v>
      </c>
      <c r="B554" s="194"/>
      <c r="C554" s="130">
        <v>0.21</v>
      </c>
      <c r="D554" s="131">
        <f t="shared" ref="D554:N554" si="2091">$C554</f>
        <v>0.21</v>
      </c>
      <c r="E554" s="131">
        <f t="shared" si="2091"/>
        <v>0.21</v>
      </c>
      <c r="F554" s="131">
        <f t="shared" si="2091"/>
        <v>0.21</v>
      </c>
      <c r="G554" s="131">
        <f t="shared" si="2091"/>
        <v>0.21</v>
      </c>
      <c r="H554" s="131">
        <f t="shared" si="2091"/>
        <v>0.21</v>
      </c>
      <c r="I554" s="131">
        <f t="shared" si="2091"/>
        <v>0.21</v>
      </c>
      <c r="J554" s="131">
        <f t="shared" si="2091"/>
        <v>0.21</v>
      </c>
      <c r="K554" s="131">
        <f t="shared" si="2091"/>
        <v>0.21</v>
      </c>
      <c r="L554" s="131">
        <f t="shared" si="2091"/>
        <v>0.21</v>
      </c>
      <c r="M554" s="131">
        <f t="shared" si="2091"/>
        <v>0.21</v>
      </c>
      <c r="N554" s="131">
        <f t="shared" si="2091"/>
        <v>0.21</v>
      </c>
      <c r="O554" s="6"/>
      <c r="P554" s="6"/>
      <c r="Q554" s="6"/>
      <c r="R554" s="6"/>
      <c r="S554" s="6"/>
    </row>
    <row r="555" spans="1:19" ht="15" customHeight="1" x14ac:dyDescent="0.25">
      <c r="A555" s="195" t="s">
        <v>32</v>
      </c>
      <c r="B555" s="195"/>
      <c r="C555" s="6">
        <f t="shared" ref="C555:N555" si="2092">C553*C554</f>
        <v>0</v>
      </c>
      <c r="D555" s="6">
        <f t="shared" si="2092"/>
        <v>0</v>
      </c>
      <c r="E555" s="6">
        <f t="shared" si="2092"/>
        <v>0</v>
      </c>
      <c r="F555" s="6">
        <f t="shared" si="2092"/>
        <v>0</v>
      </c>
      <c r="G555" s="6">
        <f t="shared" si="2092"/>
        <v>0</v>
      </c>
      <c r="H555" s="6">
        <f t="shared" si="2092"/>
        <v>0</v>
      </c>
      <c r="I555" s="6">
        <f t="shared" si="2092"/>
        <v>0</v>
      </c>
      <c r="J555" s="6">
        <f t="shared" si="2092"/>
        <v>0</v>
      </c>
      <c r="K555" s="6">
        <f t="shared" si="2092"/>
        <v>0</v>
      </c>
      <c r="L555" s="6">
        <f t="shared" si="2092"/>
        <v>0</v>
      </c>
      <c r="M555" s="6">
        <f t="shared" si="2092"/>
        <v>0</v>
      </c>
      <c r="N555" s="6">
        <f t="shared" si="2092"/>
        <v>0</v>
      </c>
      <c r="O555" s="92">
        <f t="shared" ref="O555:O558" si="2093">SUM(C555:N555)</f>
        <v>0</v>
      </c>
      <c r="P555" s="92">
        <f t="shared" ref="P555" si="2094">P553*$C554</f>
        <v>0</v>
      </c>
      <c r="Q555" s="92">
        <f t="shared" ref="Q555" si="2095">Q553*$C554</f>
        <v>0</v>
      </c>
      <c r="R555" s="92">
        <f t="shared" ref="R555" si="2096">R553*$C554</f>
        <v>0</v>
      </c>
      <c r="S555" s="92">
        <f t="shared" ref="S555" si="2097">S553*$C554</f>
        <v>0</v>
      </c>
    </row>
    <row r="556" spans="1:19" ht="15" customHeight="1" x14ac:dyDescent="0.25">
      <c r="A556" s="195" t="s">
        <v>281</v>
      </c>
      <c r="B556" s="195"/>
      <c r="C556" s="6">
        <f t="shared" ref="C556:N556" si="2098">C553+C555</f>
        <v>0</v>
      </c>
      <c r="D556" s="6">
        <f t="shared" si="2098"/>
        <v>0</v>
      </c>
      <c r="E556" s="6">
        <f t="shared" si="2098"/>
        <v>0</v>
      </c>
      <c r="F556" s="6">
        <f t="shared" si="2098"/>
        <v>0</v>
      </c>
      <c r="G556" s="6">
        <f t="shared" si="2098"/>
        <v>0</v>
      </c>
      <c r="H556" s="6">
        <f t="shared" si="2098"/>
        <v>0</v>
      </c>
      <c r="I556" s="6">
        <f t="shared" si="2098"/>
        <v>0</v>
      </c>
      <c r="J556" s="6">
        <f t="shared" si="2098"/>
        <v>0</v>
      </c>
      <c r="K556" s="6">
        <f t="shared" si="2098"/>
        <v>0</v>
      </c>
      <c r="L556" s="6">
        <f t="shared" si="2098"/>
        <v>0</v>
      </c>
      <c r="M556" s="6">
        <f t="shared" si="2098"/>
        <v>0</v>
      </c>
      <c r="N556" s="6">
        <f t="shared" si="2098"/>
        <v>0</v>
      </c>
      <c r="O556" s="92">
        <f t="shared" si="2093"/>
        <v>0</v>
      </c>
      <c r="P556" s="92">
        <f t="shared" ref="P556" si="2099">P553+P555</f>
        <v>0</v>
      </c>
      <c r="Q556" s="92">
        <f t="shared" ref="Q556" si="2100">Q553+Q555</f>
        <v>0</v>
      </c>
      <c r="R556" s="92">
        <f t="shared" ref="R556" si="2101">R553+R555</f>
        <v>0</v>
      </c>
      <c r="S556" s="92">
        <f t="shared" ref="S556" si="2102">S553+S555</f>
        <v>0</v>
      </c>
    </row>
    <row r="557" spans="1:19" ht="15" customHeight="1" x14ac:dyDescent="0.25">
      <c r="A557" s="8" t="s">
        <v>33</v>
      </c>
      <c r="B557" s="9">
        <f>$B$17</f>
        <v>1</v>
      </c>
      <c r="C557" s="6">
        <f t="shared" ref="C557:N557" si="2103">C556*$B$27</f>
        <v>0</v>
      </c>
      <c r="D557" s="6">
        <f t="shared" si="2103"/>
        <v>0</v>
      </c>
      <c r="E557" s="6">
        <f t="shared" si="2103"/>
        <v>0</v>
      </c>
      <c r="F557" s="6">
        <f t="shared" si="2103"/>
        <v>0</v>
      </c>
      <c r="G557" s="6">
        <f t="shared" si="2103"/>
        <v>0</v>
      </c>
      <c r="H557" s="6">
        <f t="shared" si="2103"/>
        <v>0</v>
      </c>
      <c r="I557" s="6">
        <f t="shared" si="2103"/>
        <v>0</v>
      </c>
      <c r="J557" s="6">
        <f t="shared" si="2103"/>
        <v>0</v>
      </c>
      <c r="K557" s="6">
        <f t="shared" si="2103"/>
        <v>0</v>
      </c>
      <c r="L557" s="6">
        <f t="shared" si="2103"/>
        <v>0</v>
      </c>
      <c r="M557" s="6">
        <f t="shared" si="2103"/>
        <v>0</v>
      </c>
      <c r="N557" s="6">
        <f t="shared" si="2103"/>
        <v>0</v>
      </c>
      <c r="O557" s="92">
        <f t="shared" si="2093"/>
        <v>0</v>
      </c>
      <c r="P557" s="92">
        <f t="shared" ref="P557" si="2104">P556*$B557</f>
        <v>0</v>
      </c>
      <c r="Q557" s="92">
        <f t="shared" ref="Q557" si="2105">Q556*$B557</f>
        <v>0</v>
      </c>
      <c r="R557" s="92">
        <f t="shared" ref="R557" si="2106">R556*$B557</f>
        <v>0</v>
      </c>
      <c r="S557" s="92">
        <f t="shared" ref="S557" si="2107">S556*$B557</f>
        <v>0</v>
      </c>
    </row>
    <row r="558" spans="1:19" ht="15" customHeight="1" x14ac:dyDescent="0.25">
      <c r="A558" s="8" t="s">
        <v>34</v>
      </c>
      <c r="B558" s="9">
        <f>1-B557</f>
        <v>0</v>
      </c>
      <c r="C558" s="6">
        <f t="shared" ref="C558:N558" si="2108">C556*$B$28</f>
        <v>0</v>
      </c>
      <c r="D558" s="6">
        <f t="shared" si="2108"/>
        <v>0</v>
      </c>
      <c r="E558" s="6">
        <f t="shared" si="2108"/>
        <v>0</v>
      </c>
      <c r="F558" s="6">
        <f t="shared" si="2108"/>
        <v>0</v>
      </c>
      <c r="G558" s="6">
        <f t="shared" si="2108"/>
        <v>0</v>
      </c>
      <c r="H558" s="6">
        <f t="shared" si="2108"/>
        <v>0</v>
      </c>
      <c r="I558" s="6">
        <f t="shared" si="2108"/>
        <v>0</v>
      </c>
      <c r="J558" s="6">
        <f t="shared" si="2108"/>
        <v>0</v>
      </c>
      <c r="K558" s="6">
        <f t="shared" si="2108"/>
        <v>0</v>
      </c>
      <c r="L558" s="6">
        <f t="shared" si="2108"/>
        <v>0</v>
      </c>
      <c r="M558" s="6">
        <f t="shared" si="2108"/>
        <v>0</v>
      </c>
      <c r="N558" s="6">
        <f t="shared" si="2108"/>
        <v>0</v>
      </c>
      <c r="O558" s="92">
        <f t="shared" si="2093"/>
        <v>0</v>
      </c>
      <c r="P558" s="92">
        <f t="shared" ref="P558" si="2109">P556-P557</f>
        <v>0</v>
      </c>
      <c r="Q558" s="92">
        <f t="shared" ref="Q558" si="2110">Q556-Q557</f>
        <v>0</v>
      </c>
      <c r="R558" s="92">
        <f t="shared" ref="R558" si="2111">R556-R557</f>
        <v>0</v>
      </c>
      <c r="S558" s="92">
        <f t="shared" ref="S558" si="2112">S556-S557</f>
        <v>0</v>
      </c>
    </row>
    <row r="559" spans="1:19" ht="15" customHeight="1" x14ac:dyDescent="0.25">
      <c r="A559" s="196" t="s">
        <v>386</v>
      </c>
      <c r="B559" s="197"/>
      <c r="C559" s="98" t="s">
        <v>17</v>
      </c>
      <c r="D559" s="98" t="s">
        <v>18</v>
      </c>
      <c r="E559" s="98" t="s">
        <v>19</v>
      </c>
      <c r="F559" s="98" t="s">
        <v>20</v>
      </c>
      <c r="G559" s="98" t="s">
        <v>21</v>
      </c>
      <c r="H559" s="98" t="s">
        <v>22</v>
      </c>
      <c r="I559" s="98" t="s">
        <v>23</v>
      </c>
      <c r="J559" s="98" t="s">
        <v>24</v>
      </c>
      <c r="K559" s="98" t="s">
        <v>25</v>
      </c>
      <c r="L559" s="98" t="s">
        <v>26</v>
      </c>
      <c r="M559" s="98" t="s">
        <v>27</v>
      </c>
      <c r="N559" s="98" t="s">
        <v>28</v>
      </c>
      <c r="O559" s="98" t="s">
        <v>438</v>
      </c>
      <c r="P559" s="98" t="s">
        <v>447</v>
      </c>
      <c r="Q559" s="98" t="s">
        <v>448</v>
      </c>
      <c r="R559" s="98" t="s">
        <v>449</v>
      </c>
      <c r="S559" s="98" t="s">
        <v>450</v>
      </c>
    </row>
    <row r="560" spans="1:19" ht="15" customHeight="1" x14ac:dyDescent="0.25">
      <c r="A560" s="198" t="s">
        <v>29</v>
      </c>
      <c r="B560" s="199"/>
      <c r="C560" s="81"/>
      <c r="D560" s="81">
        <f>$C560</f>
        <v>0</v>
      </c>
      <c r="E560" s="81">
        <f t="shared" ref="E560:N560" si="2113">$C560</f>
        <v>0</v>
      </c>
      <c r="F560" s="81">
        <f t="shared" si="2113"/>
        <v>0</v>
      </c>
      <c r="G560" s="81">
        <f t="shared" si="2113"/>
        <v>0</v>
      </c>
      <c r="H560" s="81">
        <f t="shared" si="2113"/>
        <v>0</v>
      </c>
      <c r="I560" s="81">
        <f t="shared" si="2113"/>
        <v>0</v>
      </c>
      <c r="J560" s="81">
        <f t="shared" si="2113"/>
        <v>0</v>
      </c>
      <c r="K560" s="81">
        <f t="shared" si="2113"/>
        <v>0</v>
      </c>
      <c r="L560" s="81">
        <f t="shared" si="2113"/>
        <v>0</v>
      </c>
      <c r="M560" s="81">
        <f t="shared" si="2113"/>
        <v>0</v>
      </c>
      <c r="N560" s="81">
        <f t="shared" si="2113"/>
        <v>0</v>
      </c>
      <c r="O560" s="90">
        <f t="shared" ref="O560:O561" si="2114">SUM(C560:N560)</f>
        <v>0</v>
      </c>
      <c r="P560" s="90">
        <f t="shared" ref="P560:S560" si="2115">O560*(1+P$7)</f>
        <v>0</v>
      </c>
      <c r="Q560" s="90">
        <f t="shared" si="2115"/>
        <v>0</v>
      </c>
      <c r="R560" s="90">
        <f t="shared" si="2115"/>
        <v>0</v>
      </c>
      <c r="S560" s="90">
        <f t="shared" si="2115"/>
        <v>0</v>
      </c>
    </row>
    <row r="561" spans="1:19" ht="15" customHeight="1" x14ac:dyDescent="0.25">
      <c r="A561" s="200"/>
      <c r="B561" s="201"/>
      <c r="C561" s="79">
        <f>INT($B$1*C560)</f>
        <v>0</v>
      </c>
      <c r="D561" s="79">
        <f t="shared" ref="D561:N561" si="2116">INT($B$1*D560)</f>
        <v>0</v>
      </c>
      <c r="E561" s="79">
        <f t="shared" si="2116"/>
        <v>0</v>
      </c>
      <c r="F561" s="79">
        <f t="shared" si="2116"/>
        <v>0</v>
      </c>
      <c r="G561" s="79">
        <f t="shared" si="2116"/>
        <v>0</v>
      </c>
      <c r="H561" s="79">
        <f t="shared" si="2116"/>
        <v>0</v>
      </c>
      <c r="I561" s="79">
        <f t="shared" si="2116"/>
        <v>0</v>
      </c>
      <c r="J561" s="79">
        <f t="shared" si="2116"/>
        <v>0</v>
      </c>
      <c r="K561" s="79">
        <f t="shared" si="2116"/>
        <v>0</v>
      </c>
      <c r="L561" s="79">
        <f t="shared" si="2116"/>
        <v>0</v>
      </c>
      <c r="M561" s="79">
        <f t="shared" si="2116"/>
        <v>0</v>
      </c>
      <c r="N561" s="79">
        <f t="shared" si="2116"/>
        <v>0</v>
      </c>
      <c r="O561" s="90">
        <f t="shared" si="2114"/>
        <v>0</v>
      </c>
      <c r="P561" s="90">
        <f t="shared" ref="P561:S561" si="2117">O561*(1+P$7)</f>
        <v>0</v>
      </c>
      <c r="Q561" s="90">
        <f t="shared" si="2117"/>
        <v>0</v>
      </c>
      <c r="R561" s="90">
        <f t="shared" si="2117"/>
        <v>0</v>
      </c>
      <c r="S561" s="90">
        <f t="shared" si="2117"/>
        <v>0</v>
      </c>
    </row>
    <row r="562" spans="1:19" ht="15" customHeight="1" x14ac:dyDescent="0.25">
      <c r="A562" s="194" t="s">
        <v>30</v>
      </c>
      <c r="B562" s="194"/>
      <c r="C562" s="7"/>
      <c r="D562" s="7">
        <f>$C562</f>
        <v>0</v>
      </c>
      <c r="E562" s="7">
        <f t="shared" ref="E562:N562" si="2118">$C562</f>
        <v>0</v>
      </c>
      <c r="F562" s="7">
        <f t="shared" si="2118"/>
        <v>0</v>
      </c>
      <c r="G562" s="7">
        <f t="shared" si="2118"/>
        <v>0</v>
      </c>
      <c r="H562" s="7">
        <f t="shared" si="2118"/>
        <v>0</v>
      </c>
      <c r="I562" s="7">
        <f t="shared" si="2118"/>
        <v>0</v>
      </c>
      <c r="J562" s="7">
        <f t="shared" si="2118"/>
        <v>0</v>
      </c>
      <c r="K562" s="7">
        <f t="shared" si="2118"/>
        <v>0</v>
      </c>
      <c r="L562" s="7">
        <f t="shared" si="2118"/>
        <v>0</v>
      </c>
      <c r="M562" s="7">
        <f t="shared" si="2118"/>
        <v>0</v>
      </c>
      <c r="N562" s="7">
        <f t="shared" si="2118"/>
        <v>0</v>
      </c>
      <c r="O562" s="150">
        <f t="shared" ref="O562" si="2119">AVERAGE(C562:N562)</f>
        <v>0</v>
      </c>
      <c r="P562" s="150">
        <f t="shared" ref="P562:S562" si="2120">ROUND(O562*(1+P$8),2)</f>
        <v>0</v>
      </c>
      <c r="Q562" s="150">
        <f t="shared" si="2120"/>
        <v>0</v>
      </c>
      <c r="R562" s="150">
        <f t="shared" si="2120"/>
        <v>0</v>
      </c>
      <c r="S562" s="150">
        <f t="shared" si="2120"/>
        <v>0</v>
      </c>
    </row>
    <row r="563" spans="1:19" ht="15" customHeight="1" x14ac:dyDescent="0.25">
      <c r="A563" s="194" t="s">
        <v>282</v>
      </c>
      <c r="B563" s="194"/>
      <c r="C563" s="6">
        <f>C561*C562</f>
        <v>0</v>
      </c>
      <c r="D563" s="6">
        <f t="shared" ref="D563:N563" si="2121">D561*D562</f>
        <v>0</v>
      </c>
      <c r="E563" s="6">
        <f t="shared" si="2121"/>
        <v>0</v>
      </c>
      <c r="F563" s="6">
        <f t="shared" si="2121"/>
        <v>0</v>
      </c>
      <c r="G563" s="6">
        <f t="shared" si="2121"/>
        <v>0</v>
      </c>
      <c r="H563" s="6">
        <f t="shared" si="2121"/>
        <v>0</v>
      </c>
      <c r="I563" s="6">
        <f t="shared" si="2121"/>
        <v>0</v>
      </c>
      <c r="J563" s="6">
        <f t="shared" si="2121"/>
        <v>0</v>
      </c>
      <c r="K563" s="6">
        <f t="shared" si="2121"/>
        <v>0</v>
      </c>
      <c r="L563" s="6">
        <f t="shared" si="2121"/>
        <v>0</v>
      </c>
      <c r="M563" s="6">
        <f t="shared" si="2121"/>
        <v>0</v>
      </c>
      <c r="N563" s="6">
        <f t="shared" si="2121"/>
        <v>0</v>
      </c>
      <c r="O563" s="92">
        <f t="shared" ref="O563" si="2122">SUM(C563:N563)</f>
        <v>0</v>
      </c>
      <c r="P563" s="92">
        <f t="shared" ref="P563" si="2123">P561*P562</f>
        <v>0</v>
      </c>
      <c r="Q563" s="92">
        <f t="shared" ref="Q563" si="2124">Q561*Q562</f>
        <v>0</v>
      </c>
      <c r="R563" s="92">
        <f t="shared" ref="R563" si="2125">R561*R562</f>
        <v>0</v>
      </c>
      <c r="S563" s="92">
        <f t="shared" ref="S563" si="2126">S561*S562</f>
        <v>0</v>
      </c>
    </row>
    <row r="564" spans="1:19" ht="15" customHeight="1" x14ac:dyDescent="0.25">
      <c r="A564" s="194" t="s">
        <v>31</v>
      </c>
      <c r="B564" s="194"/>
      <c r="C564" s="130">
        <v>0.21</v>
      </c>
      <c r="D564" s="131">
        <f t="shared" ref="D564:N564" si="2127">$C564</f>
        <v>0.21</v>
      </c>
      <c r="E564" s="131">
        <f t="shared" si="2127"/>
        <v>0.21</v>
      </c>
      <c r="F564" s="131">
        <f t="shared" si="2127"/>
        <v>0.21</v>
      </c>
      <c r="G564" s="131">
        <f t="shared" si="2127"/>
        <v>0.21</v>
      </c>
      <c r="H564" s="131">
        <f t="shared" si="2127"/>
        <v>0.21</v>
      </c>
      <c r="I564" s="131">
        <f t="shared" si="2127"/>
        <v>0.21</v>
      </c>
      <c r="J564" s="131">
        <f t="shared" si="2127"/>
        <v>0.21</v>
      </c>
      <c r="K564" s="131">
        <f t="shared" si="2127"/>
        <v>0.21</v>
      </c>
      <c r="L564" s="131">
        <f t="shared" si="2127"/>
        <v>0.21</v>
      </c>
      <c r="M564" s="131">
        <f t="shared" si="2127"/>
        <v>0.21</v>
      </c>
      <c r="N564" s="131">
        <f t="shared" si="2127"/>
        <v>0.21</v>
      </c>
      <c r="O564" s="6"/>
      <c r="P564" s="6"/>
      <c r="Q564" s="6"/>
      <c r="R564" s="6"/>
      <c r="S564" s="6"/>
    </row>
    <row r="565" spans="1:19" ht="15" customHeight="1" x14ac:dyDescent="0.25">
      <c r="A565" s="195" t="s">
        <v>32</v>
      </c>
      <c r="B565" s="195"/>
      <c r="C565" s="6">
        <f t="shared" ref="C565:N565" si="2128">C563*C564</f>
        <v>0</v>
      </c>
      <c r="D565" s="6">
        <f t="shared" si="2128"/>
        <v>0</v>
      </c>
      <c r="E565" s="6">
        <f t="shared" si="2128"/>
        <v>0</v>
      </c>
      <c r="F565" s="6">
        <f t="shared" si="2128"/>
        <v>0</v>
      </c>
      <c r="G565" s="6">
        <f t="shared" si="2128"/>
        <v>0</v>
      </c>
      <c r="H565" s="6">
        <f t="shared" si="2128"/>
        <v>0</v>
      </c>
      <c r="I565" s="6">
        <f t="shared" si="2128"/>
        <v>0</v>
      </c>
      <c r="J565" s="6">
        <f t="shared" si="2128"/>
        <v>0</v>
      </c>
      <c r="K565" s="6">
        <f t="shared" si="2128"/>
        <v>0</v>
      </c>
      <c r="L565" s="6">
        <f t="shared" si="2128"/>
        <v>0</v>
      </c>
      <c r="M565" s="6">
        <f t="shared" si="2128"/>
        <v>0</v>
      </c>
      <c r="N565" s="6">
        <f t="shared" si="2128"/>
        <v>0</v>
      </c>
      <c r="O565" s="92">
        <f t="shared" ref="O565:O568" si="2129">SUM(C565:N565)</f>
        <v>0</v>
      </c>
      <c r="P565" s="92">
        <f t="shared" ref="P565" si="2130">P563*$C564</f>
        <v>0</v>
      </c>
      <c r="Q565" s="92">
        <f t="shared" ref="Q565" si="2131">Q563*$C564</f>
        <v>0</v>
      </c>
      <c r="R565" s="92">
        <f t="shared" ref="R565" si="2132">R563*$C564</f>
        <v>0</v>
      </c>
      <c r="S565" s="92">
        <f t="shared" ref="S565" si="2133">S563*$C564</f>
        <v>0</v>
      </c>
    </row>
    <row r="566" spans="1:19" ht="15" customHeight="1" x14ac:dyDescent="0.25">
      <c r="A566" s="195" t="s">
        <v>281</v>
      </c>
      <c r="B566" s="195"/>
      <c r="C566" s="6">
        <f t="shared" ref="C566:N566" si="2134">C563+C565</f>
        <v>0</v>
      </c>
      <c r="D566" s="6">
        <f t="shared" si="2134"/>
        <v>0</v>
      </c>
      <c r="E566" s="6">
        <f t="shared" si="2134"/>
        <v>0</v>
      </c>
      <c r="F566" s="6">
        <f t="shared" si="2134"/>
        <v>0</v>
      </c>
      <c r="G566" s="6">
        <f t="shared" si="2134"/>
        <v>0</v>
      </c>
      <c r="H566" s="6">
        <f t="shared" si="2134"/>
        <v>0</v>
      </c>
      <c r="I566" s="6">
        <f t="shared" si="2134"/>
        <v>0</v>
      </c>
      <c r="J566" s="6">
        <f t="shared" si="2134"/>
        <v>0</v>
      </c>
      <c r="K566" s="6">
        <f t="shared" si="2134"/>
        <v>0</v>
      </c>
      <c r="L566" s="6">
        <f t="shared" si="2134"/>
        <v>0</v>
      </c>
      <c r="M566" s="6">
        <f t="shared" si="2134"/>
        <v>0</v>
      </c>
      <c r="N566" s="6">
        <f t="shared" si="2134"/>
        <v>0</v>
      </c>
      <c r="O566" s="92">
        <f t="shared" si="2129"/>
        <v>0</v>
      </c>
      <c r="P566" s="92">
        <f t="shared" ref="P566" si="2135">P563+P565</f>
        <v>0</v>
      </c>
      <c r="Q566" s="92">
        <f t="shared" ref="Q566" si="2136">Q563+Q565</f>
        <v>0</v>
      </c>
      <c r="R566" s="92">
        <f t="shared" ref="R566" si="2137">R563+R565</f>
        <v>0</v>
      </c>
      <c r="S566" s="92">
        <f t="shared" ref="S566" si="2138">S563+S565</f>
        <v>0</v>
      </c>
    </row>
    <row r="567" spans="1:19" ht="15" customHeight="1" x14ac:dyDescent="0.25">
      <c r="A567" s="8" t="s">
        <v>33</v>
      </c>
      <c r="B567" s="9">
        <f>$B$17</f>
        <v>1</v>
      </c>
      <c r="C567" s="6">
        <f t="shared" ref="C567:N567" si="2139">C566*$B$27</f>
        <v>0</v>
      </c>
      <c r="D567" s="6">
        <f t="shared" si="2139"/>
        <v>0</v>
      </c>
      <c r="E567" s="6">
        <f t="shared" si="2139"/>
        <v>0</v>
      </c>
      <c r="F567" s="6">
        <f t="shared" si="2139"/>
        <v>0</v>
      </c>
      <c r="G567" s="6">
        <f t="shared" si="2139"/>
        <v>0</v>
      </c>
      <c r="H567" s="6">
        <f t="shared" si="2139"/>
        <v>0</v>
      </c>
      <c r="I567" s="6">
        <f t="shared" si="2139"/>
        <v>0</v>
      </c>
      <c r="J567" s="6">
        <f t="shared" si="2139"/>
        <v>0</v>
      </c>
      <c r="K567" s="6">
        <f t="shared" si="2139"/>
        <v>0</v>
      </c>
      <c r="L567" s="6">
        <f t="shared" si="2139"/>
        <v>0</v>
      </c>
      <c r="M567" s="6">
        <f t="shared" si="2139"/>
        <v>0</v>
      </c>
      <c r="N567" s="6">
        <f t="shared" si="2139"/>
        <v>0</v>
      </c>
      <c r="O567" s="92">
        <f t="shared" si="2129"/>
        <v>0</v>
      </c>
      <c r="P567" s="92">
        <f t="shared" ref="P567" si="2140">P566*$B567</f>
        <v>0</v>
      </c>
      <c r="Q567" s="92">
        <f t="shared" ref="Q567" si="2141">Q566*$B567</f>
        <v>0</v>
      </c>
      <c r="R567" s="92">
        <f t="shared" ref="R567" si="2142">R566*$B567</f>
        <v>0</v>
      </c>
      <c r="S567" s="92">
        <f t="shared" ref="S567" si="2143">S566*$B567</f>
        <v>0</v>
      </c>
    </row>
    <row r="568" spans="1:19" ht="15" customHeight="1" x14ac:dyDescent="0.25">
      <c r="A568" s="8" t="s">
        <v>34</v>
      </c>
      <c r="B568" s="9">
        <f>1-B567</f>
        <v>0</v>
      </c>
      <c r="C568" s="6">
        <f t="shared" ref="C568:N568" si="2144">C566*$B$28</f>
        <v>0</v>
      </c>
      <c r="D568" s="6">
        <f t="shared" si="2144"/>
        <v>0</v>
      </c>
      <c r="E568" s="6">
        <f t="shared" si="2144"/>
        <v>0</v>
      </c>
      <c r="F568" s="6">
        <f t="shared" si="2144"/>
        <v>0</v>
      </c>
      <c r="G568" s="6">
        <f t="shared" si="2144"/>
        <v>0</v>
      </c>
      <c r="H568" s="6">
        <f t="shared" si="2144"/>
        <v>0</v>
      </c>
      <c r="I568" s="6">
        <f t="shared" si="2144"/>
        <v>0</v>
      </c>
      <c r="J568" s="6">
        <f t="shared" si="2144"/>
        <v>0</v>
      </c>
      <c r="K568" s="6">
        <f t="shared" si="2144"/>
        <v>0</v>
      </c>
      <c r="L568" s="6">
        <f t="shared" si="2144"/>
        <v>0</v>
      </c>
      <c r="M568" s="6">
        <f t="shared" si="2144"/>
        <v>0</v>
      </c>
      <c r="N568" s="6">
        <f t="shared" si="2144"/>
        <v>0</v>
      </c>
      <c r="O568" s="92">
        <f t="shared" si="2129"/>
        <v>0</v>
      </c>
      <c r="P568" s="92">
        <f t="shared" ref="P568" si="2145">P566-P567</f>
        <v>0</v>
      </c>
      <c r="Q568" s="92">
        <f t="shared" ref="Q568" si="2146">Q566-Q567</f>
        <v>0</v>
      </c>
      <c r="R568" s="92">
        <f t="shared" ref="R568" si="2147">R566-R567</f>
        <v>0</v>
      </c>
      <c r="S568" s="92">
        <f t="shared" ref="S568" si="2148">S566-S567</f>
        <v>0</v>
      </c>
    </row>
    <row r="569" spans="1:19" ht="15" customHeight="1" x14ac:dyDescent="0.25">
      <c r="A569" s="196" t="s">
        <v>387</v>
      </c>
      <c r="B569" s="197"/>
      <c r="C569" s="98" t="s">
        <v>17</v>
      </c>
      <c r="D569" s="98" t="s">
        <v>18</v>
      </c>
      <c r="E569" s="98" t="s">
        <v>19</v>
      </c>
      <c r="F569" s="98" t="s">
        <v>20</v>
      </c>
      <c r="G569" s="98" t="s">
        <v>21</v>
      </c>
      <c r="H569" s="98" t="s">
        <v>22</v>
      </c>
      <c r="I569" s="98" t="s">
        <v>23</v>
      </c>
      <c r="J569" s="98" t="s">
        <v>24</v>
      </c>
      <c r="K569" s="98" t="s">
        <v>25</v>
      </c>
      <c r="L569" s="98" t="s">
        <v>26</v>
      </c>
      <c r="M569" s="98" t="s">
        <v>27</v>
      </c>
      <c r="N569" s="98" t="s">
        <v>28</v>
      </c>
      <c r="O569" s="98" t="s">
        <v>438</v>
      </c>
      <c r="P569" s="98" t="s">
        <v>447</v>
      </c>
      <c r="Q569" s="98" t="s">
        <v>448</v>
      </c>
      <c r="R569" s="98" t="s">
        <v>449</v>
      </c>
      <c r="S569" s="98" t="s">
        <v>450</v>
      </c>
    </row>
    <row r="570" spans="1:19" ht="15" customHeight="1" x14ac:dyDescent="0.25">
      <c r="A570" s="198" t="s">
        <v>29</v>
      </c>
      <c r="B570" s="199"/>
      <c r="C570" s="81"/>
      <c r="D570" s="81">
        <f>$C570</f>
        <v>0</v>
      </c>
      <c r="E570" s="81">
        <f t="shared" ref="E570:N570" si="2149">$C570</f>
        <v>0</v>
      </c>
      <c r="F570" s="81">
        <f t="shared" si="2149"/>
        <v>0</v>
      </c>
      <c r="G570" s="81">
        <f t="shared" si="2149"/>
        <v>0</v>
      </c>
      <c r="H570" s="81">
        <f t="shared" si="2149"/>
        <v>0</v>
      </c>
      <c r="I570" s="81">
        <f t="shared" si="2149"/>
        <v>0</v>
      </c>
      <c r="J570" s="81">
        <f t="shared" si="2149"/>
        <v>0</v>
      </c>
      <c r="K570" s="81">
        <f t="shared" si="2149"/>
        <v>0</v>
      </c>
      <c r="L570" s="81">
        <f t="shared" si="2149"/>
        <v>0</v>
      </c>
      <c r="M570" s="81">
        <f t="shared" si="2149"/>
        <v>0</v>
      </c>
      <c r="N570" s="81">
        <f t="shared" si="2149"/>
        <v>0</v>
      </c>
      <c r="O570" s="90">
        <f t="shared" ref="O570:O571" si="2150">SUM(C570:N570)</f>
        <v>0</v>
      </c>
      <c r="P570" s="90">
        <f t="shared" ref="P570:S570" si="2151">O570*(1+P$7)</f>
        <v>0</v>
      </c>
      <c r="Q570" s="90">
        <f t="shared" si="2151"/>
        <v>0</v>
      </c>
      <c r="R570" s="90">
        <f t="shared" si="2151"/>
        <v>0</v>
      </c>
      <c r="S570" s="90">
        <f t="shared" si="2151"/>
        <v>0</v>
      </c>
    </row>
    <row r="571" spans="1:19" ht="15" customHeight="1" x14ac:dyDescent="0.25">
      <c r="A571" s="200"/>
      <c r="B571" s="201"/>
      <c r="C571" s="79">
        <f>INT($B$1*C570)</f>
        <v>0</v>
      </c>
      <c r="D571" s="79">
        <f t="shared" ref="D571:N571" si="2152">INT($B$1*D570)</f>
        <v>0</v>
      </c>
      <c r="E571" s="79">
        <f t="shared" si="2152"/>
        <v>0</v>
      </c>
      <c r="F571" s="79">
        <f t="shared" si="2152"/>
        <v>0</v>
      </c>
      <c r="G571" s="79">
        <f t="shared" si="2152"/>
        <v>0</v>
      </c>
      <c r="H571" s="79">
        <f t="shared" si="2152"/>
        <v>0</v>
      </c>
      <c r="I571" s="79">
        <f t="shared" si="2152"/>
        <v>0</v>
      </c>
      <c r="J571" s="79">
        <f t="shared" si="2152"/>
        <v>0</v>
      </c>
      <c r="K571" s="79">
        <f t="shared" si="2152"/>
        <v>0</v>
      </c>
      <c r="L571" s="79">
        <f t="shared" si="2152"/>
        <v>0</v>
      </c>
      <c r="M571" s="79">
        <f t="shared" si="2152"/>
        <v>0</v>
      </c>
      <c r="N571" s="79">
        <f t="shared" si="2152"/>
        <v>0</v>
      </c>
      <c r="O571" s="90">
        <f t="shared" si="2150"/>
        <v>0</v>
      </c>
      <c r="P571" s="90">
        <f t="shared" ref="P571:S571" si="2153">O571*(1+P$7)</f>
        <v>0</v>
      </c>
      <c r="Q571" s="90">
        <f t="shared" si="2153"/>
        <v>0</v>
      </c>
      <c r="R571" s="90">
        <f t="shared" si="2153"/>
        <v>0</v>
      </c>
      <c r="S571" s="90">
        <f t="shared" si="2153"/>
        <v>0</v>
      </c>
    </row>
    <row r="572" spans="1:19" ht="15" customHeight="1" x14ac:dyDescent="0.25">
      <c r="A572" s="194" t="s">
        <v>30</v>
      </c>
      <c r="B572" s="194"/>
      <c r="C572" s="7"/>
      <c r="D572" s="7">
        <f>$C572</f>
        <v>0</v>
      </c>
      <c r="E572" s="7">
        <f t="shared" ref="E572:N572" si="2154">$C572</f>
        <v>0</v>
      </c>
      <c r="F572" s="7">
        <f t="shared" si="2154"/>
        <v>0</v>
      </c>
      <c r="G572" s="7">
        <f t="shared" si="2154"/>
        <v>0</v>
      </c>
      <c r="H572" s="7">
        <f t="shared" si="2154"/>
        <v>0</v>
      </c>
      <c r="I572" s="7">
        <f t="shared" si="2154"/>
        <v>0</v>
      </c>
      <c r="J572" s="7">
        <f t="shared" si="2154"/>
        <v>0</v>
      </c>
      <c r="K572" s="7">
        <f t="shared" si="2154"/>
        <v>0</v>
      </c>
      <c r="L572" s="7">
        <f t="shared" si="2154"/>
        <v>0</v>
      </c>
      <c r="M572" s="7">
        <f t="shared" si="2154"/>
        <v>0</v>
      </c>
      <c r="N572" s="7">
        <f t="shared" si="2154"/>
        <v>0</v>
      </c>
      <c r="O572" s="150">
        <f t="shared" ref="O572" si="2155">AVERAGE(C572:N572)</f>
        <v>0</v>
      </c>
      <c r="P572" s="150">
        <f t="shared" ref="P572:S572" si="2156">ROUND(O572*(1+P$8),2)</f>
        <v>0</v>
      </c>
      <c r="Q572" s="150">
        <f t="shared" si="2156"/>
        <v>0</v>
      </c>
      <c r="R572" s="150">
        <f t="shared" si="2156"/>
        <v>0</v>
      </c>
      <c r="S572" s="150">
        <f t="shared" si="2156"/>
        <v>0</v>
      </c>
    </row>
    <row r="573" spans="1:19" ht="15" customHeight="1" x14ac:dyDescent="0.25">
      <c r="A573" s="194" t="s">
        <v>282</v>
      </c>
      <c r="B573" s="194"/>
      <c r="C573" s="6">
        <f>C571*C572</f>
        <v>0</v>
      </c>
      <c r="D573" s="6">
        <f t="shared" ref="D573:N573" si="2157">D571*D572</f>
        <v>0</v>
      </c>
      <c r="E573" s="6">
        <f t="shared" si="2157"/>
        <v>0</v>
      </c>
      <c r="F573" s="6">
        <f t="shared" si="2157"/>
        <v>0</v>
      </c>
      <c r="G573" s="6">
        <f t="shared" si="2157"/>
        <v>0</v>
      </c>
      <c r="H573" s="6">
        <f t="shared" si="2157"/>
        <v>0</v>
      </c>
      <c r="I573" s="6">
        <f t="shared" si="2157"/>
        <v>0</v>
      </c>
      <c r="J573" s="6">
        <f t="shared" si="2157"/>
        <v>0</v>
      </c>
      <c r="K573" s="6">
        <f t="shared" si="2157"/>
        <v>0</v>
      </c>
      <c r="L573" s="6">
        <f t="shared" si="2157"/>
        <v>0</v>
      </c>
      <c r="M573" s="6">
        <f t="shared" si="2157"/>
        <v>0</v>
      </c>
      <c r="N573" s="6">
        <f t="shared" si="2157"/>
        <v>0</v>
      </c>
      <c r="O573" s="92">
        <f t="shared" ref="O573" si="2158">SUM(C573:N573)</f>
        <v>0</v>
      </c>
      <c r="P573" s="92">
        <f t="shared" ref="P573" si="2159">P571*P572</f>
        <v>0</v>
      </c>
      <c r="Q573" s="92">
        <f t="shared" ref="Q573" si="2160">Q571*Q572</f>
        <v>0</v>
      </c>
      <c r="R573" s="92">
        <f t="shared" ref="R573" si="2161">R571*R572</f>
        <v>0</v>
      </c>
      <c r="S573" s="92">
        <f t="shared" ref="S573" si="2162">S571*S572</f>
        <v>0</v>
      </c>
    </row>
    <row r="574" spans="1:19" ht="15" customHeight="1" x14ac:dyDescent="0.25">
      <c r="A574" s="194" t="s">
        <v>31</v>
      </c>
      <c r="B574" s="194"/>
      <c r="C574" s="130">
        <v>0.21</v>
      </c>
      <c r="D574" s="131">
        <f t="shared" ref="D574:N574" si="2163">$C574</f>
        <v>0.21</v>
      </c>
      <c r="E574" s="131">
        <f t="shared" si="2163"/>
        <v>0.21</v>
      </c>
      <c r="F574" s="131">
        <f t="shared" si="2163"/>
        <v>0.21</v>
      </c>
      <c r="G574" s="131">
        <f t="shared" si="2163"/>
        <v>0.21</v>
      </c>
      <c r="H574" s="131">
        <f t="shared" si="2163"/>
        <v>0.21</v>
      </c>
      <c r="I574" s="131">
        <f t="shared" si="2163"/>
        <v>0.21</v>
      </c>
      <c r="J574" s="131">
        <f t="shared" si="2163"/>
        <v>0.21</v>
      </c>
      <c r="K574" s="131">
        <f t="shared" si="2163"/>
        <v>0.21</v>
      </c>
      <c r="L574" s="131">
        <f t="shared" si="2163"/>
        <v>0.21</v>
      </c>
      <c r="M574" s="131">
        <f t="shared" si="2163"/>
        <v>0.21</v>
      </c>
      <c r="N574" s="131">
        <f t="shared" si="2163"/>
        <v>0.21</v>
      </c>
      <c r="O574" s="6"/>
      <c r="P574" s="6"/>
      <c r="Q574" s="6"/>
      <c r="R574" s="6"/>
      <c r="S574" s="6"/>
    </row>
    <row r="575" spans="1:19" ht="15" customHeight="1" x14ac:dyDescent="0.25">
      <c r="A575" s="195" t="s">
        <v>32</v>
      </c>
      <c r="B575" s="195"/>
      <c r="C575" s="6">
        <f t="shared" ref="C575:N575" si="2164">C573*C574</f>
        <v>0</v>
      </c>
      <c r="D575" s="6">
        <f t="shared" si="2164"/>
        <v>0</v>
      </c>
      <c r="E575" s="6">
        <f t="shared" si="2164"/>
        <v>0</v>
      </c>
      <c r="F575" s="6">
        <f t="shared" si="2164"/>
        <v>0</v>
      </c>
      <c r="G575" s="6">
        <f t="shared" si="2164"/>
        <v>0</v>
      </c>
      <c r="H575" s="6">
        <f t="shared" si="2164"/>
        <v>0</v>
      </c>
      <c r="I575" s="6">
        <f t="shared" si="2164"/>
        <v>0</v>
      </c>
      <c r="J575" s="6">
        <f t="shared" si="2164"/>
        <v>0</v>
      </c>
      <c r="K575" s="6">
        <f t="shared" si="2164"/>
        <v>0</v>
      </c>
      <c r="L575" s="6">
        <f t="shared" si="2164"/>
        <v>0</v>
      </c>
      <c r="M575" s="6">
        <f t="shared" si="2164"/>
        <v>0</v>
      </c>
      <c r="N575" s="6">
        <f t="shared" si="2164"/>
        <v>0</v>
      </c>
      <c r="O575" s="92">
        <f t="shared" ref="O575:O578" si="2165">SUM(C575:N575)</f>
        <v>0</v>
      </c>
      <c r="P575" s="92">
        <f t="shared" ref="P575" si="2166">P573*$C574</f>
        <v>0</v>
      </c>
      <c r="Q575" s="92">
        <f t="shared" ref="Q575" si="2167">Q573*$C574</f>
        <v>0</v>
      </c>
      <c r="R575" s="92">
        <f t="shared" ref="R575" si="2168">R573*$C574</f>
        <v>0</v>
      </c>
      <c r="S575" s="92">
        <f t="shared" ref="S575" si="2169">S573*$C574</f>
        <v>0</v>
      </c>
    </row>
    <row r="576" spans="1:19" ht="15" customHeight="1" x14ac:dyDescent="0.25">
      <c r="A576" s="195" t="s">
        <v>281</v>
      </c>
      <c r="B576" s="195"/>
      <c r="C576" s="6">
        <f t="shared" ref="C576:N576" si="2170">C573+C575</f>
        <v>0</v>
      </c>
      <c r="D576" s="6">
        <f t="shared" si="2170"/>
        <v>0</v>
      </c>
      <c r="E576" s="6">
        <f t="shared" si="2170"/>
        <v>0</v>
      </c>
      <c r="F576" s="6">
        <f t="shared" si="2170"/>
        <v>0</v>
      </c>
      <c r="G576" s="6">
        <f t="shared" si="2170"/>
        <v>0</v>
      </c>
      <c r="H576" s="6">
        <f t="shared" si="2170"/>
        <v>0</v>
      </c>
      <c r="I576" s="6">
        <f t="shared" si="2170"/>
        <v>0</v>
      </c>
      <c r="J576" s="6">
        <f t="shared" si="2170"/>
        <v>0</v>
      </c>
      <c r="K576" s="6">
        <f t="shared" si="2170"/>
        <v>0</v>
      </c>
      <c r="L576" s="6">
        <f t="shared" si="2170"/>
        <v>0</v>
      </c>
      <c r="M576" s="6">
        <f t="shared" si="2170"/>
        <v>0</v>
      </c>
      <c r="N576" s="6">
        <f t="shared" si="2170"/>
        <v>0</v>
      </c>
      <c r="O576" s="92">
        <f t="shared" si="2165"/>
        <v>0</v>
      </c>
      <c r="P576" s="92">
        <f t="shared" ref="P576" si="2171">P573+P575</f>
        <v>0</v>
      </c>
      <c r="Q576" s="92">
        <f t="shared" ref="Q576" si="2172">Q573+Q575</f>
        <v>0</v>
      </c>
      <c r="R576" s="92">
        <f t="shared" ref="R576" si="2173">R573+R575</f>
        <v>0</v>
      </c>
      <c r="S576" s="92">
        <f t="shared" ref="S576" si="2174">S573+S575</f>
        <v>0</v>
      </c>
    </row>
    <row r="577" spans="1:19" ht="15" customHeight="1" x14ac:dyDescent="0.25">
      <c r="A577" s="8" t="s">
        <v>33</v>
      </c>
      <c r="B577" s="9">
        <f>$B$17</f>
        <v>1</v>
      </c>
      <c r="C577" s="6">
        <f t="shared" ref="C577:N577" si="2175">C576*$B$27</f>
        <v>0</v>
      </c>
      <c r="D577" s="6">
        <f t="shared" si="2175"/>
        <v>0</v>
      </c>
      <c r="E577" s="6">
        <f t="shared" si="2175"/>
        <v>0</v>
      </c>
      <c r="F577" s="6">
        <f t="shared" si="2175"/>
        <v>0</v>
      </c>
      <c r="G577" s="6">
        <f t="shared" si="2175"/>
        <v>0</v>
      </c>
      <c r="H577" s="6">
        <f t="shared" si="2175"/>
        <v>0</v>
      </c>
      <c r="I577" s="6">
        <f t="shared" si="2175"/>
        <v>0</v>
      </c>
      <c r="J577" s="6">
        <f t="shared" si="2175"/>
        <v>0</v>
      </c>
      <c r="K577" s="6">
        <f t="shared" si="2175"/>
        <v>0</v>
      </c>
      <c r="L577" s="6">
        <f t="shared" si="2175"/>
        <v>0</v>
      </c>
      <c r="M577" s="6">
        <f t="shared" si="2175"/>
        <v>0</v>
      </c>
      <c r="N577" s="6">
        <f t="shared" si="2175"/>
        <v>0</v>
      </c>
      <c r="O577" s="92">
        <f t="shared" si="2165"/>
        <v>0</v>
      </c>
      <c r="P577" s="92">
        <f t="shared" ref="P577" si="2176">P576*$B577</f>
        <v>0</v>
      </c>
      <c r="Q577" s="92">
        <f t="shared" ref="Q577" si="2177">Q576*$B577</f>
        <v>0</v>
      </c>
      <c r="R577" s="92">
        <f t="shared" ref="R577" si="2178">R576*$B577</f>
        <v>0</v>
      </c>
      <c r="S577" s="92">
        <f t="shared" ref="S577" si="2179">S576*$B577</f>
        <v>0</v>
      </c>
    </row>
    <row r="578" spans="1:19" ht="15" customHeight="1" x14ac:dyDescent="0.25">
      <c r="A578" s="8" t="s">
        <v>34</v>
      </c>
      <c r="B578" s="9">
        <f>1-B577</f>
        <v>0</v>
      </c>
      <c r="C578" s="6">
        <f t="shared" ref="C578:N578" si="2180">C576*$B$28</f>
        <v>0</v>
      </c>
      <c r="D578" s="6">
        <f t="shared" si="2180"/>
        <v>0</v>
      </c>
      <c r="E578" s="6">
        <f t="shared" si="2180"/>
        <v>0</v>
      </c>
      <c r="F578" s="6">
        <f t="shared" si="2180"/>
        <v>0</v>
      </c>
      <c r="G578" s="6">
        <f t="shared" si="2180"/>
        <v>0</v>
      </c>
      <c r="H578" s="6">
        <f t="shared" si="2180"/>
        <v>0</v>
      </c>
      <c r="I578" s="6">
        <f t="shared" si="2180"/>
        <v>0</v>
      </c>
      <c r="J578" s="6">
        <f t="shared" si="2180"/>
        <v>0</v>
      </c>
      <c r="K578" s="6">
        <f t="shared" si="2180"/>
        <v>0</v>
      </c>
      <c r="L578" s="6">
        <f t="shared" si="2180"/>
        <v>0</v>
      </c>
      <c r="M578" s="6">
        <f t="shared" si="2180"/>
        <v>0</v>
      </c>
      <c r="N578" s="6">
        <f t="shared" si="2180"/>
        <v>0</v>
      </c>
      <c r="O578" s="92">
        <f t="shared" si="2165"/>
        <v>0</v>
      </c>
      <c r="P578" s="92">
        <f t="shared" ref="P578" si="2181">P576-P577</f>
        <v>0</v>
      </c>
      <c r="Q578" s="92">
        <f t="shared" ref="Q578" si="2182">Q576-Q577</f>
        <v>0</v>
      </c>
      <c r="R578" s="92">
        <f t="shared" ref="R578" si="2183">R576-R577</f>
        <v>0</v>
      </c>
      <c r="S578" s="92">
        <f t="shared" ref="S578" si="2184">S576-S577</f>
        <v>0</v>
      </c>
    </row>
    <row r="579" spans="1:19" ht="15" customHeight="1" x14ac:dyDescent="0.25">
      <c r="A579" s="196" t="s">
        <v>388</v>
      </c>
      <c r="B579" s="197"/>
      <c r="C579" s="98" t="s">
        <v>17</v>
      </c>
      <c r="D579" s="98" t="s">
        <v>18</v>
      </c>
      <c r="E579" s="98" t="s">
        <v>19</v>
      </c>
      <c r="F579" s="98" t="s">
        <v>20</v>
      </c>
      <c r="G579" s="98" t="s">
        <v>21</v>
      </c>
      <c r="H579" s="98" t="s">
        <v>22</v>
      </c>
      <c r="I579" s="98" t="s">
        <v>23</v>
      </c>
      <c r="J579" s="98" t="s">
        <v>24</v>
      </c>
      <c r="K579" s="98" t="s">
        <v>25</v>
      </c>
      <c r="L579" s="98" t="s">
        <v>26</v>
      </c>
      <c r="M579" s="98" t="s">
        <v>27</v>
      </c>
      <c r="N579" s="98" t="s">
        <v>28</v>
      </c>
      <c r="O579" s="98" t="s">
        <v>438</v>
      </c>
      <c r="P579" s="98" t="s">
        <v>447</v>
      </c>
      <c r="Q579" s="98" t="s">
        <v>448</v>
      </c>
      <c r="R579" s="98" t="s">
        <v>449</v>
      </c>
      <c r="S579" s="98" t="s">
        <v>450</v>
      </c>
    </row>
    <row r="580" spans="1:19" ht="15" customHeight="1" x14ac:dyDescent="0.25">
      <c r="A580" s="198" t="s">
        <v>29</v>
      </c>
      <c r="B580" s="199"/>
      <c r="C580" s="81"/>
      <c r="D580" s="81">
        <f>$C580</f>
        <v>0</v>
      </c>
      <c r="E580" s="81">
        <f t="shared" ref="E580:N580" si="2185">$C580</f>
        <v>0</v>
      </c>
      <c r="F580" s="81">
        <f t="shared" si="2185"/>
        <v>0</v>
      </c>
      <c r="G580" s="81">
        <f t="shared" si="2185"/>
        <v>0</v>
      </c>
      <c r="H580" s="81">
        <f t="shared" si="2185"/>
        <v>0</v>
      </c>
      <c r="I580" s="81">
        <f t="shared" si="2185"/>
        <v>0</v>
      </c>
      <c r="J580" s="81">
        <f t="shared" si="2185"/>
        <v>0</v>
      </c>
      <c r="K580" s="81">
        <f t="shared" si="2185"/>
        <v>0</v>
      </c>
      <c r="L580" s="81">
        <f t="shared" si="2185"/>
        <v>0</v>
      </c>
      <c r="M580" s="81">
        <f t="shared" si="2185"/>
        <v>0</v>
      </c>
      <c r="N580" s="81">
        <f t="shared" si="2185"/>
        <v>0</v>
      </c>
      <c r="O580" s="90">
        <f t="shared" ref="O580:O581" si="2186">SUM(C580:N580)</f>
        <v>0</v>
      </c>
      <c r="P580" s="90">
        <f t="shared" ref="P580:S580" si="2187">O580*(1+P$7)</f>
        <v>0</v>
      </c>
      <c r="Q580" s="90">
        <f t="shared" si="2187"/>
        <v>0</v>
      </c>
      <c r="R580" s="90">
        <f t="shared" si="2187"/>
        <v>0</v>
      </c>
      <c r="S580" s="90">
        <f t="shared" si="2187"/>
        <v>0</v>
      </c>
    </row>
    <row r="581" spans="1:19" ht="15" customHeight="1" x14ac:dyDescent="0.25">
      <c r="A581" s="200"/>
      <c r="B581" s="201"/>
      <c r="C581" s="79">
        <f>INT($B$1*C580)</f>
        <v>0</v>
      </c>
      <c r="D581" s="79">
        <f t="shared" ref="D581:N581" si="2188">INT($B$1*D580)</f>
        <v>0</v>
      </c>
      <c r="E581" s="79">
        <f t="shared" si="2188"/>
        <v>0</v>
      </c>
      <c r="F581" s="79">
        <f t="shared" si="2188"/>
        <v>0</v>
      </c>
      <c r="G581" s="79">
        <f t="shared" si="2188"/>
        <v>0</v>
      </c>
      <c r="H581" s="79">
        <f t="shared" si="2188"/>
        <v>0</v>
      </c>
      <c r="I581" s="79">
        <f t="shared" si="2188"/>
        <v>0</v>
      </c>
      <c r="J581" s="79">
        <f t="shared" si="2188"/>
        <v>0</v>
      </c>
      <c r="K581" s="79">
        <f t="shared" si="2188"/>
        <v>0</v>
      </c>
      <c r="L581" s="79">
        <f t="shared" si="2188"/>
        <v>0</v>
      </c>
      <c r="M581" s="79">
        <f t="shared" si="2188"/>
        <v>0</v>
      </c>
      <c r="N581" s="79">
        <f t="shared" si="2188"/>
        <v>0</v>
      </c>
      <c r="O581" s="90">
        <f t="shared" si="2186"/>
        <v>0</v>
      </c>
      <c r="P581" s="90">
        <f t="shared" ref="P581:S581" si="2189">O581*(1+P$7)</f>
        <v>0</v>
      </c>
      <c r="Q581" s="90">
        <f t="shared" si="2189"/>
        <v>0</v>
      </c>
      <c r="R581" s="90">
        <f t="shared" si="2189"/>
        <v>0</v>
      </c>
      <c r="S581" s="90">
        <f t="shared" si="2189"/>
        <v>0</v>
      </c>
    </row>
    <row r="582" spans="1:19" ht="15" customHeight="1" x14ac:dyDescent="0.25">
      <c r="A582" s="194" t="s">
        <v>30</v>
      </c>
      <c r="B582" s="194"/>
      <c r="C582" s="7"/>
      <c r="D582" s="7">
        <f>$C582</f>
        <v>0</v>
      </c>
      <c r="E582" s="7">
        <f t="shared" ref="E582:N582" si="2190">$C582</f>
        <v>0</v>
      </c>
      <c r="F582" s="7">
        <f t="shared" si="2190"/>
        <v>0</v>
      </c>
      <c r="G582" s="7">
        <f t="shared" si="2190"/>
        <v>0</v>
      </c>
      <c r="H582" s="7">
        <f t="shared" si="2190"/>
        <v>0</v>
      </c>
      <c r="I582" s="7">
        <f t="shared" si="2190"/>
        <v>0</v>
      </c>
      <c r="J582" s="7">
        <f t="shared" si="2190"/>
        <v>0</v>
      </c>
      <c r="K582" s="7">
        <f t="shared" si="2190"/>
        <v>0</v>
      </c>
      <c r="L582" s="7">
        <f t="shared" si="2190"/>
        <v>0</v>
      </c>
      <c r="M582" s="7">
        <f t="shared" si="2190"/>
        <v>0</v>
      </c>
      <c r="N582" s="7">
        <f t="shared" si="2190"/>
        <v>0</v>
      </c>
      <c r="O582" s="150">
        <f t="shared" ref="O582" si="2191">AVERAGE(C582:N582)</f>
        <v>0</v>
      </c>
      <c r="P582" s="150">
        <f t="shared" ref="P582:S582" si="2192">ROUND(O582*(1+P$8),2)</f>
        <v>0</v>
      </c>
      <c r="Q582" s="150">
        <f t="shared" si="2192"/>
        <v>0</v>
      </c>
      <c r="R582" s="150">
        <f t="shared" si="2192"/>
        <v>0</v>
      </c>
      <c r="S582" s="150">
        <f t="shared" si="2192"/>
        <v>0</v>
      </c>
    </row>
    <row r="583" spans="1:19" ht="15" customHeight="1" x14ac:dyDescent="0.25">
      <c r="A583" s="194" t="s">
        <v>282</v>
      </c>
      <c r="B583" s="194"/>
      <c r="C583" s="6">
        <f>C581*C582</f>
        <v>0</v>
      </c>
      <c r="D583" s="6">
        <f t="shared" ref="D583:N583" si="2193">D581*D582</f>
        <v>0</v>
      </c>
      <c r="E583" s="6">
        <f t="shared" si="2193"/>
        <v>0</v>
      </c>
      <c r="F583" s="6">
        <f t="shared" si="2193"/>
        <v>0</v>
      </c>
      <c r="G583" s="6">
        <f t="shared" si="2193"/>
        <v>0</v>
      </c>
      <c r="H583" s="6">
        <f t="shared" si="2193"/>
        <v>0</v>
      </c>
      <c r="I583" s="6">
        <f t="shared" si="2193"/>
        <v>0</v>
      </c>
      <c r="J583" s="6">
        <f t="shared" si="2193"/>
        <v>0</v>
      </c>
      <c r="K583" s="6">
        <f t="shared" si="2193"/>
        <v>0</v>
      </c>
      <c r="L583" s="6">
        <f t="shared" si="2193"/>
        <v>0</v>
      </c>
      <c r="M583" s="6">
        <f t="shared" si="2193"/>
        <v>0</v>
      </c>
      <c r="N583" s="6">
        <f t="shared" si="2193"/>
        <v>0</v>
      </c>
      <c r="O583" s="92">
        <f t="shared" ref="O583" si="2194">SUM(C583:N583)</f>
        <v>0</v>
      </c>
      <c r="P583" s="92">
        <f t="shared" ref="P583" si="2195">P581*P582</f>
        <v>0</v>
      </c>
      <c r="Q583" s="92">
        <f t="shared" ref="Q583" si="2196">Q581*Q582</f>
        <v>0</v>
      </c>
      <c r="R583" s="92">
        <f t="shared" ref="R583" si="2197">R581*R582</f>
        <v>0</v>
      </c>
      <c r="S583" s="92">
        <f t="shared" ref="S583" si="2198">S581*S582</f>
        <v>0</v>
      </c>
    </row>
    <row r="584" spans="1:19" ht="15" customHeight="1" x14ac:dyDescent="0.25">
      <c r="A584" s="194" t="s">
        <v>31</v>
      </c>
      <c r="B584" s="194"/>
      <c r="C584" s="130">
        <v>0.21</v>
      </c>
      <c r="D584" s="131">
        <f t="shared" ref="D584:N584" si="2199">$C584</f>
        <v>0.21</v>
      </c>
      <c r="E584" s="131">
        <f t="shared" si="2199"/>
        <v>0.21</v>
      </c>
      <c r="F584" s="131">
        <f t="shared" si="2199"/>
        <v>0.21</v>
      </c>
      <c r="G584" s="131">
        <f t="shared" si="2199"/>
        <v>0.21</v>
      </c>
      <c r="H584" s="131">
        <f t="shared" si="2199"/>
        <v>0.21</v>
      </c>
      <c r="I584" s="131">
        <f t="shared" si="2199"/>
        <v>0.21</v>
      </c>
      <c r="J584" s="131">
        <f t="shared" si="2199"/>
        <v>0.21</v>
      </c>
      <c r="K584" s="131">
        <f t="shared" si="2199"/>
        <v>0.21</v>
      </c>
      <c r="L584" s="131">
        <f t="shared" si="2199"/>
        <v>0.21</v>
      </c>
      <c r="M584" s="131">
        <f t="shared" si="2199"/>
        <v>0.21</v>
      </c>
      <c r="N584" s="131">
        <f t="shared" si="2199"/>
        <v>0.21</v>
      </c>
      <c r="O584" s="6"/>
      <c r="P584" s="6"/>
      <c r="Q584" s="6"/>
      <c r="R584" s="6"/>
      <c r="S584" s="6"/>
    </row>
    <row r="585" spans="1:19" ht="15" customHeight="1" x14ac:dyDescent="0.25">
      <c r="A585" s="195" t="s">
        <v>32</v>
      </c>
      <c r="B585" s="195"/>
      <c r="C585" s="6">
        <f t="shared" ref="C585:N585" si="2200">C583*C584</f>
        <v>0</v>
      </c>
      <c r="D585" s="6">
        <f t="shared" si="2200"/>
        <v>0</v>
      </c>
      <c r="E585" s="6">
        <f t="shared" si="2200"/>
        <v>0</v>
      </c>
      <c r="F585" s="6">
        <f t="shared" si="2200"/>
        <v>0</v>
      </c>
      <c r="G585" s="6">
        <f t="shared" si="2200"/>
        <v>0</v>
      </c>
      <c r="H585" s="6">
        <f t="shared" si="2200"/>
        <v>0</v>
      </c>
      <c r="I585" s="6">
        <f t="shared" si="2200"/>
        <v>0</v>
      </c>
      <c r="J585" s="6">
        <f t="shared" si="2200"/>
        <v>0</v>
      </c>
      <c r="K585" s="6">
        <f t="shared" si="2200"/>
        <v>0</v>
      </c>
      <c r="L585" s="6">
        <f t="shared" si="2200"/>
        <v>0</v>
      </c>
      <c r="M585" s="6">
        <f t="shared" si="2200"/>
        <v>0</v>
      </c>
      <c r="N585" s="6">
        <f t="shared" si="2200"/>
        <v>0</v>
      </c>
      <c r="O585" s="92">
        <f t="shared" ref="O585:O588" si="2201">SUM(C585:N585)</f>
        <v>0</v>
      </c>
      <c r="P585" s="92">
        <f t="shared" ref="P585" si="2202">P583*$C584</f>
        <v>0</v>
      </c>
      <c r="Q585" s="92">
        <f t="shared" ref="Q585" si="2203">Q583*$C584</f>
        <v>0</v>
      </c>
      <c r="R585" s="92">
        <f t="shared" ref="R585" si="2204">R583*$C584</f>
        <v>0</v>
      </c>
      <c r="S585" s="92">
        <f t="shared" ref="S585" si="2205">S583*$C584</f>
        <v>0</v>
      </c>
    </row>
    <row r="586" spans="1:19" ht="15" customHeight="1" x14ac:dyDescent="0.25">
      <c r="A586" s="195" t="s">
        <v>281</v>
      </c>
      <c r="B586" s="195"/>
      <c r="C586" s="6">
        <f t="shared" ref="C586:N586" si="2206">C583+C585</f>
        <v>0</v>
      </c>
      <c r="D586" s="6">
        <f t="shared" si="2206"/>
        <v>0</v>
      </c>
      <c r="E586" s="6">
        <f t="shared" si="2206"/>
        <v>0</v>
      </c>
      <c r="F586" s="6">
        <f t="shared" si="2206"/>
        <v>0</v>
      </c>
      <c r="G586" s="6">
        <f t="shared" si="2206"/>
        <v>0</v>
      </c>
      <c r="H586" s="6">
        <f t="shared" si="2206"/>
        <v>0</v>
      </c>
      <c r="I586" s="6">
        <f t="shared" si="2206"/>
        <v>0</v>
      </c>
      <c r="J586" s="6">
        <f t="shared" si="2206"/>
        <v>0</v>
      </c>
      <c r="K586" s="6">
        <f t="shared" si="2206"/>
        <v>0</v>
      </c>
      <c r="L586" s="6">
        <f t="shared" si="2206"/>
        <v>0</v>
      </c>
      <c r="M586" s="6">
        <f t="shared" si="2206"/>
        <v>0</v>
      </c>
      <c r="N586" s="6">
        <f t="shared" si="2206"/>
        <v>0</v>
      </c>
      <c r="O586" s="92">
        <f t="shared" si="2201"/>
        <v>0</v>
      </c>
      <c r="P586" s="92">
        <f t="shared" ref="P586" si="2207">P583+P585</f>
        <v>0</v>
      </c>
      <c r="Q586" s="92">
        <f t="shared" ref="Q586" si="2208">Q583+Q585</f>
        <v>0</v>
      </c>
      <c r="R586" s="92">
        <f t="shared" ref="R586" si="2209">R583+R585</f>
        <v>0</v>
      </c>
      <c r="S586" s="92">
        <f t="shared" ref="S586" si="2210">S583+S585</f>
        <v>0</v>
      </c>
    </row>
    <row r="587" spans="1:19" ht="15" customHeight="1" x14ac:dyDescent="0.25">
      <c r="A587" s="8" t="s">
        <v>33</v>
      </c>
      <c r="B587" s="9">
        <f>$B$17</f>
        <v>1</v>
      </c>
      <c r="C587" s="6">
        <f t="shared" ref="C587:N587" si="2211">C586*$B$27</f>
        <v>0</v>
      </c>
      <c r="D587" s="6">
        <f t="shared" si="2211"/>
        <v>0</v>
      </c>
      <c r="E587" s="6">
        <f t="shared" si="2211"/>
        <v>0</v>
      </c>
      <c r="F587" s="6">
        <f t="shared" si="2211"/>
        <v>0</v>
      </c>
      <c r="G587" s="6">
        <f t="shared" si="2211"/>
        <v>0</v>
      </c>
      <c r="H587" s="6">
        <f t="shared" si="2211"/>
        <v>0</v>
      </c>
      <c r="I587" s="6">
        <f t="shared" si="2211"/>
        <v>0</v>
      </c>
      <c r="J587" s="6">
        <f t="shared" si="2211"/>
        <v>0</v>
      </c>
      <c r="K587" s="6">
        <f t="shared" si="2211"/>
        <v>0</v>
      </c>
      <c r="L587" s="6">
        <f t="shared" si="2211"/>
        <v>0</v>
      </c>
      <c r="M587" s="6">
        <f t="shared" si="2211"/>
        <v>0</v>
      </c>
      <c r="N587" s="6">
        <f t="shared" si="2211"/>
        <v>0</v>
      </c>
      <c r="O587" s="92">
        <f t="shared" si="2201"/>
        <v>0</v>
      </c>
      <c r="P587" s="92">
        <f t="shared" ref="P587" si="2212">P586*$B587</f>
        <v>0</v>
      </c>
      <c r="Q587" s="92">
        <f t="shared" ref="Q587" si="2213">Q586*$B587</f>
        <v>0</v>
      </c>
      <c r="R587" s="92">
        <f t="shared" ref="R587" si="2214">R586*$B587</f>
        <v>0</v>
      </c>
      <c r="S587" s="92">
        <f t="shared" ref="S587" si="2215">S586*$B587</f>
        <v>0</v>
      </c>
    </row>
    <row r="588" spans="1:19" ht="15" customHeight="1" x14ac:dyDescent="0.25">
      <c r="A588" s="8" t="s">
        <v>34</v>
      </c>
      <c r="B588" s="9">
        <f>1-B587</f>
        <v>0</v>
      </c>
      <c r="C588" s="6">
        <f t="shared" ref="C588:N588" si="2216">C586*$B$28</f>
        <v>0</v>
      </c>
      <c r="D588" s="6">
        <f t="shared" si="2216"/>
        <v>0</v>
      </c>
      <c r="E588" s="6">
        <f t="shared" si="2216"/>
        <v>0</v>
      </c>
      <c r="F588" s="6">
        <f t="shared" si="2216"/>
        <v>0</v>
      </c>
      <c r="G588" s="6">
        <f t="shared" si="2216"/>
        <v>0</v>
      </c>
      <c r="H588" s="6">
        <f t="shared" si="2216"/>
        <v>0</v>
      </c>
      <c r="I588" s="6">
        <f t="shared" si="2216"/>
        <v>0</v>
      </c>
      <c r="J588" s="6">
        <f t="shared" si="2216"/>
        <v>0</v>
      </c>
      <c r="K588" s="6">
        <f t="shared" si="2216"/>
        <v>0</v>
      </c>
      <c r="L588" s="6">
        <f t="shared" si="2216"/>
        <v>0</v>
      </c>
      <c r="M588" s="6">
        <f t="shared" si="2216"/>
        <v>0</v>
      </c>
      <c r="N588" s="6">
        <f t="shared" si="2216"/>
        <v>0</v>
      </c>
      <c r="O588" s="92">
        <f t="shared" si="2201"/>
        <v>0</v>
      </c>
      <c r="P588" s="92">
        <f t="shared" ref="P588" si="2217">P586-P587</f>
        <v>0</v>
      </c>
      <c r="Q588" s="92">
        <f t="shared" ref="Q588" si="2218">Q586-Q587</f>
        <v>0</v>
      </c>
      <c r="R588" s="92">
        <f t="shared" ref="R588" si="2219">R586-R587</f>
        <v>0</v>
      </c>
      <c r="S588" s="92">
        <f t="shared" ref="S588" si="2220">S586-S587</f>
        <v>0</v>
      </c>
    </row>
    <row r="589" spans="1:19" ht="15" customHeight="1" x14ac:dyDescent="0.25">
      <c r="A589" s="196" t="s">
        <v>389</v>
      </c>
      <c r="B589" s="197"/>
      <c r="C589" s="98" t="s">
        <v>17</v>
      </c>
      <c r="D589" s="98" t="s">
        <v>18</v>
      </c>
      <c r="E589" s="98" t="s">
        <v>19</v>
      </c>
      <c r="F589" s="98" t="s">
        <v>20</v>
      </c>
      <c r="G589" s="98" t="s">
        <v>21</v>
      </c>
      <c r="H589" s="98" t="s">
        <v>22</v>
      </c>
      <c r="I589" s="98" t="s">
        <v>23</v>
      </c>
      <c r="J589" s="98" t="s">
        <v>24</v>
      </c>
      <c r="K589" s="98" t="s">
        <v>25</v>
      </c>
      <c r="L589" s="98" t="s">
        <v>26</v>
      </c>
      <c r="M589" s="98" t="s">
        <v>27</v>
      </c>
      <c r="N589" s="98" t="s">
        <v>28</v>
      </c>
      <c r="O589" s="98" t="s">
        <v>438</v>
      </c>
      <c r="P589" s="98" t="s">
        <v>447</v>
      </c>
      <c r="Q589" s="98" t="s">
        <v>448</v>
      </c>
      <c r="R589" s="98" t="s">
        <v>449</v>
      </c>
      <c r="S589" s="98" t="s">
        <v>450</v>
      </c>
    </row>
    <row r="590" spans="1:19" ht="15" customHeight="1" x14ac:dyDescent="0.25">
      <c r="A590" s="198" t="s">
        <v>29</v>
      </c>
      <c r="B590" s="199"/>
      <c r="C590" s="81"/>
      <c r="D590" s="81">
        <f>$C590</f>
        <v>0</v>
      </c>
      <c r="E590" s="81">
        <f t="shared" ref="E590:N590" si="2221">$C590</f>
        <v>0</v>
      </c>
      <c r="F590" s="81">
        <f t="shared" si="2221"/>
        <v>0</v>
      </c>
      <c r="G590" s="81">
        <f t="shared" si="2221"/>
        <v>0</v>
      </c>
      <c r="H590" s="81">
        <f t="shared" si="2221"/>
        <v>0</v>
      </c>
      <c r="I590" s="81">
        <f t="shared" si="2221"/>
        <v>0</v>
      </c>
      <c r="J590" s="81">
        <f t="shared" si="2221"/>
        <v>0</v>
      </c>
      <c r="K590" s="81">
        <f t="shared" si="2221"/>
        <v>0</v>
      </c>
      <c r="L590" s="81">
        <f t="shared" si="2221"/>
        <v>0</v>
      </c>
      <c r="M590" s="81">
        <f t="shared" si="2221"/>
        <v>0</v>
      </c>
      <c r="N590" s="81">
        <f t="shared" si="2221"/>
        <v>0</v>
      </c>
      <c r="O590" s="90">
        <f t="shared" ref="O590:O591" si="2222">SUM(C590:N590)</f>
        <v>0</v>
      </c>
      <c r="P590" s="90">
        <f t="shared" ref="P590:S590" si="2223">O590*(1+P$7)</f>
        <v>0</v>
      </c>
      <c r="Q590" s="90">
        <f t="shared" si="2223"/>
        <v>0</v>
      </c>
      <c r="R590" s="90">
        <f t="shared" si="2223"/>
        <v>0</v>
      </c>
      <c r="S590" s="90">
        <f t="shared" si="2223"/>
        <v>0</v>
      </c>
    </row>
    <row r="591" spans="1:19" ht="15" customHeight="1" x14ac:dyDescent="0.25">
      <c r="A591" s="200"/>
      <c r="B591" s="201"/>
      <c r="C591" s="79">
        <f>INT($B$1*C590)</f>
        <v>0</v>
      </c>
      <c r="D591" s="79">
        <f t="shared" ref="D591:N591" si="2224">INT($B$1*D590)</f>
        <v>0</v>
      </c>
      <c r="E591" s="79">
        <f t="shared" si="2224"/>
        <v>0</v>
      </c>
      <c r="F591" s="79">
        <f t="shared" si="2224"/>
        <v>0</v>
      </c>
      <c r="G591" s="79">
        <f t="shared" si="2224"/>
        <v>0</v>
      </c>
      <c r="H591" s="79">
        <f t="shared" si="2224"/>
        <v>0</v>
      </c>
      <c r="I591" s="79">
        <f t="shared" si="2224"/>
        <v>0</v>
      </c>
      <c r="J591" s="79">
        <f t="shared" si="2224"/>
        <v>0</v>
      </c>
      <c r="K591" s="79">
        <f t="shared" si="2224"/>
        <v>0</v>
      </c>
      <c r="L591" s="79">
        <f t="shared" si="2224"/>
        <v>0</v>
      </c>
      <c r="M591" s="79">
        <f t="shared" si="2224"/>
        <v>0</v>
      </c>
      <c r="N591" s="79">
        <f t="shared" si="2224"/>
        <v>0</v>
      </c>
      <c r="O591" s="90">
        <f t="shared" si="2222"/>
        <v>0</v>
      </c>
      <c r="P591" s="90">
        <f t="shared" ref="P591:S591" si="2225">O591*(1+P$7)</f>
        <v>0</v>
      </c>
      <c r="Q591" s="90">
        <f t="shared" si="2225"/>
        <v>0</v>
      </c>
      <c r="R591" s="90">
        <f t="shared" si="2225"/>
        <v>0</v>
      </c>
      <c r="S591" s="90">
        <f t="shared" si="2225"/>
        <v>0</v>
      </c>
    </row>
    <row r="592" spans="1:19" ht="15" customHeight="1" x14ac:dyDescent="0.25">
      <c r="A592" s="194" t="s">
        <v>30</v>
      </c>
      <c r="B592" s="194"/>
      <c r="C592" s="7"/>
      <c r="D592" s="7">
        <f>$C592</f>
        <v>0</v>
      </c>
      <c r="E592" s="7">
        <f t="shared" ref="E592:N592" si="2226">$C592</f>
        <v>0</v>
      </c>
      <c r="F592" s="7">
        <f t="shared" si="2226"/>
        <v>0</v>
      </c>
      <c r="G592" s="7">
        <f t="shared" si="2226"/>
        <v>0</v>
      </c>
      <c r="H592" s="7">
        <f t="shared" si="2226"/>
        <v>0</v>
      </c>
      <c r="I592" s="7">
        <f t="shared" si="2226"/>
        <v>0</v>
      </c>
      <c r="J592" s="7">
        <f t="shared" si="2226"/>
        <v>0</v>
      </c>
      <c r="K592" s="7">
        <f t="shared" si="2226"/>
        <v>0</v>
      </c>
      <c r="L592" s="7">
        <f t="shared" si="2226"/>
        <v>0</v>
      </c>
      <c r="M592" s="7">
        <f t="shared" si="2226"/>
        <v>0</v>
      </c>
      <c r="N592" s="7">
        <f t="shared" si="2226"/>
        <v>0</v>
      </c>
      <c r="O592" s="150">
        <f t="shared" ref="O592" si="2227">AVERAGE(C592:N592)</f>
        <v>0</v>
      </c>
      <c r="P592" s="150">
        <f t="shared" ref="P592:S592" si="2228">ROUND(O592*(1+P$8),2)</f>
        <v>0</v>
      </c>
      <c r="Q592" s="150">
        <f t="shared" si="2228"/>
        <v>0</v>
      </c>
      <c r="R592" s="150">
        <f t="shared" si="2228"/>
        <v>0</v>
      </c>
      <c r="S592" s="150">
        <f t="shared" si="2228"/>
        <v>0</v>
      </c>
    </row>
    <row r="593" spans="1:19" ht="15" customHeight="1" x14ac:dyDescent="0.25">
      <c r="A593" s="194" t="s">
        <v>282</v>
      </c>
      <c r="B593" s="194"/>
      <c r="C593" s="6">
        <f>C591*C592</f>
        <v>0</v>
      </c>
      <c r="D593" s="6">
        <f t="shared" ref="D593:N593" si="2229">D591*D592</f>
        <v>0</v>
      </c>
      <c r="E593" s="6">
        <f t="shared" si="2229"/>
        <v>0</v>
      </c>
      <c r="F593" s="6">
        <f t="shared" si="2229"/>
        <v>0</v>
      </c>
      <c r="G593" s="6">
        <f t="shared" si="2229"/>
        <v>0</v>
      </c>
      <c r="H593" s="6">
        <f t="shared" si="2229"/>
        <v>0</v>
      </c>
      <c r="I593" s="6">
        <f t="shared" si="2229"/>
        <v>0</v>
      </c>
      <c r="J593" s="6">
        <f t="shared" si="2229"/>
        <v>0</v>
      </c>
      <c r="K593" s="6">
        <f t="shared" si="2229"/>
        <v>0</v>
      </c>
      <c r="L593" s="6">
        <f t="shared" si="2229"/>
        <v>0</v>
      </c>
      <c r="M593" s="6">
        <f t="shared" si="2229"/>
        <v>0</v>
      </c>
      <c r="N593" s="6">
        <f t="shared" si="2229"/>
        <v>0</v>
      </c>
      <c r="O593" s="92">
        <f t="shared" ref="O593" si="2230">SUM(C593:N593)</f>
        <v>0</v>
      </c>
      <c r="P593" s="92">
        <f t="shared" ref="P593" si="2231">P591*P592</f>
        <v>0</v>
      </c>
      <c r="Q593" s="92">
        <f t="shared" ref="Q593" si="2232">Q591*Q592</f>
        <v>0</v>
      </c>
      <c r="R593" s="92">
        <f t="shared" ref="R593" si="2233">R591*R592</f>
        <v>0</v>
      </c>
      <c r="S593" s="92">
        <f t="shared" ref="S593" si="2234">S591*S592</f>
        <v>0</v>
      </c>
    </row>
    <row r="594" spans="1:19" ht="15" customHeight="1" x14ac:dyDescent="0.25">
      <c r="A594" s="194" t="s">
        <v>31</v>
      </c>
      <c r="B594" s="194"/>
      <c r="C594" s="130">
        <v>0.21</v>
      </c>
      <c r="D594" s="131">
        <f t="shared" ref="D594:N594" si="2235">$C594</f>
        <v>0.21</v>
      </c>
      <c r="E594" s="131">
        <f t="shared" si="2235"/>
        <v>0.21</v>
      </c>
      <c r="F594" s="131">
        <f t="shared" si="2235"/>
        <v>0.21</v>
      </c>
      <c r="G594" s="131">
        <f t="shared" si="2235"/>
        <v>0.21</v>
      </c>
      <c r="H594" s="131">
        <f t="shared" si="2235"/>
        <v>0.21</v>
      </c>
      <c r="I594" s="131">
        <f t="shared" si="2235"/>
        <v>0.21</v>
      </c>
      <c r="J594" s="131">
        <f t="shared" si="2235"/>
        <v>0.21</v>
      </c>
      <c r="K594" s="131">
        <f t="shared" si="2235"/>
        <v>0.21</v>
      </c>
      <c r="L594" s="131">
        <f t="shared" si="2235"/>
        <v>0.21</v>
      </c>
      <c r="M594" s="131">
        <f t="shared" si="2235"/>
        <v>0.21</v>
      </c>
      <c r="N594" s="131">
        <f t="shared" si="2235"/>
        <v>0.21</v>
      </c>
      <c r="O594" s="6"/>
      <c r="P594" s="6"/>
      <c r="Q594" s="6"/>
      <c r="R594" s="6"/>
      <c r="S594" s="6"/>
    </row>
    <row r="595" spans="1:19" ht="15" customHeight="1" x14ac:dyDescent="0.25">
      <c r="A595" s="195" t="s">
        <v>32</v>
      </c>
      <c r="B595" s="195"/>
      <c r="C595" s="6">
        <f t="shared" ref="C595:N595" si="2236">C593*C594</f>
        <v>0</v>
      </c>
      <c r="D595" s="6">
        <f t="shared" si="2236"/>
        <v>0</v>
      </c>
      <c r="E595" s="6">
        <f t="shared" si="2236"/>
        <v>0</v>
      </c>
      <c r="F595" s="6">
        <f t="shared" si="2236"/>
        <v>0</v>
      </c>
      <c r="G595" s="6">
        <f t="shared" si="2236"/>
        <v>0</v>
      </c>
      <c r="H595" s="6">
        <f t="shared" si="2236"/>
        <v>0</v>
      </c>
      <c r="I595" s="6">
        <f t="shared" si="2236"/>
        <v>0</v>
      </c>
      <c r="J595" s="6">
        <f t="shared" si="2236"/>
        <v>0</v>
      </c>
      <c r="K595" s="6">
        <f t="shared" si="2236"/>
        <v>0</v>
      </c>
      <c r="L595" s="6">
        <f t="shared" si="2236"/>
        <v>0</v>
      </c>
      <c r="M595" s="6">
        <f t="shared" si="2236"/>
        <v>0</v>
      </c>
      <c r="N595" s="6">
        <f t="shared" si="2236"/>
        <v>0</v>
      </c>
      <c r="O595" s="92">
        <f t="shared" ref="O595:O598" si="2237">SUM(C595:N595)</f>
        <v>0</v>
      </c>
      <c r="P595" s="92">
        <f t="shared" ref="P595" si="2238">P593*$C594</f>
        <v>0</v>
      </c>
      <c r="Q595" s="92">
        <f t="shared" ref="Q595" si="2239">Q593*$C594</f>
        <v>0</v>
      </c>
      <c r="R595" s="92">
        <f t="shared" ref="R595" si="2240">R593*$C594</f>
        <v>0</v>
      </c>
      <c r="S595" s="92">
        <f t="shared" ref="S595" si="2241">S593*$C594</f>
        <v>0</v>
      </c>
    </row>
    <row r="596" spans="1:19" ht="15" customHeight="1" x14ac:dyDescent="0.25">
      <c r="A596" s="195" t="s">
        <v>281</v>
      </c>
      <c r="B596" s="195"/>
      <c r="C596" s="6">
        <f t="shared" ref="C596:N596" si="2242">C593+C595</f>
        <v>0</v>
      </c>
      <c r="D596" s="6">
        <f t="shared" si="2242"/>
        <v>0</v>
      </c>
      <c r="E596" s="6">
        <f t="shared" si="2242"/>
        <v>0</v>
      </c>
      <c r="F596" s="6">
        <f t="shared" si="2242"/>
        <v>0</v>
      </c>
      <c r="G596" s="6">
        <f t="shared" si="2242"/>
        <v>0</v>
      </c>
      <c r="H596" s="6">
        <f t="shared" si="2242"/>
        <v>0</v>
      </c>
      <c r="I596" s="6">
        <f t="shared" si="2242"/>
        <v>0</v>
      </c>
      <c r="J596" s="6">
        <f t="shared" si="2242"/>
        <v>0</v>
      </c>
      <c r="K596" s="6">
        <f t="shared" si="2242"/>
        <v>0</v>
      </c>
      <c r="L596" s="6">
        <f t="shared" si="2242"/>
        <v>0</v>
      </c>
      <c r="M596" s="6">
        <f t="shared" si="2242"/>
        <v>0</v>
      </c>
      <c r="N596" s="6">
        <f t="shared" si="2242"/>
        <v>0</v>
      </c>
      <c r="O596" s="92">
        <f t="shared" si="2237"/>
        <v>0</v>
      </c>
      <c r="P596" s="92">
        <f t="shared" ref="P596" si="2243">P593+P595</f>
        <v>0</v>
      </c>
      <c r="Q596" s="92">
        <f t="shared" ref="Q596" si="2244">Q593+Q595</f>
        <v>0</v>
      </c>
      <c r="R596" s="92">
        <f t="shared" ref="R596" si="2245">R593+R595</f>
        <v>0</v>
      </c>
      <c r="S596" s="92">
        <f t="shared" ref="S596" si="2246">S593+S595</f>
        <v>0</v>
      </c>
    </row>
    <row r="597" spans="1:19" ht="15" customHeight="1" x14ac:dyDescent="0.25">
      <c r="A597" s="8" t="s">
        <v>33</v>
      </c>
      <c r="B597" s="9">
        <f>$B$17</f>
        <v>1</v>
      </c>
      <c r="C597" s="6">
        <f t="shared" ref="C597:N597" si="2247">C596*$B$27</f>
        <v>0</v>
      </c>
      <c r="D597" s="6">
        <f t="shared" si="2247"/>
        <v>0</v>
      </c>
      <c r="E597" s="6">
        <f t="shared" si="2247"/>
        <v>0</v>
      </c>
      <c r="F597" s="6">
        <f t="shared" si="2247"/>
        <v>0</v>
      </c>
      <c r="G597" s="6">
        <f t="shared" si="2247"/>
        <v>0</v>
      </c>
      <c r="H597" s="6">
        <f t="shared" si="2247"/>
        <v>0</v>
      </c>
      <c r="I597" s="6">
        <f t="shared" si="2247"/>
        <v>0</v>
      </c>
      <c r="J597" s="6">
        <f t="shared" si="2247"/>
        <v>0</v>
      </c>
      <c r="K597" s="6">
        <f t="shared" si="2247"/>
        <v>0</v>
      </c>
      <c r="L597" s="6">
        <f t="shared" si="2247"/>
        <v>0</v>
      </c>
      <c r="M597" s="6">
        <f t="shared" si="2247"/>
        <v>0</v>
      </c>
      <c r="N597" s="6">
        <f t="shared" si="2247"/>
        <v>0</v>
      </c>
      <c r="O597" s="92">
        <f t="shared" si="2237"/>
        <v>0</v>
      </c>
      <c r="P597" s="92">
        <f t="shared" ref="P597" si="2248">P596*$B597</f>
        <v>0</v>
      </c>
      <c r="Q597" s="92">
        <f t="shared" ref="Q597" si="2249">Q596*$B597</f>
        <v>0</v>
      </c>
      <c r="R597" s="92">
        <f t="shared" ref="R597" si="2250">R596*$B597</f>
        <v>0</v>
      </c>
      <c r="S597" s="92">
        <f t="shared" ref="S597" si="2251">S596*$B597</f>
        <v>0</v>
      </c>
    </row>
    <row r="598" spans="1:19" ht="15" customHeight="1" x14ac:dyDescent="0.25">
      <c r="A598" s="8" t="s">
        <v>34</v>
      </c>
      <c r="B598" s="9">
        <f>1-B597</f>
        <v>0</v>
      </c>
      <c r="C598" s="6">
        <f t="shared" ref="C598:N598" si="2252">C596*$B$28</f>
        <v>0</v>
      </c>
      <c r="D598" s="6">
        <f t="shared" si="2252"/>
        <v>0</v>
      </c>
      <c r="E598" s="6">
        <f t="shared" si="2252"/>
        <v>0</v>
      </c>
      <c r="F598" s="6">
        <f t="shared" si="2252"/>
        <v>0</v>
      </c>
      <c r="G598" s="6">
        <f t="shared" si="2252"/>
        <v>0</v>
      </c>
      <c r="H598" s="6">
        <f t="shared" si="2252"/>
        <v>0</v>
      </c>
      <c r="I598" s="6">
        <f t="shared" si="2252"/>
        <v>0</v>
      </c>
      <c r="J598" s="6">
        <f t="shared" si="2252"/>
        <v>0</v>
      </c>
      <c r="K598" s="6">
        <f t="shared" si="2252"/>
        <v>0</v>
      </c>
      <c r="L598" s="6">
        <f t="shared" si="2252"/>
        <v>0</v>
      </c>
      <c r="M598" s="6">
        <f t="shared" si="2252"/>
        <v>0</v>
      </c>
      <c r="N598" s="6">
        <f t="shared" si="2252"/>
        <v>0</v>
      </c>
      <c r="O598" s="92">
        <f t="shared" si="2237"/>
        <v>0</v>
      </c>
      <c r="P598" s="92">
        <f t="shared" ref="P598" si="2253">P596-P597</f>
        <v>0</v>
      </c>
      <c r="Q598" s="92">
        <f t="shared" ref="Q598" si="2254">Q596-Q597</f>
        <v>0</v>
      </c>
      <c r="R598" s="92">
        <f t="shared" ref="R598" si="2255">R596-R597</f>
        <v>0</v>
      </c>
      <c r="S598" s="92">
        <f t="shared" ref="S598" si="2256">S596-S597</f>
        <v>0</v>
      </c>
    </row>
    <row r="599" spans="1:19" ht="15" customHeight="1" x14ac:dyDescent="0.25">
      <c r="A599" s="196" t="s">
        <v>390</v>
      </c>
      <c r="B599" s="197"/>
      <c r="C599" s="98" t="s">
        <v>17</v>
      </c>
      <c r="D599" s="98" t="s">
        <v>18</v>
      </c>
      <c r="E599" s="98" t="s">
        <v>19</v>
      </c>
      <c r="F599" s="98" t="s">
        <v>20</v>
      </c>
      <c r="G599" s="98" t="s">
        <v>21</v>
      </c>
      <c r="H599" s="98" t="s">
        <v>22</v>
      </c>
      <c r="I599" s="98" t="s">
        <v>23</v>
      </c>
      <c r="J599" s="98" t="s">
        <v>24</v>
      </c>
      <c r="K599" s="98" t="s">
        <v>25</v>
      </c>
      <c r="L599" s="98" t="s">
        <v>26</v>
      </c>
      <c r="M599" s="98" t="s">
        <v>27</v>
      </c>
      <c r="N599" s="98" t="s">
        <v>28</v>
      </c>
      <c r="O599" s="98" t="s">
        <v>438</v>
      </c>
      <c r="P599" s="98" t="s">
        <v>447</v>
      </c>
      <c r="Q599" s="98" t="s">
        <v>448</v>
      </c>
      <c r="R599" s="98" t="s">
        <v>449</v>
      </c>
      <c r="S599" s="98" t="s">
        <v>450</v>
      </c>
    </row>
    <row r="600" spans="1:19" ht="15" customHeight="1" x14ac:dyDescent="0.25">
      <c r="A600" s="198" t="s">
        <v>29</v>
      </c>
      <c r="B600" s="199"/>
      <c r="C600" s="81"/>
      <c r="D600" s="81">
        <f>$C600</f>
        <v>0</v>
      </c>
      <c r="E600" s="81">
        <f t="shared" ref="E600:N600" si="2257">$C600</f>
        <v>0</v>
      </c>
      <c r="F600" s="81">
        <f t="shared" si="2257"/>
        <v>0</v>
      </c>
      <c r="G600" s="81">
        <f t="shared" si="2257"/>
        <v>0</v>
      </c>
      <c r="H600" s="81">
        <f t="shared" si="2257"/>
        <v>0</v>
      </c>
      <c r="I600" s="81">
        <f t="shared" si="2257"/>
        <v>0</v>
      </c>
      <c r="J600" s="81">
        <f t="shared" si="2257"/>
        <v>0</v>
      </c>
      <c r="K600" s="81">
        <f t="shared" si="2257"/>
        <v>0</v>
      </c>
      <c r="L600" s="81">
        <f t="shared" si="2257"/>
        <v>0</v>
      </c>
      <c r="M600" s="81">
        <f t="shared" si="2257"/>
        <v>0</v>
      </c>
      <c r="N600" s="81">
        <f t="shared" si="2257"/>
        <v>0</v>
      </c>
      <c r="O600" s="90">
        <f t="shared" ref="O600:O601" si="2258">SUM(C600:N600)</f>
        <v>0</v>
      </c>
      <c r="P600" s="90">
        <f t="shared" ref="P600:S600" si="2259">O600*(1+P$7)</f>
        <v>0</v>
      </c>
      <c r="Q600" s="90">
        <f t="shared" si="2259"/>
        <v>0</v>
      </c>
      <c r="R600" s="90">
        <f t="shared" si="2259"/>
        <v>0</v>
      </c>
      <c r="S600" s="90">
        <f t="shared" si="2259"/>
        <v>0</v>
      </c>
    </row>
    <row r="601" spans="1:19" ht="15" customHeight="1" x14ac:dyDescent="0.25">
      <c r="A601" s="200"/>
      <c r="B601" s="201"/>
      <c r="C601" s="79">
        <f>INT($B$1*C600)</f>
        <v>0</v>
      </c>
      <c r="D601" s="79">
        <f t="shared" ref="D601:N601" si="2260">INT($B$1*D600)</f>
        <v>0</v>
      </c>
      <c r="E601" s="79">
        <f t="shared" si="2260"/>
        <v>0</v>
      </c>
      <c r="F601" s="79">
        <f t="shared" si="2260"/>
        <v>0</v>
      </c>
      <c r="G601" s="79">
        <f t="shared" si="2260"/>
        <v>0</v>
      </c>
      <c r="H601" s="79">
        <f t="shared" si="2260"/>
        <v>0</v>
      </c>
      <c r="I601" s="79">
        <f t="shared" si="2260"/>
        <v>0</v>
      </c>
      <c r="J601" s="79">
        <f t="shared" si="2260"/>
        <v>0</v>
      </c>
      <c r="K601" s="79">
        <f t="shared" si="2260"/>
        <v>0</v>
      </c>
      <c r="L601" s="79">
        <f t="shared" si="2260"/>
        <v>0</v>
      </c>
      <c r="M601" s="79">
        <f t="shared" si="2260"/>
        <v>0</v>
      </c>
      <c r="N601" s="79">
        <f t="shared" si="2260"/>
        <v>0</v>
      </c>
      <c r="O601" s="90">
        <f t="shared" si="2258"/>
        <v>0</v>
      </c>
      <c r="P601" s="90">
        <f t="shared" ref="P601:S601" si="2261">O601*(1+P$7)</f>
        <v>0</v>
      </c>
      <c r="Q601" s="90">
        <f t="shared" si="2261"/>
        <v>0</v>
      </c>
      <c r="R601" s="90">
        <f t="shared" si="2261"/>
        <v>0</v>
      </c>
      <c r="S601" s="90">
        <f t="shared" si="2261"/>
        <v>0</v>
      </c>
    </row>
    <row r="602" spans="1:19" ht="15" customHeight="1" x14ac:dyDescent="0.25">
      <c r="A602" s="194" t="s">
        <v>30</v>
      </c>
      <c r="B602" s="194"/>
      <c r="C602" s="7"/>
      <c r="D602" s="7">
        <f>$C602</f>
        <v>0</v>
      </c>
      <c r="E602" s="7">
        <f t="shared" ref="E602:N602" si="2262">$C602</f>
        <v>0</v>
      </c>
      <c r="F602" s="7">
        <f t="shared" si="2262"/>
        <v>0</v>
      </c>
      <c r="G602" s="7">
        <f t="shared" si="2262"/>
        <v>0</v>
      </c>
      <c r="H602" s="7">
        <f t="shared" si="2262"/>
        <v>0</v>
      </c>
      <c r="I602" s="7">
        <f t="shared" si="2262"/>
        <v>0</v>
      </c>
      <c r="J602" s="7">
        <f t="shared" si="2262"/>
        <v>0</v>
      </c>
      <c r="K602" s="7">
        <f t="shared" si="2262"/>
        <v>0</v>
      </c>
      <c r="L602" s="7">
        <f t="shared" si="2262"/>
        <v>0</v>
      </c>
      <c r="M602" s="7">
        <f t="shared" si="2262"/>
        <v>0</v>
      </c>
      <c r="N602" s="7">
        <f t="shared" si="2262"/>
        <v>0</v>
      </c>
      <c r="O602" s="150">
        <f t="shared" ref="O602" si="2263">AVERAGE(C602:N602)</f>
        <v>0</v>
      </c>
      <c r="P602" s="150">
        <f t="shared" ref="P602:S602" si="2264">ROUND(O602*(1+P$8),2)</f>
        <v>0</v>
      </c>
      <c r="Q602" s="150">
        <f t="shared" si="2264"/>
        <v>0</v>
      </c>
      <c r="R602" s="150">
        <f t="shared" si="2264"/>
        <v>0</v>
      </c>
      <c r="S602" s="150">
        <f t="shared" si="2264"/>
        <v>0</v>
      </c>
    </row>
    <row r="603" spans="1:19" ht="15" customHeight="1" x14ac:dyDescent="0.25">
      <c r="A603" s="194" t="s">
        <v>282</v>
      </c>
      <c r="B603" s="194"/>
      <c r="C603" s="6">
        <f>C601*C602</f>
        <v>0</v>
      </c>
      <c r="D603" s="6">
        <f t="shared" ref="D603:N603" si="2265">D601*D602</f>
        <v>0</v>
      </c>
      <c r="E603" s="6">
        <f t="shared" si="2265"/>
        <v>0</v>
      </c>
      <c r="F603" s="6">
        <f t="shared" si="2265"/>
        <v>0</v>
      </c>
      <c r="G603" s="6">
        <f t="shared" si="2265"/>
        <v>0</v>
      </c>
      <c r="H603" s="6">
        <f t="shared" si="2265"/>
        <v>0</v>
      </c>
      <c r="I603" s="6">
        <f t="shared" si="2265"/>
        <v>0</v>
      </c>
      <c r="J603" s="6">
        <f t="shared" si="2265"/>
        <v>0</v>
      </c>
      <c r="K603" s="6">
        <f t="shared" si="2265"/>
        <v>0</v>
      </c>
      <c r="L603" s="6">
        <f t="shared" si="2265"/>
        <v>0</v>
      </c>
      <c r="M603" s="6">
        <f t="shared" si="2265"/>
        <v>0</v>
      </c>
      <c r="N603" s="6">
        <f t="shared" si="2265"/>
        <v>0</v>
      </c>
      <c r="O603" s="92">
        <f t="shared" ref="O603" si="2266">SUM(C603:N603)</f>
        <v>0</v>
      </c>
      <c r="P603" s="92">
        <f t="shared" ref="P603" si="2267">P601*P602</f>
        <v>0</v>
      </c>
      <c r="Q603" s="92">
        <f t="shared" ref="Q603" si="2268">Q601*Q602</f>
        <v>0</v>
      </c>
      <c r="R603" s="92">
        <f t="shared" ref="R603" si="2269">R601*R602</f>
        <v>0</v>
      </c>
      <c r="S603" s="92">
        <f t="shared" ref="S603" si="2270">S601*S602</f>
        <v>0</v>
      </c>
    </row>
    <row r="604" spans="1:19" ht="15" customHeight="1" x14ac:dyDescent="0.25">
      <c r="A604" s="194" t="s">
        <v>31</v>
      </c>
      <c r="B604" s="194"/>
      <c r="C604" s="130">
        <v>0.21</v>
      </c>
      <c r="D604" s="131">
        <f t="shared" ref="D604:N604" si="2271">$C604</f>
        <v>0.21</v>
      </c>
      <c r="E604" s="131">
        <f t="shared" si="2271"/>
        <v>0.21</v>
      </c>
      <c r="F604" s="131">
        <f t="shared" si="2271"/>
        <v>0.21</v>
      </c>
      <c r="G604" s="131">
        <f t="shared" si="2271"/>
        <v>0.21</v>
      </c>
      <c r="H604" s="131">
        <f t="shared" si="2271"/>
        <v>0.21</v>
      </c>
      <c r="I604" s="131">
        <f t="shared" si="2271"/>
        <v>0.21</v>
      </c>
      <c r="J604" s="131">
        <f t="shared" si="2271"/>
        <v>0.21</v>
      </c>
      <c r="K604" s="131">
        <f t="shared" si="2271"/>
        <v>0.21</v>
      </c>
      <c r="L604" s="131">
        <f t="shared" si="2271"/>
        <v>0.21</v>
      </c>
      <c r="M604" s="131">
        <f t="shared" si="2271"/>
        <v>0.21</v>
      </c>
      <c r="N604" s="131">
        <f t="shared" si="2271"/>
        <v>0.21</v>
      </c>
      <c r="O604" s="6"/>
      <c r="P604" s="6"/>
      <c r="Q604" s="6"/>
      <c r="R604" s="6"/>
      <c r="S604" s="6"/>
    </row>
    <row r="605" spans="1:19" ht="15" customHeight="1" x14ac:dyDescent="0.25">
      <c r="A605" s="195" t="s">
        <v>32</v>
      </c>
      <c r="B605" s="195"/>
      <c r="C605" s="6">
        <f t="shared" ref="C605:N605" si="2272">C603*C604</f>
        <v>0</v>
      </c>
      <c r="D605" s="6">
        <f t="shared" si="2272"/>
        <v>0</v>
      </c>
      <c r="E605" s="6">
        <f t="shared" si="2272"/>
        <v>0</v>
      </c>
      <c r="F605" s="6">
        <f t="shared" si="2272"/>
        <v>0</v>
      </c>
      <c r="G605" s="6">
        <f t="shared" si="2272"/>
        <v>0</v>
      </c>
      <c r="H605" s="6">
        <f t="shared" si="2272"/>
        <v>0</v>
      </c>
      <c r="I605" s="6">
        <f t="shared" si="2272"/>
        <v>0</v>
      </c>
      <c r="J605" s="6">
        <f t="shared" si="2272"/>
        <v>0</v>
      </c>
      <c r="K605" s="6">
        <f t="shared" si="2272"/>
        <v>0</v>
      </c>
      <c r="L605" s="6">
        <f t="shared" si="2272"/>
        <v>0</v>
      </c>
      <c r="M605" s="6">
        <f t="shared" si="2272"/>
        <v>0</v>
      </c>
      <c r="N605" s="6">
        <f t="shared" si="2272"/>
        <v>0</v>
      </c>
      <c r="O605" s="92">
        <f t="shared" ref="O605:O608" si="2273">SUM(C605:N605)</f>
        <v>0</v>
      </c>
      <c r="P605" s="92">
        <f t="shared" ref="P605" si="2274">P603*$C604</f>
        <v>0</v>
      </c>
      <c r="Q605" s="92">
        <f t="shared" ref="Q605" si="2275">Q603*$C604</f>
        <v>0</v>
      </c>
      <c r="R605" s="92">
        <f t="shared" ref="R605" si="2276">R603*$C604</f>
        <v>0</v>
      </c>
      <c r="S605" s="92">
        <f t="shared" ref="S605" si="2277">S603*$C604</f>
        <v>0</v>
      </c>
    </row>
    <row r="606" spans="1:19" ht="15" customHeight="1" x14ac:dyDescent="0.25">
      <c r="A606" s="195" t="s">
        <v>281</v>
      </c>
      <c r="B606" s="195"/>
      <c r="C606" s="6">
        <f t="shared" ref="C606:N606" si="2278">C603+C605</f>
        <v>0</v>
      </c>
      <c r="D606" s="6">
        <f t="shared" si="2278"/>
        <v>0</v>
      </c>
      <c r="E606" s="6">
        <f t="shared" si="2278"/>
        <v>0</v>
      </c>
      <c r="F606" s="6">
        <f t="shared" si="2278"/>
        <v>0</v>
      </c>
      <c r="G606" s="6">
        <f t="shared" si="2278"/>
        <v>0</v>
      </c>
      <c r="H606" s="6">
        <f t="shared" si="2278"/>
        <v>0</v>
      </c>
      <c r="I606" s="6">
        <f t="shared" si="2278"/>
        <v>0</v>
      </c>
      <c r="J606" s="6">
        <f t="shared" si="2278"/>
        <v>0</v>
      </c>
      <c r="K606" s="6">
        <f t="shared" si="2278"/>
        <v>0</v>
      </c>
      <c r="L606" s="6">
        <f t="shared" si="2278"/>
        <v>0</v>
      </c>
      <c r="M606" s="6">
        <f t="shared" si="2278"/>
        <v>0</v>
      </c>
      <c r="N606" s="6">
        <f t="shared" si="2278"/>
        <v>0</v>
      </c>
      <c r="O606" s="92">
        <f t="shared" si="2273"/>
        <v>0</v>
      </c>
      <c r="P606" s="92">
        <f t="shared" ref="P606" si="2279">P603+P605</f>
        <v>0</v>
      </c>
      <c r="Q606" s="92">
        <f t="shared" ref="Q606" si="2280">Q603+Q605</f>
        <v>0</v>
      </c>
      <c r="R606" s="92">
        <f t="shared" ref="R606" si="2281">R603+R605</f>
        <v>0</v>
      </c>
      <c r="S606" s="92">
        <f t="shared" ref="S606" si="2282">S603+S605</f>
        <v>0</v>
      </c>
    </row>
    <row r="607" spans="1:19" ht="15" customHeight="1" x14ac:dyDescent="0.25">
      <c r="A607" s="8" t="s">
        <v>33</v>
      </c>
      <c r="B607" s="9">
        <f>$B$17</f>
        <v>1</v>
      </c>
      <c r="C607" s="6">
        <f t="shared" ref="C607:N607" si="2283">C606*$B$27</f>
        <v>0</v>
      </c>
      <c r="D607" s="6">
        <f t="shared" si="2283"/>
        <v>0</v>
      </c>
      <c r="E607" s="6">
        <f t="shared" si="2283"/>
        <v>0</v>
      </c>
      <c r="F607" s="6">
        <f t="shared" si="2283"/>
        <v>0</v>
      </c>
      <c r="G607" s="6">
        <f t="shared" si="2283"/>
        <v>0</v>
      </c>
      <c r="H607" s="6">
        <f t="shared" si="2283"/>
        <v>0</v>
      </c>
      <c r="I607" s="6">
        <f t="shared" si="2283"/>
        <v>0</v>
      </c>
      <c r="J607" s="6">
        <f t="shared" si="2283"/>
        <v>0</v>
      </c>
      <c r="K607" s="6">
        <f t="shared" si="2283"/>
        <v>0</v>
      </c>
      <c r="L607" s="6">
        <f t="shared" si="2283"/>
        <v>0</v>
      </c>
      <c r="M607" s="6">
        <f t="shared" si="2283"/>
        <v>0</v>
      </c>
      <c r="N607" s="6">
        <f t="shared" si="2283"/>
        <v>0</v>
      </c>
      <c r="O607" s="92">
        <f t="shared" si="2273"/>
        <v>0</v>
      </c>
      <c r="P607" s="92">
        <f t="shared" ref="P607" si="2284">P606*$B607</f>
        <v>0</v>
      </c>
      <c r="Q607" s="92">
        <f t="shared" ref="Q607" si="2285">Q606*$B607</f>
        <v>0</v>
      </c>
      <c r="R607" s="92">
        <f t="shared" ref="R607" si="2286">R606*$B607</f>
        <v>0</v>
      </c>
      <c r="S607" s="92">
        <f t="shared" ref="S607" si="2287">S606*$B607</f>
        <v>0</v>
      </c>
    </row>
    <row r="608" spans="1:19" ht="15" customHeight="1" x14ac:dyDescent="0.25">
      <c r="A608" s="8" t="s">
        <v>34</v>
      </c>
      <c r="B608" s="9">
        <f>1-B607</f>
        <v>0</v>
      </c>
      <c r="C608" s="6">
        <f t="shared" ref="C608:N608" si="2288">C606*$B$28</f>
        <v>0</v>
      </c>
      <c r="D608" s="6">
        <f t="shared" si="2288"/>
        <v>0</v>
      </c>
      <c r="E608" s="6">
        <f t="shared" si="2288"/>
        <v>0</v>
      </c>
      <c r="F608" s="6">
        <f t="shared" si="2288"/>
        <v>0</v>
      </c>
      <c r="G608" s="6">
        <f t="shared" si="2288"/>
        <v>0</v>
      </c>
      <c r="H608" s="6">
        <f t="shared" si="2288"/>
        <v>0</v>
      </c>
      <c r="I608" s="6">
        <f t="shared" si="2288"/>
        <v>0</v>
      </c>
      <c r="J608" s="6">
        <f t="shared" si="2288"/>
        <v>0</v>
      </c>
      <c r="K608" s="6">
        <f t="shared" si="2288"/>
        <v>0</v>
      </c>
      <c r="L608" s="6">
        <f t="shared" si="2288"/>
        <v>0</v>
      </c>
      <c r="M608" s="6">
        <f t="shared" si="2288"/>
        <v>0</v>
      </c>
      <c r="N608" s="6">
        <f t="shared" si="2288"/>
        <v>0</v>
      </c>
      <c r="O608" s="92">
        <f t="shared" si="2273"/>
        <v>0</v>
      </c>
      <c r="P608" s="92">
        <f t="shared" ref="P608" si="2289">P606-P607</f>
        <v>0</v>
      </c>
      <c r="Q608" s="92">
        <f t="shared" ref="Q608" si="2290">Q606-Q607</f>
        <v>0</v>
      </c>
      <c r="R608" s="92">
        <f t="shared" ref="R608" si="2291">R606-R607</f>
        <v>0</v>
      </c>
      <c r="S608" s="92">
        <f t="shared" ref="S608" si="2292">S606-S607</f>
        <v>0</v>
      </c>
    </row>
    <row r="609" spans="1:19" ht="15" customHeight="1" x14ac:dyDescent="0.25">
      <c r="A609" s="196" t="s">
        <v>391</v>
      </c>
      <c r="B609" s="197"/>
      <c r="C609" s="98" t="s">
        <v>17</v>
      </c>
      <c r="D609" s="98" t="s">
        <v>18</v>
      </c>
      <c r="E609" s="98" t="s">
        <v>19</v>
      </c>
      <c r="F609" s="98" t="s">
        <v>20</v>
      </c>
      <c r="G609" s="98" t="s">
        <v>21</v>
      </c>
      <c r="H609" s="98" t="s">
        <v>22</v>
      </c>
      <c r="I609" s="98" t="s">
        <v>23</v>
      </c>
      <c r="J609" s="98" t="s">
        <v>24</v>
      </c>
      <c r="K609" s="98" t="s">
        <v>25</v>
      </c>
      <c r="L609" s="98" t="s">
        <v>26</v>
      </c>
      <c r="M609" s="98" t="s">
        <v>27</v>
      </c>
      <c r="N609" s="98" t="s">
        <v>28</v>
      </c>
      <c r="O609" s="98" t="s">
        <v>438</v>
      </c>
      <c r="P609" s="98" t="s">
        <v>447</v>
      </c>
      <c r="Q609" s="98" t="s">
        <v>448</v>
      </c>
      <c r="R609" s="98" t="s">
        <v>449</v>
      </c>
      <c r="S609" s="98" t="s">
        <v>450</v>
      </c>
    </row>
    <row r="610" spans="1:19" ht="15" customHeight="1" x14ac:dyDescent="0.25">
      <c r="A610" s="198" t="s">
        <v>29</v>
      </c>
      <c r="B610" s="199"/>
      <c r="C610" s="81"/>
      <c r="D610" s="81">
        <f>$C610</f>
        <v>0</v>
      </c>
      <c r="E610" s="81">
        <f t="shared" ref="E610:N610" si="2293">$C610</f>
        <v>0</v>
      </c>
      <c r="F610" s="81">
        <f t="shared" si="2293"/>
        <v>0</v>
      </c>
      <c r="G610" s="81">
        <f t="shared" si="2293"/>
        <v>0</v>
      </c>
      <c r="H610" s="81">
        <f t="shared" si="2293"/>
        <v>0</v>
      </c>
      <c r="I610" s="81">
        <f t="shared" si="2293"/>
        <v>0</v>
      </c>
      <c r="J610" s="81">
        <f t="shared" si="2293"/>
        <v>0</v>
      </c>
      <c r="K610" s="81">
        <f t="shared" si="2293"/>
        <v>0</v>
      </c>
      <c r="L610" s="81">
        <f t="shared" si="2293"/>
        <v>0</v>
      </c>
      <c r="M610" s="81">
        <f t="shared" si="2293"/>
        <v>0</v>
      </c>
      <c r="N610" s="81">
        <f t="shared" si="2293"/>
        <v>0</v>
      </c>
      <c r="O610" s="90">
        <f t="shared" ref="O610:O611" si="2294">SUM(C610:N610)</f>
        <v>0</v>
      </c>
      <c r="P610" s="90">
        <f t="shared" ref="P610:S610" si="2295">O610*(1+P$7)</f>
        <v>0</v>
      </c>
      <c r="Q610" s="90">
        <f t="shared" si="2295"/>
        <v>0</v>
      </c>
      <c r="R610" s="90">
        <f t="shared" si="2295"/>
        <v>0</v>
      </c>
      <c r="S610" s="90">
        <f t="shared" si="2295"/>
        <v>0</v>
      </c>
    </row>
    <row r="611" spans="1:19" ht="15" customHeight="1" x14ac:dyDescent="0.25">
      <c r="A611" s="200"/>
      <c r="B611" s="201"/>
      <c r="C611" s="79">
        <f>INT($B$1*C610)</f>
        <v>0</v>
      </c>
      <c r="D611" s="79">
        <f t="shared" ref="D611:N611" si="2296">INT($B$1*D610)</f>
        <v>0</v>
      </c>
      <c r="E611" s="79">
        <f t="shared" si="2296"/>
        <v>0</v>
      </c>
      <c r="F611" s="79">
        <f t="shared" si="2296"/>
        <v>0</v>
      </c>
      <c r="G611" s="79">
        <f t="shared" si="2296"/>
        <v>0</v>
      </c>
      <c r="H611" s="79">
        <f t="shared" si="2296"/>
        <v>0</v>
      </c>
      <c r="I611" s="79">
        <f t="shared" si="2296"/>
        <v>0</v>
      </c>
      <c r="J611" s="79">
        <f t="shared" si="2296"/>
        <v>0</v>
      </c>
      <c r="K611" s="79">
        <f t="shared" si="2296"/>
        <v>0</v>
      </c>
      <c r="L611" s="79">
        <f t="shared" si="2296"/>
        <v>0</v>
      </c>
      <c r="M611" s="79">
        <f t="shared" si="2296"/>
        <v>0</v>
      </c>
      <c r="N611" s="79">
        <f t="shared" si="2296"/>
        <v>0</v>
      </c>
      <c r="O611" s="90">
        <f t="shared" si="2294"/>
        <v>0</v>
      </c>
      <c r="P611" s="90">
        <f t="shared" ref="P611:S611" si="2297">O611*(1+P$7)</f>
        <v>0</v>
      </c>
      <c r="Q611" s="90">
        <f t="shared" si="2297"/>
        <v>0</v>
      </c>
      <c r="R611" s="90">
        <f t="shared" si="2297"/>
        <v>0</v>
      </c>
      <c r="S611" s="90">
        <f t="shared" si="2297"/>
        <v>0</v>
      </c>
    </row>
    <row r="612" spans="1:19" ht="15" customHeight="1" x14ac:dyDescent="0.25">
      <c r="A612" s="194" t="s">
        <v>30</v>
      </c>
      <c r="B612" s="194"/>
      <c r="C612" s="7"/>
      <c r="D612" s="7">
        <f>$C612</f>
        <v>0</v>
      </c>
      <c r="E612" s="7">
        <f t="shared" ref="E612:N612" si="2298">$C612</f>
        <v>0</v>
      </c>
      <c r="F612" s="7">
        <f t="shared" si="2298"/>
        <v>0</v>
      </c>
      <c r="G612" s="7">
        <f t="shared" si="2298"/>
        <v>0</v>
      </c>
      <c r="H612" s="7">
        <f t="shared" si="2298"/>
        <v>0</v>
      </c>
      <c r="I612" s="7">
        <f t="shared" si="2298"/>
        <v>0</v>
      </c>
      <c r="J612" s="7">
        <f t="shared" si="2298"/>
        <v>0</v>
      </c>
      <c r="K612" s="7">
        <f t="shared" si="2298"/>
        <v>0</v>
      </c>
      <c r="L612" s="7">
        <f t="shared" si="2298"/>
        <v>0</v>
      </c>
      <c r="M612" s="7">
        <f t="shared" si="2298"/>
        <v>0</v>
      </c>
      <c r="N612" s="7">
        <f t="shared" si="2298"/>
        <v>0</v>
      </c>
      <c r="O612" s="150">
        <f t="shared" ref="O612" si="2299">AVERAGE(C612:N612)</f>
        <v>0</v>
      </c>
      <c r="P612" s="150">
        <f t="shared" ref="P612:S612" si="2300">ROUND(O612*(1+P$8),2)</f>
        <v>0</v>
      </c>
      <c r="Q612" s="150">
        <f t="shared" si="2300"/>
        <v>0</v>
      </c>
      <c r="R612" s="150">
        <f t="shared" si="2300"/>
        <v>0</v>
      </c>
      <c r="S612" s="150">
        <f t="shared" si="2300"/>
        <v>0</v>
      </c>
    </row>
    <row r="613" spans="1:19" ht="15" customHeight="1" x14ac:dyDescent="0.25">
      <c r="A613" s="194" t="s">
        <v>282</v>
      </c>
      <c r="B613" s="194"/>
      <c r="C613" s="6">
        <f>C611*C612</f>
        <v>0</v>
      </c>
      <c r="D613" s="6">
        <f t="shared" ref="D613" si="2301">D611*D612</f>
        <v>0</v>
      </c>
      <c r="E613" s="6">
        <f t="shared" ref="E613" si="2302">E611*E612</f>
        <v>0</v>
      </c>
      <c r="F613" s="6">
        <f t="shared" ref="F613" si="2303">F611*F612</f>
        <v>0</v>
      </c>
      <c r="G613" s="6">
        <f t="shared" ref="G613" si="2304">G611*G612</f>
        <v>0</v>
      </c>
      <c r="H613" s="6">
        <f t="shared" ref="H613" si="2305">H611*H612</f>
        <v>0</v>
      </c>
      <c r="I613" s="6">
        <f t="shared" ref="I613" si="2306">I611*I612</f>
        <v>0</v>
      </c>
      <c r="J613" s="6">
        <f t="shared" ref="J613" si="2307">J611*J612</f>
        <v>0</v>
      </c>
      <c r="K613" s="6">
        <f t="shared" ref="K613" si="2308">K611*K612</f>
        <v>0</v>
      </c>
      <c r="L613" s="6">
        <f t="shared" ref="L613" si="2309">L611*L612</f>
        <v>0</v>
      </c>
      <c r="M613" s="6">
        <f t="shared" ref="M613" si="2310">M611*M612</f>
        <v>0</v>
      </c>
      <c r="N613" s="6">
        <f t="shared" ref="N613" si="2311">N611*N612</f>
        <v>0</v>
      </c>
      <c r="O613" s="92">
        <f t="shared" ref="O613" si="2312">SUM(C613:N613)</f>
        <v>0</v>
      </c>
      <c r="P613" s="92">
        <f t="shared" ref="P613" si="2313">P611*P612</f>
        <v>0</v>
      </c>
      <c r="Q613" s="92">
        <f t="shared" ref="Q613" si="2314">Q611*Q612</f>
        <v>0</v>
      </c>
      <c r="R613" s="92">
        <f t="shared" ref="R613" si="2315">R611*R612</f>
        <v>0</v>
      </c>
      <c r="S613" s="92">
        <f t="shared" ref="S613" si="2316">S611*S612</f>
        <v>0</v>
      </c>
    </row>
    <row r="614" spans="1:19" ht="15" customHeight="1" x14ac:dyDescent="0.25">
      <c r="A614" s="194" t="s">
        <v>31</v>
      </c>
      <c r="B614" s="194"/>
      <c r="C614" s="130">
        <v>0.21</v>
      </c>
      <c r="D614" s="131">
        <f t="shared" ref="D614:N614" si="2317">$C614</f>
        <v>0.21</v>
      </c>
      <c r="E614" s="131">
        <f t="shared" si="2317"/>
        <v>0.21</v>
      </c>
      <c r="F614" s="131">
        <f t="shared" si="2317"/>
        <v>0.21</v>
      </c>
      <c r="G614" s="131">
        <f t="shared" si="2317"/>
        <v>0.21</v>
      </c>
      <c r="H614" s="131">
        <f t="shared" si="2317"/>
        <v>0.21</v>
      </c>
      <c r="I614" s="131">
        <f t="shared" si="2317"/>
        <v>0.21</v>
      </c>
      <c r="J614" s="131">
        <f t="shared" si="2317"/>
        <v>0.21</v>
      </c>
      <c r="K614" s="131">
        <f t="shared" si="2317"/>
        <v>0.21</v>
      </c>
      <c r="L614" s="131">
        <f t="shared" si="2317"/>
        <v>0.21</v>
      </c>
      <c r="M614" s="131">
        <f t="shared" si="2317"/>
        <v>0.21</v>
      </c>
      <c r="N614" s="131">
        <f t="shared" si="2317"/>
        <v>0.21</v>
      </c>
      <c r="O614" s="6"/>
      <c r="P614" s="6"/>
      <c r="Q614" s="6"/>
      <c r="R614" s="6"/>
      <c r="S614" s="6"/>
    </row>
    <row r="615" spans="1:19" ht="15" customHeight="1" x14ac:dyDescent="0.25">
      <c r="A615" s="195" t="s">
        <v>32</v>
      </c>
      <c r="B615" s="195"/>
      <c r="C615" s="6">
        <f t="shared" ref="C615:N615" si="2318">C613*C614</f>
        <v>0</v>
      </c>
      <c r="D615" s="6">
        <f t="shared" si="2318"/>
        <v>0</v>
      </c>
      <c r="E615" s="6">
        <f t="shared" si="2318"/>
        <v>0</v>
      </c>
      <c r="F615" s="6">
        <f t="shared" si="2318"/>
        <v>0</v>
      </c>
      <c r="G615" s="6">
        <f t="shared" si="2318"/>
        <v>0</v>
      </c>
      <c r="H615" s="6">
        <f t="shared" si="2318"/>
        <v>0</v>
      </c>
      <c r="I615" s="6">
        <f t="shared" si="2318"/>
        <v>0</v>
      </c>
      <c r="J615" s="6">
        <f t="shared" si="2318"/>
        <v>0</v>
      </c>
      <c r="K615" s="6">
        <f t="shared" si="2318"/>
        <v>0</v>
      </c>
      <c r="L615" s="6">
        <f t="shared" si="2318"/>
        <v>0</v>
      </c>
      <c r="M615" s="6">
        <f t="shared" si="2318"/>
        <v>0</v>
      </c>
      <c r="N615" s="6">
        <f t="shared" si="2318"/>
        <v>0</v>
      </c>
      <c r="O615" s="92">
        <f t="shared" ref="O615:O618" si="2319">SUM(C615:N615)</f>
        <v>0</v>
      </c>
      <c r="P615" s="92">
        <f t="shared" ref="P615" si="2320">P613*$C614</f>
        <v>0</v>
      </c>
      <c r="Q615" s="92">
        <f t="shared" ref="Q615" si="2321">Q613*$C614</f>
        <v>0</v>
      </c>
      <c r="R615" s="92">
        <f t="shared" ref="R615" si="2322">R613*$C614</f>
        <v>0</v>
      </c>
      <c r="S615" s="92">
        <f t="shared" ref="S615" si="2323">S613*$C614</f>
        <v>0</v>
      </c>
    </row>
    <row r="616" spans="1:19" ht="15" customHeight="1" x14ac:dyDescent="0.25">
      <c r="A616" s="195" t="s">
        <v>281</v>
      </c>
      <c r="B616" s="195"/>
      <c r="C616" s="6">
        <f t="shared" ref="C616:N616" si="2324">C613+C615</f>
        <v>0</v>
      </c>
      <c r="D616" s="6">
        <f t="shared" si="2324"/>
        <v>0</v>
      </c>
      <c r="E616" s="6">
        <f t="shared" si="2324"/>
        <v>0</v>
      </c>
      <c r="F616" s="6">
        <f t="shared" si="2324"/>
        <v>0</v>
      </c>
      <c r="G616" s="6">
        <f t="shared" si="2324"/>
        <v>0</v>
      </c>
      <c r="H616" s="6">
        <f t="shared" si="2324"/>
        <v>0</v>
      </c>
      <c r="I616" s="6">
        <f t="shared" si="2324"/>
        <v>0</v>
      </c>
      <c r="J616" s="6">
        <f t="shared" si="2324"/>
        <v>0</v>
      </c>
      <c r="K616" s="6">
        <f t="shared" si="2324"/>
        <v>0</v>
      </c>
      <c r="L616" s="6">
        <f t="shared" si="2324"/>
        <v>0</v>
      </c>
      <c r="M616" s="6">
        <f t="shared" si="2324"/>
        <v>0</v>
      </c>
      <c r="N616" s="6">
        <f t="shared" si="2324"/>
        <v>0</v>
      </c>
      <c r="O616" s="92">
        <f t="shared" si="2319"/>
        <v>0</v>
      </c>
      <c r="P616" s="92">
        <f t="shared" ref="P616" si="2325">P613+P615</f>
        <v>0</v>
      </c>
      <c r="Q616" s="92">
        <f t="shared" ref="Q616" si="2326">Q613+Q615</f>
        <v>0</v>
      </c>
      <c r="R616" s="92">
        <f t="shared" ref="R616" si="2327">R613+R615</f>
        <v>0</v>
      </c>
      <c r="S616" s="92">
        <f t="shared" ref="S616" si="2328">S613+S615</f>
        <v>0</v>
      </c>
    </row>
    <row r="617" spans="1:19" ht="15" customHeight="1" x14ac:dyDescent="0.25">
      <c r="A617" s="8" t="s">
        <v>33</v>
      </c>
      <c r="B617" s="9">
        <f>$B$17</f>
        <v>1</v>
      </c>
      <c r="C617" s="6">
        <f t="shared" ref="C617:N617" si="2329">C616*$B$27</f>
        <v>0</v>
      </c>
      <c r="D617" s="6">
        <f t="shared" si="2329"/>
        <v>0</v>
      </c>
      <c r="E617" s="6">
        <f t="shared" si="2329"/>
        <v>0</v>
      </c>
      <c r="F617" s="6">
        <f t="shared" si="2329"/>
        <v>0</v>
      </c>
      <c r="G617" s="6">
        <f t="shared" si="2329"/>
        <v>0</v>
      </c>
      <c r="H617" s="6">
        <f t="shared" si="2329"/>
        <v>0</v>
      </c>
      <c r="I617" s="6">
        <f t="shared" si="2329"/>
        <v>0</v>
      </c>
      <c r="J617" s="6">
        <f t="shared" si="2329"/>
        <v>0</v>
      </c>
      <c r="K617" s="6">
        <f t="shared" si="2329"/>
        <v>0</v>
      </c>
      <c r="L617" s="6">
        <f t="shared" si="2329"/>
        <v>0</v>
      </c>
      <c r="M617" s="6">
        <f t="shared" si="2329"/>
        <v>0</v>
      </c>
      <c r="N617" s="6">
        <f t="shared" si="2329"/>
        <v>0</v>
      </c>
      <c r="O617" s="92">
        <f t="shared" si="2319"/>
        <v>0</v>
      </c>
      <c r="P617" s="92">
        <f t="shared" ref="P617" si="2330">P616*$B617</f>
        <v>0</v>
      </c>
      <c r="Q617" s="92">
        <f t="shared" ref="Q617" si="2331">Q616*$B617</f>
        <v>0</v>
      </c>
      <c r="R617" s="92">
        <f t="shared" ref="R617" si="2332">R616*$B617</f>
        <v>0</v>
      </c>
      <c r="S617" s="92">
        <f t="shared" ref="S617" si="2333">S616*$B617</f>
        <v>0</v>
      </c>
    </row>
    <row r="618" spans="1:19" ht="15" customHeight="1" x14ac:dyDescent="0.25">
      <c r="A618" s="8" t="s">
        <v>34</v>
      </c>
      <c r="B618" s="9">
        <f>1-B617</f>
        <v>0</v>
      </c>
      <c r="C618" s="6">
        <f t="shared" ref="C618:N618" si="2334">C616*$B$28</f>
        <v>0</v>
      </c>
      <c r="D618" s="6">
        <f t="shared" si="2334"/>
        <v>0</v>
      </c>
      <c r="E618" s="6">
        <f t="shared" si="2334"/>
        <v>0</v>
      </c>
      <c r="F618" s="6">
        <f t="shared" si="2334"/>
        <v>0</v>
      </c>
      <c r="G618" s="6">
        <f t="shared" si="2334"/>
        <v>0</v>
      </c>
      <c r="H618" s="6">
        <f t="shared" si="2334"/>
        <v>0</v>
      </c>
      <c r="I618" s="6">
        <f t="shared" si="2334"/>
        <v>0</v>
      </c>
      <c r="J618" s="6">
        <f t="shared" si="2334"/>
        <v>0</v>
      </c>
      <c r="K618" s="6">
        <f t="shared" si="2334"/>
        <v>0</v>
      </c>
      <c r="L618" s="6">
        <f t="shared" si="2334"/>
        <v>0</v>
      </c>
      <c r="M618" s="6">
        <f t="shared" si="2334"/>
        <v>0</v>
      </c>
      <c r="N618" s="6">
        <f t="shared" si="2334"/>
        <v>0</v>
      </c>
      <c r="O618" s="92">
        <f t="shared" si="2319"/>
        <v>0</v>
      </c>
      <c r="P618" s="92">
        <f t="shared" ref="P618" si="2335">P616-P617</f>
        <v>0</v>
      </c>
      <c r="Q618" s="92">
        <f t="shared" ref="Q618" si="2336">Q616-Q617</f>
        <v>0</v>
      </c>
      <c r="R618" s="92">
        <f t="shared" ref="R618" si="2337">R616-R617</f>
        <v>0</v>
      </c>
      <c r="S618" s="92">
        <f t="shared" ref="S618" si="2338">S616-S617</f>
        <v>0</v>
      </c>
    </row>
    <row r="619" spans="1:19" ht="15" customHeight="1" x14ac:dyDescent="0.25">
      <c r="A619" s="196" t="s">
        <v>392</v>
      </c>
      <c r="B619" s="197"/>
      <c r="C619" s="98" t="s">
        <v>17</v>
      </c>
      <c r="D619" s="98" t="s">
        <v>18</v>
      </c>
      <c r="E619" s="98" t="s">
        <v>19</v>
      </c>
      <c r="F619" s="98" t="s">
        <v>20</v>
      </c>
      <c r="G619" s="98" t="s">
        <v>21</v>
      </c>
      <c r="H619" s="98" t="s">
        <v>22</v>
      </c>
      <c r="I619" s="98" t="s">
        <v>23</v>
      </c>
      <c r="J619" s="98" t="s">
        <v>24</v>
      </c>
      <c r="K619" s="98" t="s">
        <v>25</v>
      </c>
      <c r="L619" s="98" t="s">
        <v>26</v>
      </c>
      <c r="M619" s="98" t="s">
        <v>27</v>
      </c>
      <c r="N619" s="98" t="s">
        <v>28</v>
      </c>
      <c r="O619" s="98" t="s">
        <v>438</v>
      </c>
      <c r="P619" s="98" t="s">
        <v>447</v>
      </c>
      <c r="Q619" s="98" t="s">
        <v>448</v>
      </c>
      <c r="R619" s="98" t="s">
        <v>449</v>
      </c>
      <c r="S619" s="98" t="s">
        <v>450</v>
      </c>
    </row>
    <row r="620" spans="1:19" ht="15" customHeight="1" x14ac:dyDescent="0.25">
      <c r="A620" s="198" t="s">
        <v>29</v>
      </c>
      <c r="B620" s="199"/>
      <c r="C620" s="81"/>
      <c r="D620" s="81">
        <f>$C620</f>
        <v>0</v>
      </c>
      <c r="E620" s="81">
        <f t="shared" ref="E620:N620" si="2339">$C620</f>
        <v>0</v>
      </c>
      <c r="F620" s="81">
        <f t="shared" si="2339"/>
        <v>0</v>
      </c>
      <c r="G620" s="81">
        <f t="shared" si="2339"/>
        <v>0</v>
      </c>
      <c r="H620" s="81">
        <f t="shared" si="2339"/>
        <v>0</v>
      </c>
      <c r="I620" s="81">
        <f t="shared" si="2339"/>
        <v>0</v>
      </c>
      <c r="J620" s="81">
        <f t="shared" si="2339"/>
        <v>0</v>
      </c>
      <c r="K620" s="81">
        <f t="shared" si="2339"/>
        <v>0</v>
      </c>
      <c r="L620" s="81">
        <f t="shared" si="2339"/>
        <v>0</v>
      </c>
      <c r="M620" s="81">
        <f t="shared" si="2339"/>
        <v>0</v>
      </c>
      <c r="N620" s="81">
        <f t="shared" si="2339"/>
        <v>0</v>
      </c>
      <c r="O620" s="90">
        <f t="shared" ref="O620:O621" si="2340">SUM(C620:N620)</f>
        <v>0</v>
      </c>
      <c r="P620" s="90">
        <f t="shared" ref="P620:S620" si="2341">O620*(1+P$7)</f>
        <v>0</v>
      </c>
      <c r="Q620" s="90">
        <f t="shared" si="2341"/>
        <v>0</v>
      </c>
      <c r="R620" s="90">
        <f t="shared" si="2341"/>
        <v>0</v>
      </c>
      <c r="S620" s="90">
        <f t="shared" si="2341"/>
        <v>0</v>
      </c>
    </row>
    <row r="621" spans="1:19" ht="15" customHeight="1" x14ac:dyDescent="0.25">
      <c r="A621" s="200"/>
      <c r="B621" s="201"/>
      <c r="C621" s="79">
        <f>INT($B$1*C620)</f>
        <v>0</v>
      </c>
      <c r="D621" s="79">
        <f t="shared" ref="D621:N621" si="2342">INT($B$1*D620)</f>
        <v>0</v>
      </c>
      <c r="E621" s="79">
        <f t="shared" si="2342"/>
        <v>0</v>
      </c>
      <c r="F621" s="79">
        <f t="shared" si="2342"/>
        <v>0</v>
      </c>
      <c r="G621" s="79">
        <f t="shared" si="2342"/>
        <v>0</v>
      </c>
      <c r="H621" s="79">
        <f t="shared" si="2342"/>
        <v>0</v>
      </c>
      <c r="I621" s="79">
        <f t="shared" si="2342"/>
        <v>0</v>
      </c>
      <c r="J621" s="79">
        <f t="shared" si="2342"/>
        <v>0</v>
      </c>
      <c r="K621" s="79">
        <f t="shared" si="2342"/>
        <v>0</v>
      </c>
      <c r="L621" s="79">
        <f t="shared" si="2342"/>
        <v>0</v>
      </c>
      <c r="M621" s="79">
        <f t="shared" si="2342"/>
        <v>0</v>
      </c>
      <c r="N621" s="79">
        <f t="shared" si="2342"/>
        <v>0</v>
      </c>
      <c r="O621" s="90">
        <f t="shared" si="2340"/>
        <v>0</v>
      </c>
      <c r="P621" s="90">
        <f t="shared" ref="P621:S621" si="2343">O621*(1+P$7)</f>
        <v>0</v>
      </c>
      <c r="Q621" s="90">
        <f t="shared" si="2343"/>
        <v>0</v>
      </c>
      <c r="R621" s="90">
        <f t="shared" si="2343"/>
        <v>0</v>
      </c>
      <c r="S621" s="90">
        <f t="shared" si="2343"/>
        <v>0</v>
      </c>
    </row>
    <row r="622" spans="1:19" ht="15" customHeight="1" x14ac:dyDescent="0.25">
      <c r="A622" s="194" t="s">
        <v>30</v>
      </c>
      <c r="B622" s="194"/>
      <c r="C622" s="7"/>
      <c r="D622" s="7">
        <f>$C622</f>
        <v>0</v>
      </c>
      <c r="E622" s="7">
        <f t="shared" ref="E622:N622" si="2344">$C622</f>
        <v>0</v>
      </c>
      <c r="F622" s="7">
        <f t="shared" si="2344"/>
        <v>0</v>
      </c>
      <c r="G622" s="7">
        <f t="shared" si="2344"/>
        <v>0</v>
      </c>
      <c r="H622" s="7">
        <f t="shared" si="2344"/>
        <v>0</v>
      </c>
      <c r="I622" s="7">
        <f t="shared" si="2344"/>
        <v>0</v>
      </c>
      <c r="J622" s="7">
        <f t="shared" si="2344"/>
        <v>0</v>
      </c>
      <c r="K622" s="7">
        <f t="shared" si="2344"/>
        <v>0</v>
      </c>
      <c r="L622" s="7">
        <f t="shared" si="2344"/>
        <v>0</v>
      </c>
      <c r="M622" s="7">
        <f t="shared" si="2344"/>
        <v>0</v>
      </c>
      <c r="N622" s="7">
        <f t="shared" si="2344"/>
        <v>0</v>
      </c>
      <c r="O622" s="150">
        <f t="shared" ref="O622" si="2345">AVERAGE(C622:N622)</f>
        <v>0</v>
      </c>
      <c r="P622" s="150">
        <f t="shared" ref="P622:S622" si="2346">ROUND(O622*(1+P$8),2)</f>
        <v>0</v>
      </c>
      <c r="Q622" s="150">
        <f t="shared" si="2346"/>
        <v>0</v>
      </c>
      <c r="R622" s="150">
        <f t="shared" si="2346"/>
        <v>0</v>
      </c>
      <c r="S622" s="150">
        <f t="shared" si="2346"/>
        <v>0</v>
      </c>
    </row>
    <row r="623" spans="1:19" ht="15" customHeight="1" x14ac:dyDescent="0.25">
      <c r="A623" s="194" t="s">
        <v>282</v>
      </c>
      <c r="B623" s="194"/>
      <c r="C623" s="6">
        <f>C621*C622</f>
        <v>0</v>
      </c>
      <c r="D623" s="6">
        <f t="shared" ref="D623:N623" si="2347">D621*D622</f>
        <v>0</v>
      </c>
      <c r="E623" s="6">
        <f t="shared" si="2347"/>
        <v>0</v>
      </c>
      <c r="F623" s="6">
        <f t="shared" si="2347"/>
        <v>0</v>
      </c>
      <c r="G623" s="6">
        <f t="shared" si="2347"/>
        <v>0</v>
      </c>
      <c r="H623" s="6">
        <f t="shared" si="2347"/>
        <v>0</v>
      </c>
      <c r="I623" s="6">
        <f t="shared" si="2347"/>
        <v>0</v>
      </c>
      <c r="J623" s="6">
        <f t="shared" si="2347"/>
        <v>0</v>
      </c>
      <c r="K623" s="6">
        <f t="shared" si="2347"/>
        <v>0</v>
      </c>
      <c r="L623" s="6">
        <f t="shared" si="2347"/>
        <v>0</v>
      </c>
      <c r="M623" s="6">
        <f t="shared" si="2347"/>
        <v>0</v>
      </c>
      <c r="N623" s="6">
        <f t="shared" si="2347"/>
        <v>0</v>
      </c>
      <c r="O623" s="92">
        <f t="shared" ref="O623" si="2348">SUM(C623:N623)</f>
        <v>0</v>
      </c>
      <c r="P623" s="92">
        <f t="shared" ref="P623" si="2349">P621*P622</f>
        <v>0</v>
      </c>
      <c r="Q623" s="92">
        <f t="shared" ref="Q623" si="2350">Q621*Q622</f>
        <v>0</v>
      </c>
      <c r="R623" s="92">
        <f t="shared" ref="R623" si="2351">R621*R622</f>
        <v>0</v>
      </c>
      <c r="S623" s="92">
        <f t="shared" ref="S623" si="2352">S621*S622</f>
        <v>0</v>
      </c>
    </row>
    <row r="624" spans="1:19" ht="15" customHeight="1" x14ac:dyDescent="0.25">
      <c r="A624" s="194" t="s">
        <v>31</v>
      </c>
      <c r="B624" s="194"/>
      <c r="C624" s="130">
        <v>0.21</v>
      </c>
      <c r="D624" s="131">
        <f t="shared" ref="D624:N624" si="2353">$C624</f>
        <v>0.21</v>
      </c>
      <c r="E624" s="131">
        <f t="shared" si="2353"/>
        <v>0.21</v>
      </c>
      <c r="F624" s="131">
        <f t="shared" si="2353"/>
        <v>0.21</v>
      </c>
      <c r="G624" s="131">
        <f t="shared" si="2353"/>
        <v>0.21</v>
      </c>
      <c r="H624" s="131">
        <f t="shared" si="2353"/>
        <v>0.21</v>
      </c>
      <c r="I624" s="131">
        <f t="shared" si="2353"/>
        <v>0.21</v>
      </c>
      <c r="J624" s="131">
        <f t="shared" si="2353"/>
        <v>0.21</v>
      </c>
      <c r="K624" s="131">
        <f t="shared" si="2353"/>
        <v>0.21</v>
      </c>
      <c r="L624" s="131">
        <f t="shared" si="2353"/>
        <v>0.21</v>
      </c>
      <c r="M624" s="131">
        <f t="shared" si="2353"/>
        <v>0.21</v>
      </c>
      <c r="N624" s="131">
        <f t="shared" si="2353"/>
        <v>0.21</v>
      </c>
      <c r="O624" s="6"/>
      <c r="P624" s="6"/>
      <c r="Q624" s="6"/>
      <c r="R624" s="6"/>
      <c r="S624" s="6"/>
    </row>
    <row r="625" spans="1:19" ht="15" customHeight="1" x14ac:dyDescent="0.25">
      <c r="A625" s="195" t="s">
        <v>32</v>
      </c>
      <c r="B625" s="195"/>
      <c r="C625" s="6">
        <f t="shared" ref="C625:N625" si="2354">C623*C624</f>
        <v>0</v>
      </c>
      <c r="D625" s="6">
        <f t="shared" si="2354"/>
        <v>0</v>
      </c>
      <c r="E625" s="6">
        <f t="shared" si="2354"/>
        <v>0</v>
      </c>
      <c r="F625" s="6">
        <f t="shared" si="2354"/>
        <v>0</v>
      </c>
      <c r="G625" s="6">
        <f t="shared" si="2354"/>
        <v>0</v>
      </c>
      <c r="H625" s="6">
        <f t="shared" si="2354"/>
        <v>0</v>
      </c>
      <c r="I625" s="6">
        <f t="shared" si="2354"/>
        <v>0</v>
      </c>
      <c r="J625" s="6">
        <f t="shared" si="2354"/>
        <v>0</v>
      </c>
      <c r="K625" s="6">
        <f t="shared" si="2354"/>
        <v>0</v>
      </c>
      <c r="L625" s="6">
        <f t="shared" si="2354"/>
        <v>0</v>
      </c>
      <c r="M625" s="6">
        <f t="shared" si="2354"/>
        <v>0</v>
      </c>
      <c r="N625" s="6">
        <f t="shared" si="2354"/>
        <v>0</v>
      </c>
      <c r="O625" s="92">
        <f t="shared" ref="O625:O628" si="2355">SUM(C625:N625)</f>
        <v>0</v>
      </c>
      <c r="P625" s="92">
        <f t="shared" ref="P625" si="2356">P623*$C624</f>
        <v>0</v>
      </c>
      <c r="Q625" s="92">
        <f t="shared" ref="Q625" si="2357">Q623*$C624</f>
        <v>0</v>
      </c>
      <c r="R625" s="92">
        <f t="shared" ref="R625" si="2358">R623*$C624</f>
        <v>0</v>
      </c>
      <c r="S625" s="92">
        <f t="shared" ref="S625" si="2359">S623*$C624</f>
        <v>0</v>
      </c>
    </row>
    <row r="626" spans="1:19" ht="15" customHeight="1" x14ac:dyDescent="0.25">
      <c r="A626" s="195" t="s">
        <v>281</v>
      </c>
      <c r="B626" s="195"/>
      <c r="C626" s="6">
        <f t="shared" ref="C626:N626" si="2360">C623+C625</f>
        <v>0</v>
      </c>
      <c r="D626" s="6">
        <f t="shared" si="2360"/>
        <v>0</v>
      </c>
      <c r="E626" s="6">
        <f t="shared" si="2360"/>
        <v>0</v>
      </c>
      <c r="F626" s="6">
        <f t="shared" si="2360"/>
        <v>0</v>
      </c>
      <c r="G626" s="6">
        <f t="shared" si="2360"/>
        <v>0</v>
      </c>
      <c r="H626" s="6">
        <f t="shared" si="2360"/>
        <v>0</v>
      </c>
      <c r="I626" s="6">
        <f t="shared" si="2360"/>
        <v>0</v>
      </c>
      <c r="J626" s="6">
        <f t="shared" si="2360"/>
        <v>0</v>
      </c>
      <c r="K626" s="6">
        <f t="shared" si="2360"/>
        <v>0</v>
      </c>
      <c r="L626" s="6">
        <f t="shared" si="2360"/>
        <v>0</v>
      </c>
      <c r="M626" s="6">
        <f t="shared" si="2360"/>
        <v>0</v>
      </c>
      <c r="N626" s="6">
        <f t="shared" si="2360"/>
        <v>0</v>
      </c>
      <c r="O626" s="92">
        <f t="shared" si="2355"/>
        <v>0</v>
      </c>
      <c r="P626" s="92">
        <f t="shared" ref="P626" si="2361">P623+P625</f>
        <v>0</v>
      </c>
      <c r="Q626" s="92">
        <f t="shared" ref="Q626" si="2362">Q623+Q625</f>
        <v>0</v>
      </c>
      <c r="R626" s="92">
        <f t="shared" ref="R626" si="2363">R623+R625</f>
        <v>0</v>
      </c>
      <c r="S626" s="92">
        <f t="shared" ref="S626" si="2364">S623+S625</f>
        <v>0</v>
      </c>
    </row>
    <row r="627" spans="1:19" ht="15" customHeight="1" x14ac:dyDescent="0.25">
      <c r="A627" s="8" t="s">
        <v>33</v>
      </c>
      <c r="B627" s="9">
        <f>$B$17</f>
        <v>1</v>
      </c>
      <c r="C627" s="6">
        <f t="shared" ref="C627:N627" si="2365">C626*$B$27</f>
        <v>0</v>
      </c>
      <c r="D627" s="6">
        <f t="shared" si="2365"/>
        <v>0</v>
      </c>
      <c r="E627" s="6">
        <f t="shared" si="2365"/>
        <v>0</v>
      </c>
      <c r="F627" s="6">
        <f t="shared" si="2365"/>
        <v>0</v>
      </c>
      <c r="G627" s="6">
        <f t="shared" si="2365"/>
        <v>0</v>
      </c>
      <c r="H627" s="6">
        <f t="shared" si="2365"/>
        <v>0</v>
      </c>
      <c r="I627" s="6">
        <f t="shared" si="2365"/>
        <v>0</v>
      </c>
      <c r="J627" s="6">
        <f t="shared" si="2365"/>
        <v>0</v>
      </c>
      <c r="K627" s="6">
        <f t="shared" si="2365"/>
        <v>0</v>
      </c>
      <c r="L627" s="6">
        <f t="shared" si="2365"/>
        <v>0</v>
      </c>
      <c r="M627" s="6">
        <f t="shared" si="2365"/>
        <v>0</v>
      </c>
      <c r="N627" s="6">
        <f t="shared" si="2365"/>
        <v>0</v>
      </c>
      <c r="O627" s="92">
        <f t="shared" si="2355"/>
        <v>0</v>
      </c>
      <c r="P627" s="92">
        <f t="shared" ref="P627" si="2366">P626*$B627</f>
        <v>0</v>
      </c>
      <c r="Q627" s="92">
        <f t="shared" ref="Q627" si="2367">Q626*$B627</f>
        <v>0</v>
      </c>
      <c r="R627" s="92">
        <f t="shared" ref="R627" si="2368">R626*$B627</f>
        <v>0</v>
      </c>
      <c r="S627" s="92">
        <f t="shared" ref="S627" si="2369">S626*$B627</f>
        <v>0</v>
      </c>
    </row>
    <row r="628" spans="1:19" ht="15" customHeight="1" x14ac:dyDescent="0.25">
      <c r="A628" s="8" t="s">
        <v>34</v>
      </c>
      <c r="B628" s="9">
        <f>1-B627</f>
        <v>0</v>
      </c>
      <c r="C628" s="6">
        <f t="shared" ref="C628:N628" si="2370">C626*$B$28</f>
        <v>0</v>
      </c>
      <c r="D628" s="6">
        <f t="shared" si="2370"/>
        <v>0</v>
      </c>
      <c r="E628" s="6">
        <f t="shared" si="2370"/>
        <v>0</v>
      </c>
      <c r="F628" s="6">
        <f t="shared" si="2370"/>
        <v>0</v>
      </c>
      <c r="G628" s="6">
        <f t="shared" si="2370"/>
        <v>0</v>
      </c>
      <c r="H628" s="6">
        <f t="shared" si="2370"/>
        <v>0</v>
      </c>
      <c r="I628" s="6">
        <f t="shared" si="2370"/>
        <v>0</v>
      </c>
      <c r="J628" s="6">
        <f t="shared" si="2370"/>
        <v>0</v>
      </c>
      <c r="K628" s="6">
        <f t="shared" si="2370"/>
        <v>0</v>
      </c>
      <c r="L628" s="6">
        <f t="shared" si="2370"/>
        <v>0</v>
      </c>
      <c r="M628" s="6">
        <f t="shared" si="2370"/>
        <v>0</v>
      </c>
      <c r="N628" s="6">
        <f t="shared" si="2370"/>
        <v>0</v>
      </c>
      <c r="O628" s="92">
        <f t="shared" si="2355"/>
        <v>0</v>
      </c>
      <c r="P628" s="92">
        <f t="shared" ref="P628" si="2371">P626-P627</f>
        <v>0</v>
      </c>
      <c r="Q628" s="92">
        <f t="shared" ref="Q628" si="2372">Q626-Q627</f>
        <v>0</v>
      </c>
      <c r="R628" s="92">
        <f t="shared" ref="R628" si="2373">R626-R627</f>
        <v>0</v>
      </c>
      <c r="S628" s="92">
        <f t="shared" ref="S628" si="2374">S626-S627</f>
        <v>0</v>
      </c>
    </row>
    <row r="629" spans="1:19" ht="15" customHeight="1" x14ac:dyDescent="0.25">
      <c r="A629" s="196" t="s">
        <v>393</v>
      </c>
      <c r="B629" s="197"/>
      <c r="C629" s="98" t="s">
        <v>17</v>
      </c>
      <c r="D629" s="98" t="s">
        <v>18</v>
      </c>
      <c r="E629" s="98" t="s">
        <v>19</v>
      </c>
      <c r="F629" s="98" t="s">
        <v>20</v>
      </c>
      <c r="G629" s="98" t="s">
        <v>21</v>
      </c>
      <c r="H629" s="98" t="s">
        <v>22</v>
      </c>
      <c r="I629" s="98" t="s">
        <v>23</v>
      </c>
      <c r="J629" s="98" t="s">
        <v>24</v>
      </c>
      <c r="K629" s="98" t="s">
        <v>25</v>
      </c>
      <c r="L629" s="98" t="s">
        <v>26</v>
      </c>
      <c r="M629" s="98" t="s">
        <v>27</v>
      </c>
      <c r="N629" s="98" t="s">
        <v>28</v>
      </c>
      <c r="O629" s="98" t="s">
        <v>438</v>
      </c>
      <c r="P629" s="98" t="s">
        <v>447</v>
      </c>
      <c r="Q629" s="98" t="s">
        <v>448</v>
      </c>
      <c r="R629" s="98" t="s">
        <v>449</v>
      </c>
      <c r="S629" s="98" t="s">
        <v>450</v>
      </c>
    </row>
    <row r="630" spans="1:19" ht="15" customHeight="1" x14ac:dyDescent="0.25">
      <c r="A630" s="198" t="s">
        <v>29</v>
      </c>
      <c r="B630" s="199"/>
      <c r="C630" s="81"/>
      <c r="D630" s="81">
        <f>$C630</f>
        <v>0</v>
      </c>
      <c r="E630" s="81">
        <f t="shared" ref="E630:N630" si="2375">$C630</f>
        <v>0</v>
      </c>
      <c r="F630" s="81">
        <f t="shared" si="2375"/>
        <v>0</v>
      </c>
      <c r="G630" s="81">
        <f t="shared" si="2375"/>
        <v>0</v>
      </c>
      <c r="H630" s="81">
        <f t="shared" si="2375"/>
        <v>0</v>
      </c>
      <c r="I630" s="81">
        <f t="shared" si="2375"/>
        <v>0</v>
      </c>
      <c r="J630" s="81">
        <f t="shared" si="2375"/>
        <v>0</v>
      </c>
      <c r="K630" s="81">
        <f t="shared" si="2375"/>
        <v>0</v>
      </c>
      <c r="L630" s="81">
        <f t="shared" si="2375"/>
        <v>0</v>
      </c>
      <c r="M630" s="81">
        <f t="shared" si="2375"/>
        <v>0</v>
      </c>
      <c r="N630" s="81">
        <f t="shared" si="2375"/>
        <v>0</v>
      </c>
      <c r="O630" s="90">
        <f t="shared" ref="O630:O631" si="2376">SUM(C630:N630)</f>
        <v>0</v>
      </c>
      <c r="P630" s="90">
        <f t="shared" ref="P630:S630" si="2377">O630*(1+P$7)</f>
        <v>0</v>
      </c>
      <c r="Q630" s="90">
        <f t="shared" si="2377"/>
        <v>0</v>
      </c>
      <c r="R630" s="90">
        <f t="shared" si="2377"/>
        <v>0</v>
      </c>
      <c r="S630" s="90">
        <f t="shared" si="2377"/>
        <v>0</v>
      </c>
    </row>
    <row r="631" spans="1:19" ht="15" customHeight="1" x14ac:dyDescent="0.25">
      <c r="A631" s="200"/>
      <c r="B631" s="201"/>
      <c r="C631" s="79">
        <f>INT($B$1*C630)</f>
        <v>0</v>
      </c>
      <c r="D631" s="79">
        <f t="shared" ref="D631:N631" si="2378">INT($B$1*D630)</f>
        <v>0</v>
      </c>
      <c r="E631" s="79">
        <f t="shared" si="2378"/>
        <v>0</v>
      </c>
      <c r="F631" s="79">
        <f t="shared" si="2378"/>
        <v>0</v>
      </c>
      <c r="G631" s="79">
        <f t="shared" si="2378"/>
        <v>0</v>
      </c>
      <c r="H631" s="79">
        <f t="shared" si="2378"/>
        <v>0</v>
      </c>
      <c r="I631" s="79">
        <f t="shared" si="2378"/>
        <v>0</v>
      </c>
      <c r="J631" s="79">
        <f t="shared" si="2378"/>
        <v>0</v>
      </c>
      <c r="K631" s="79">
        <f t="shared" si="2378"/>
        <v>0</v>
      </c>
      <c r="L631" s="79">
        <f t="shared" si="2378"/>
        <v>0</v>
      </c>
      <c r="M631" s="79">
        <f t="shared" si="2378"/>
        <v>0</v>
      </c>
      <c r="N631" s="79">
        <f t="shared" si="2378"/>
        <v>0</v>
      </c>
      <c r="O631" s="90">
        <f t="shared" si="2376"/>
        <v>0</v>
      </c>
      <c r="P631" s="90">
        <f t="shared" ref="P631:S631" si="2379">O631*(1+P$7)</f>
        <v>0</v>
      </c>
      <c r="Q631" s="90">
        <f t="shared" si="2379"/>
        <v>0</v>
      </c>
      <c r="R631" s="90">
        <f t="shared" si="2379"/>
        <v>0</v>
      </c>
      <c r="S631" s="90">
        <f t="shared" si="2379"/>
        <v>0</v>
      </c>
    </row>
    <row r="632" spans="1:19" ht="15" customHeight="1" x14ac:dyDescent="0.25">
      <c r="A632" s="202" t="s">
        <v>30</v>
      </c>
      <c r="B632" s="203"/>
      <c r="C632" s="7"/>
      <c r="D632" s="7">
        <f>$C632</f>
        <v>0</v>
      </c>
      <c r="E632" s="7">
        <f t="shared" ref="E632:N632" si="2380">$C632</f>
        <v>0</v>
      </c>
      <c r="F632" s="7">
        <f t="shared" si="2380"/>
        <v>0</v>
      </c>
      <c r="G632" s="7">
        <f t="shared" si="2380"/>
        <v>0</v>
      </c>
      <c r="H632" s="7">
        <f t="shared" si="2380"/>
        <v>0</v>
      </c>
      <c r="I632" s="7">
        <f t="shared" si="2380"/>
        <v>0</v>
      </c>
      <c r="J632" s="7">
        <f t="shared" si="2380"/>
        <v>0</v>
      </c>
      <c r="K632" s="7">
        <f t="shared" si="2380"/>
        <v>0</v>
      </c>
      <c r="L632" s="7">
        <f t="shared" si="2380"/>
        <v>0</v>
      </c>
      <c r="M632" s="7">
        <f t="shared" si="2380"/>
        <v>0</v>
      </c>
      <c r="N632" s="7">
        <f t="shared" si="2380"/>
        <v>0</v>
      </c>
      <c r="O632" s="150">
        <f t="shared" ref="O632" si="2381">AVERAGE(C632:N632)</f>
        <v>0</v>
      </c>
      <c r="P632" s="150">
        <f t="shared" ref="P632:S632" si="2382">ROUND(O632*(1+P$8),2)</f>
        <v>0</v>
      </c>
      <c r="Q632" s="150">
        <f t="shared" si="2382"/>
        <v>0</v>
      </c>
      <c r="R632" s="150">
        <f t="shared" si="2382"/>
        <v>0</v>
      </c>
      <c r="S632" s="150">
        <f t="shared" si="2382"/>
        <v>0</v>
      </c>
    </row>
    <row r="633" spans="1:19" ht="15" customHeight="1" x14ac:dyDescent="0.25">
      <c r="A633" s="202" t="s">
        <v>282</v>
      </c>
      <c r="B633" s="203"/>
      <c r="C633" s="6">
        <f>C631*C632</f>
        <v>0</v>
      </c>
      <c r="D633" s="6">
        <f t="shared" ref="D633:N633" si="2383">D631*D632</f>
        <v>0</v>
      </c>
      <c r="E633" s="6">
        <f t="shared" si="2383"/>
        <v>0</v>
      </c>
      <c r="F633" s="6">
        <f t="shared" si="2383"/>
        <v>0</v>
      </c>
      <c r="G633" s="6">
        <f t="shared" si="2383"/>
        <v>0</v>
      </c>
      <c r="H633" s="6">
        <f t="shared" si="2383"/>
        <v>0</v>
      </c>
      <c r="I633" s="6">
        <f t="shared" si="2383"/>
        <v>0</v>
      </c>
      <c r="J633" s="6">
        <f t="shared" si="2383"/>
        <v>0</v>
      </c>
      <c r="K633" s="6">
        <f t="shared" si="2383"/>
        <v>0</v>
      </c>
      <c r="L633" s="6">
        <f t="shared" si="2383"/>
        <v>0</v>
      </c>
      <c r="M633" s="6">
        <f t="shared" si="2383"/>
        <v>0</v>
      </c>
      <c r="N633" s="6">
        <f t="shared" si="2383"/>
        <v>0</v>
      </c>
      <c r="O633" s="92">
        <f t="shared" ref="O633" si="2384">SUM(C633:N633)</f>
        <v>0</v>
      </c>
      <c r="P633" s="92">
        <f t="shared" ref="P633" si="2385">P631*P632</f>
        <v>0</v>
      </c>
      <c r="Q633" s="92">
        <f t="shared" ref="Q633" si="2386">Q631*Q632</f>
        <v>0</v>
      </c>
      <c r="R633" s="92">
        <f t="shared" ref="R633" si="2387">R631*R632</f>
        <v>0</v>
      </c>
      <c r="S633" s="92">
        <f t="shared" ref="S633" si="2388">S631*S632</f>
        <v>0</v>
      </c>
    </row>
    <row r="634" spans="1:19" ht="15" customHeight="1" x14ac:dyDescent="0.25">
      <c r="A634" s="202" t="s">
        <v>31</v>
      </c>
      <c r="B634" s="203"/>
      <c r="C634" s="130">
        <v>0.21</v>
      </c>
      <c r="D634" s="131">
        <f t="shared" ref="D634:N634" si="2389">$C634</f>
        <v>0.21</v>
      </c>
      <c r="E634" s="131">
        <f t="shared" si="2389"/>
        <v>0.21</v>
      </c>
      <c r="F634" s="131">
        <f t="shared" si="2389"/>
        <v>0.21</v>
      </c>
      <c r="G634" s="131">
        <f t="shared" si="2389"/>
        <v>0.21</v>
      </c>
      <c r="H634" s="131">
        <f t="shared" si="2389"/>
        <v>0.21</v>
      </c>
      <c r="I634" s="131">
        <f t="shared" si="2389"/>
        <v>0.21</v>
      </c>
      <c r="J634" s="131">
        <f t="shared" si="2389"/>
        <v>0.21</v>
      </c>
      <c r="K634" s="131">
        <f t="shared" si="2389"/>
        <v>0.21</v>
      </c>
      <c r="L634" s="131">
        <f t="shared" si="2389"/>
        <v>0.21</v>
      </c>
      <c r="M634" s="131">
        <f t="shared" si="2389"/>
        <v>0.21</v>
      </c>
      <c r="N634" s="131">
        <f t="shared" si="2389"/>
        <v>0.21</v>
      </c>
      <c r="O634" s="6"/>
      <c r="P634" s="6"/>
      <c r="Q634" s="6"/>
      <c r="R634" s="6"/>
      <c r="S634" s="6"/>
    </row>
    <row r="635" spans="1:19" ht="15" customHeight="1" x14ac:dyDescent="0.25">
      <c r="A635" s="204" t="s">
        <v>32</v>
      </c>
      <c r="B635" s="205"/>
      <c r="C635" s="6">
        <f t="shared" ref="C635:N635" si="2390">C633*C634</f>
        <v>0</v>
      </c>
      <c r="D635" s="6">
        <f t="shared" si="2390"/>
        <v>0</v>
      </c>
      <c r="E635" s="6">
        <f t="shared" si="2390"/>
        <v>0</v>
      </c>
      <c r="F635" s="6">
        <f t="shared" si="2390"/>
        <v>0</v>
      </c>
      <c r="G635" s="6">
        <f t="shared" si="2390"/>
        <v>0</v>
      </c>
      <c r="H635" s="6">
        <f t="shared" si="2390"/>
        <v>0</v>
      </c>
      <c r="I635" s="6">
        <f t="shared" si="2390"/>
        <v>0</v>
      </c>
      <c r="J635" s="6">
        <f t="shared" si="2390"/>
        <v>0</v>
      </c>
      <c r="K635" s="6">
        <f t="shared" si="2390"/>
        <v>0</v>
      </c>
      <c r="L635" s="6">
        <f t="shared" si="2390"/>
        <v>0</v>
      </c>
      <c r="M635" s="6">
        <f t="shared" si="2390"/>
        <v>0</v>
      </c>
      <c r="N635" s="6">
        <f t="shared" si="2390"/>
        <v>0</v>
      </c>
      <c r="O635" s="92">
        <f t="shared" ref="O635:O638" si="2391">SUM(C635:N635)</f>
        <v>0</v>
      </c>
      <c r="P635" s="92">
        <f t="shared" ref="P635" si="2392">P633*$C634</f>
        <v>0</v>
      </c>
      <c r="Q635" s="92">
        <f t="shared" ref="Q635" si="2393">Q633*$C634</f>
        <v>0</v>
      </c>
      <c r="R635" s="92">
        <f t="shared" ref="R635" si="2394">R633*$C634</f>
        <v>0</v>
      </c>
      <c r="S635" s="92">
        <f t="shared" ref="S635" si="2395">S633*$C634</f>
        <v>0</v>
      </c>
    </row>
    <row r="636" spans="1:19" ht="15" customHeight="1" x14ac:dyDescent="0.25">
      <c r="A636" s="204" t="s">
        <v>281</v>
      </c>
      <c r="B636" s="205"/>
      <c r="C636" s="6">
        <f t="shared" ref="C636:N636" si="2396">C633+C635</f>
        <v>0</v>
      </c>
      <c r="D636" s="6">
        <f t="shared" si="2396"/>
        <v>0</v>
      </c>
      <c r="E636" s="6">
        <f t="shared" si="2396"/>
        <v>0</v>
      </c>
      <c r="F636" s="6">
        <f t="shared" si="2396"/>
        <v>0</v>
      </c>
      <c r="G636" s="6">
        <f t="shared" si="2396"/>
        <v>0</v>
      </c>
      <c r="H636" s="6">
        <f t="shared" si="2396"/>
        <v>0</v>
      </c>
      <c r="I636" s="6">
        <f t="shared" si="2396"/>
        <v>0</v>
      </c>
      <c r="J636" s="6">
        <f t="shared" si="2396"/>
        <v>0</v>
      </c>
      <c r="K636" s="6">
        <f t="shared" si="2396"/>
        <v>0</v>
      </c>
      <c r="L636" s="6">
        <f t="shared" si="2396"/>
        <v>0</v>
      </c>
      <c r="M636" s="6">
        <f t="shared" si="2396"/>
        <v>0</v>
      </c>
      <c r="N636" s="6">
        <f t="shared" si="2396"/>
        <v>0</v>
      </c>
      <c r="O636" s="92">
        <f t="shared" si="2391"/>
        <v>0</v>
      </c>
      <c r="P636" s="92">
        <f t="shared" ref="P636" si="2397">P633+P635</f>
        <v>0</v>
      </c>
      <c r="Q636" s="92">
        <f t="shared" ref="Q636" si="2398">Q633+Q635</f>
        <v>0</v>
      </c>
      <c r="R636" s="92">
        <f t="shared" ref="R636" si="2399">R633+R635</f>
        <v>0</v>
      </c>
      <c r="S636" s="92">
        <f t="shared" ref="S636" si="2400">S633+S635</f>
        <v>0</v>
      </c>
    </row>
    <row r="637" spans="1:19" ht="15" customHeight="1" x14ac:dyDescent="0.25">
      <c r="A637" s="8" t="s">
        <v>33</v>
      </c>
      <c r="B637" s="9">
        <f>$B$17</f>
        <v>1</v>
      </c>
      <c r="C637" s="6">
        <f t="shared" ref="C637:N637" si="2401">C636*$B$27</f>
        <v>0</v>
      </c>
      <c r="D637" s="6">
        <f t="shared" si="2401"/>
        <v>0</v>
      </c>
      <c r="E637" s="6">
        <f t="shared" si="2401"/>
        <v>0</v>
      </c>
      <c r="F637" s="6">
        <f t="shared" si="2401"/>
        <v>0</v>
      </c>
      <c r="G637" s="6">
        <f t="shared" si="2401"/>
        <v>0</v>
      </c>
      <c r="H637" s="6">
        <f t="shared" si="2401"/>
        <v>0</v>
      </c>
      <c r="I637" s="6">
        <f t="shared" si="2401"/>
        <v>0</v>
      </c>
      <c r="J637" s="6">
        <f t="shared" si="2401"/>
        <v>0</v>
      </c>
      <c r="K637" s="6">
        <f t="shared" si="2401"/>
        <v>0</v>
      </c>
      <c r="L637" s="6">
        <f t="shared" si="2401"/>
        <v>0</v>
      </c>
      <c r="M637" s="6">
        <f t="shared" si="2401"/>
        <v>0</v>
      </c>
      <c r="N637" s="6">
        <f t="shared" si="2401"/>
        <v>0</v>
      </c>
      <c r="O637" s="92">
        <f t="shared" si="2391"/>
        <v>0</v>
      </c>
      <c r="P637" s="92">
        <f t="shared" ref="P637" si="2402">P636*$B637</f>
        <v>0</v>
      </c>
      <c r="Q637" s="92">
        <f t="shared" ref="Q637" si="2403">Q636*$B637</f>
        <v>0</v>
      </c>
      <c r="R637" s="92">
        <f t="shared" ref="R637" si="2404">R636*$B637</f>
        <v>0</v>
      </c>
      <c r="S637" s="92">
        <f t="shared" ref="S637" si="2405">S636*$B637</f>
        <v>0</v>
      </c>
    </row>
    <row r="638" spans="1:19" ht="15" customHeight="1" x14ac:dyDescent="0.25">
      <c r="A638" s="8" t="s">
        <v>34</v>
      </c>
      <c r="B638" s="9">
        <f>1-B637</f>
        <v>0</v>
      </c>
      <c r="C638" s="6">
        <f t="shared" ref="C638:N638" si="2406">C636*$B$28</f>
        <v>0</v>
      </c>
      <c r="D638" s="6">
        <f t="shared" si="2406"/>
        <v>0</v>
      </c>
      <c r="E638" s="6">
        <f t="shared" si="2406"/>
        <v>0</v>
      </c>
      <c r="F638" s="6">
        <f t="shared" si="2406"/>
        <v>0</v>
      </c>
      <c r="G638" s="6">
        <f t="shared" si="2406"/>
        <v>0</v>
      </c>
      <c r="H638" s="6">
        <f t="shared" si="2406"/>
        <v>0</v>
      </c>
      <c r="I638" s="6">
        <f t="shared" si="2406"/>
        <v>0</v>
      </c>
      <c r="J638" s="6">
        <f t="shared" si="2406"/>
        <v>0</v>
      </c>
      <c r="K638" s="6">
        <f t="shared" si="2406"/>
        <v>0</v>
      </c>
      <c r="L638" s="6">
        <f t="shared" si="2406"/>
        <v>0</v>
      </c>
      <c r="M638" s="6">
        <f t="shared" si="2406"/>
        <v>0</v>
      </c>
      <c r="N638" s="6">
        <f t="shared" si="2406"/>
        <v>0</v>
      </c>
      <c r="O638" s="92">
        <f t="shared" si="2391"/>
        <v>0</v>
      </c>
      <c r="P638" s="92">
        <f t="shared" ref="P638" si="2407">P636-P637</f>
        <v>0</v>
      </c>
      <c r="Q638" s="92">
        <f t="shared" ref="Q638" si="2408">Q636-Q637</f>
        <v>0</v>
      </c>
      <c r="R638" s="92">
        <f t="shared" ref="R638" si="2409">R636-R637</f>
        <v>0</v>
      </c>
      <c r="S638" s="92">
        <f t="shared" ref="S638" si="2410">S636-S637</f>
        <v>0</v>
      </c>
    </row>
    <row r="639" spans="1:19" ht="15" customHeight="1" x14ac:dyDescent="0.25">
      <c r="A639" s="196" t="s">
        <v>394</v>
      </c>
      <c r="B639" s="197"/>
      <c r="C639" s="98" t="s">
        <v>17</v>
      </c>
      <c r="D639" s="98" t="s">
        <v>18</v>
      </c>
      <c r="E639" s="98" t="s">
        <v>19</v>
      </c>
      <c r="F639" s="98" t="s">
        <v>20</v>
      </c>
      <c r="G639" s="98" t="s">
        <v>21</v>
      </c>
      <c r="H639" s="98" t="s">
        <v>22</v>
      </c>
      <c r="I639" s="98" t="s">
        <v>23</v>
      </c>
      <c r="J639" s="98" t="s">
        <v>24</v>
      </c>
      <c r="K639" s="98" t="s">
        <v>25</v>
      </c>
      <c r="L639" s="98" t="s">
        <v>26</v>
      </c>
      <c r="M639" s="98" t="s">
        <v>27</v>
      </c>
      <c r="N639" s="98" t="s">
        <v>28</v>
      </c>
      <c r="O639" s="98" t="s">
        <v>438</v>
      </c>
      <c r="P639" s="98" t="s">
        <v>447</v>
      </c>
      <c r="Q639" s="98" t="s">
        <v>448</v>
      </c>
      <c r="R639" s="98" t="s">
        <v>449</v>
      </c>
      <c r="S639" s="98" t="s">
        <v>450</v>
      </c>
    </row>
    <row r="640" spans="1:19" ht="15" customHeight="1" x14ac:dyDescent="0.25">
      <c r="A640" s="198" t="s">
        <v>29</v>
      </c>
      <c r="B640" s="199"/>
      <c r="C640" s="81"/>
      <c r="D640" s="81">
        <f>$C640</f>
        <v>0</v>
      </c>
      <c r="E640" s="81">
        <f t="shared" ref="E640:N640" si="2411">$C640</f>
        <v>0</v>
      </c>
      <c r="F640" s="81">
        <f t="shared" si="2411"/>
        <v>0</v>
      </c>
      <c r="G640" s="81">
        <f t="shared" si="2411"/>
        <v>0</v>
      </c>
      <c r="H640" s="81">
        <f t="shared" si="2411"/>
        <v>0</v>
      </c>
      <c r="I640" s="81">
        <f t="shared" si="2411"/>
        <v>0</v>
      </c>
      <c r="J640" s="81">
        <f t="shared" si="2411"/>
        <v>0</v>
      </c>
      <c r="K640" s="81">
        <f t="shared" si="2411"/>
        <v>0</v>
      </c>
      <c r="L640" s="81">
        <f t="shared" si="2411"/>
        <v>0</v>
      </c>
      <c r="M640" s="81">
        <f t="shared" si="2411"/>
        <v>0</v>
      </c>
      <c r="N640" s="81">
        <f t="shared" si="2411"/>
        <v>0</v>
      </c>
      <c r="O640" s="90">
        <f t="shared" ref="O640:O641" si="2412">SUM(C640:N640)</f>
        <v>0</v>
      </c>
      <c r="P640" s="90">
        <f t="shared" ref="P640:S640" si="2413">O640*(1+P$7)</f>
        <v>0</v>
      </c>
      <c r="Q640" s="90">
        <f t="shared" si="2413"/>
        <v>0</v>
      </c>
      <c r="R640" s="90">
        <f t="shared" si="2413"/>
        <v>0</v>
      </c>
      <c r="S640" s="90">
        <f t="shared" si="2413"/>
        <v>0</v>
      </c>
    </row>
    <row r="641" spans="1:19" ht="15" customHeight="1" x14ac:dyDescent="0.25">
      <c r="A641" s="200"/>
      <c r="B641" s="201"/>
      <c r="C641" s="79">
        <f>INT($B$1*C640)</f>
        <v>0</v>
      </c>
      <c r="D641" s="79">
        <f t="shared" ref="D641:N641" si="2414">INT($B$1*D640)</f>
        <v>0</v>
      </c>
      <c r="E641" s="79">
        <f t="shared" si="2414"/>
        <v>0</v>
      </c>
      <c r="F641" s="79">
        <f t="shared" si="2414"/>
        <v>0</v>
      </c>
      <c r="G641" s="79">
        <f t="shared" si="2414"/>
        <v>0</v>
      </c>
      <c r="H641" s="79">
        <f t="shared" si="2414"/>
        <v>0</v>
      </c>
      <c r="I641" s="79">
        <f t="shared" si="2414"/>
        <v>0</v>
      </c>
      <c r="J641" s="79">
        <f t="shared" si="2414"/>
        <v>0</v>
      </c>
      <c r="K641" s="79">
        <f t="shared" si="2414"/>
        <v>0</v>
      </c>
      <c r="L641" s="79">
        <f t="shared" si="2414"/>
        <v>0</v>
      </c>
      <c r="M641" s="79">
        <f t="shared" si="2414"/>
        <v>0</v>
      </c>
      <c r="N641" s="79">
        <f t="shared" si="2414"/>
        <v>0</v>
      </c>
      <c r="O641" s="90">
        <f t="shared" si="2412"/>
        <v>0</v>
      </c>
      <c r="P641" s="90">
        <f t="shared" ref="P641:S641" si="2415">O641*(1+P$7)</f>
        <v>0</v>
      </c>
      <c r="Q641" s="90">
        <f t="shared" si="2415"/>
        <v>0</v>
      </c>
      <c r="R641" s="90">
        <f t="shared" si="2415"/>
        <v>0</v>
      </c>
      <c r="S641" s="90">
        <f t="shared" si="2415"/>
        <v>0</v>
      </c>
    </row>
    <row r="642" spans="1:19" ht="15" customHeight="1" x14ac:dyDescent="0.25">
      <c r="A642" s="202" t="s">
        <v>30</v>
      </c>
      <c r="B642" s="203"/>
      <c r="C642" s="7"/>
      <c r="D642" s="7">
        <f>$C642</f>
        <v>0</v>
      </c>
      <c r="E642" s="7">
        <f t="shared" ref="E642:N642" si="2416">$C642</f>
        <v>0</v>
      </c>
      <c r="F642" s="7">
        <f t="shared" si="2416"/>
        <v>0</v>
      </c>
      <c r="G642" s="7">
        <f t="shared" si="2416"/>
        <v>0</v>
      </c>
      <c r="H642" s="7">
        <f t="shared" si="2416"/>
        <v>0</v>
      </c>
      <c r="I642" s="7">
        <f t="shared" si="2416"/>
        <v>0</v>
      </c>
      <c r="J642" s="7">
        <f t="shared" si="2416"/>
        <v>0</v>
      </c>
      <c r="K642" s="7">
        <f t="shared" si="2416"/>
        <v>0</v>
      </c>
      <c r="L642" s="7">
        <f t="shared" si="2416"/>
        <v>0</v>
      </c>
      <c r="M642" s="7">
        <f t="shared" si="2416"/>
        <v>0</v>
      </c>
      <c r="N642" s="7">
        <f t="shared" si="2416"/>
        <v>0</v>
      </c>
      <c r="O642" s="150">
        <f t="shared" ref="O642" si="2417">AVERAGE(C642:N642)</f>
        <v>0</v>
      </c>
      <c r="P642" s="150">
        <f t="shared" ref="P642:S642" si="2418">ROUND(O642*(1+P$8),2)</f>
        <v>0</v>
      </c>
      <c r="Q642" s="150">
        <f t="shared" si="2418"/>
        <v>0</v>
      </c>
      <c r="R642" s="150">
        <f t="shared" si="2418"/>
        <v>0</v>
      </c>
      <c r="S642" s="150">
        <f t="shared" si="2418"/>
        <v>0</v>
      </c>
    </row>
    <row r="643" spans="1:19" ht="15" customHeight="1" x14ac:dyDescent="0.25">
      <c r="A643" s="202" t="s">
        <v>282</v>
      </c>
      <c r="B643" s="203"/>
      <c r="C643" s="6">
        <f>C641*C642</f>
        <v>0</v>
      </c>
      <c r="D643" s="6">
        <f t="shared" ref="D643:N643" si="2419">D641*D642</f>
        <v>0</v>
      </c>
      <c r="E643" s="6">
        <f t="shared" si="2419"/>
        <v>0</v>
      </c>
      <c r="F643" s="6">
        <f t="shared" si="2419"/>
        <v>0</v>
      </c>
      <c r="G643" s="6">
        <f t="shared" si="2419"/>
        <v>0</v>
      </c>
      <c r="H643" s="6">
        <f t="shared" si="2419"/>
        <v>0</v>
      </c>
      <c r="I643" s="6">
        <f t="shared" si="2419"/>
        <v>0</v>
      </c>
      <c r="J643" s="6">
        <f t="shared" si="2419"/>
        <v>0</v>
      </c>
      <c r="K643" s="6">
        <f t="shared" si="2419"/>
        <v>0</v>
      </c>
      <c r="L643" s="6">
        <f t="shared" si="2419"/>
        <v>0</v>
      </c>
      <c r="M643" s="6">
        <f t="shared" si="2419"/>
        <v>0</v>
      </c>
      <c r="N643" s="6">
        <f t="shared" si="2419"/>
        <v>0</v>
      </c>
      <c r="O643" s="92">
        <f t="shared" ref="O643" si="2420">SUM(C643:N643)</f>
        <v>0</v>
      </c>
      <c r="P643" s="92">
        <f t="shared" ref="P643" si="2421">P641*P642</f>
        <v>0</v>
      </c>
      <c r="Q643" s="92">
        <f t="shared" ref="Q643" si="2422">Q641*Q642</f>
        <v>0</v>
      </c>
      <c r="R643" s="92">
        <f t="shared" ref="R643" si="2423">R641*R642</f>
        <v>0</v>
      </c>
      <c r="S643" s="92">
        <f t="shared" ref="S643" si="2424">S641*S642</f>
        <v>0</v>
      </c>
    </row>
    <row r="644" spans="1:19" ht="15" customHeight="1" x14ac:dyDescent="0.25">
      <c r="A644" s="202" t="s">
        <v>31</v>
      </c>
      <c r="B644" s="203"/>
      <c r="C644" s="130">
        <v>0.21</v>
      </c>
      <c r="D644" s="131">
        <f t="shared" ref="D644:N644" si="2425">$C644</f>
        <v>0.21</v>
      </c>
      <c r="E644" s="131">
        <f t="shared" si="2425"/>
        <v>0.21</v>
      </c>
      <c r="F644" s="131">
        <f t="shared" si="2425"/>
        <v>0.21</v>
      </c>
      <c r="G644" s="131">
        <f t="shared" si="2425"/>
        <v>0.21</v>
      </c>
      <c r="H644" s="131">
        <f t="shared" si="2425"/>
        <v>0.21</v>
      </c>
      <c r="I644" s="131">
        <f t="shared" si="2425"/>
        <v>0.21</v>
      </c>
      <c r="J644" s="131">
        <f t="shared" si="2425"/>
        <v>0.21</v>
      </c>
      <c r="K644" s="131">
        <f t="shared" si="2425"/>
        <v>0.21</v>
      </c>
      <c r="L644" s="131">
        <f t="shared" si="2425"/>
        <v>0.21</v>
      </c>
      <c r="M644" s="131">
        <f t="shared" si="2425"/>
        <v>0.21</v>
      </c>
      <c r="N644" s="131">
        <f t="shared" si="2425"/>
        <v>0.21</v>
      </c>
      <c r="O644" s="6"/>
      <c r="P644" s="6"/>
      <c r="Q644" s="6"/>
      <c r="R644" s="6"/>
      <c r="S644" s="6"/>
    </row>
    <row r="645" spans="1:19" ht="15" customHeight="1" x14ac:dyDescent="0.25">
      <c r="A645" s="204" t="s">
        <v>32</v>
      </c>
      <c r="B645" s="205"/>
      <c r="C645" s="6">
        <f t="shared" ref="C645:N645" si="2426">C643*C644</f>
        <v>0</v>
      </c>
      <c r="D645" s="6">
        <f t="shared" si="2426"/>
        <v>0</v>
      </c>
      <c r="E645" s="6">
        <f t="shared" si="2426"/>
        <v>0</v>
      </c>
      <c r="F645" s="6">
        <f t="shared" si="2426"/>
        <v>0</v>
      </c>
      <c r="G645" s="6">
        <f t="shared" si="2426"/>
        <v>0</v>
      </c>
      <c r="H645" s="6">
        <f t="shared" si="2426"/>
        <v>0</v>
      </c>
      <c r="I645" s="6">
        <f t="shared" si="2426"/>
        <v>0</v>
      </c>
      <c r="J645" s="6">
        <f t="shared" si="2426"/>
        <v>0</v>
      </c>
      <c r="K645" s="6">
        <f t="shared" si="2426"/>
        <v>0</v>
      </c>
      <c r="L645" s="6">
        <f t="shared" si="2426"/>
        <v>0</v>
      </c>
      <c r="M645" s="6">
        <f t="shared" si="2426"/>
        <v>0</v>
      </c>
      <c r="N645" s="6">
        <f t="shared" si="2426"/>
        <v>0</v>
      </c>
      <c r="O645" s="92">
        <f t="shared" ref="O645:O648" si="2427">SUM(C645:N645)</f>
        <v>0</v>
      </c>
      <c r="P645" s="92">
        <f t="shared" ref="P645" si="2428">P643*$C644</f>
        <v>0</v>
      </c>
      <c r="Q645" s="92">
        <f t="shared" ref="Q645" si="2429">Q643*$C644</f>
        <v>0</v>
      </c>
      <c r="R645" s="92">
        <f t="shared" ref="R645" si="2430">R643*$C644</f>
        <v>0</v>
      </c>
      <c r="S645" s="92">
        <f t="shared" ref="S645" si="2431">S643*$C644</f>
        <v>0</v>
      </c>
    </row>
    <row r="646" spans="1:19" ht="15" customHeight="1" x14ac:dyDescent="0.25">
      <c r="A646" s="204" t="s">
        <v>281</v>
      </c>
      <c r="B646" s="205"/>
      <c r="C646" s="6">
        <f t="shared" ref="C646:N646" si="2432">C643+C645</f>
        <v>0</v>
      </c>
      <c r="D646" s="6">
        <f t="shared" si="2432"/>
        <v>0</v>
      </c>
      <c r="E646" s="6">
        <f t="shared" si="2432"/>
        <v>0</v>
      </c>
      <c r="F646" s="6">
        <f t="shared" si="2432"/>
        <v>0</v>
      </c>
      <c r="G646" s="6">
        <f t="shared" si="2432"/>
        <v>0</v>
      </c>
      <c r="H646" s="6">
        <f t="shared" si="2432"/>
        <v>0</v>
      </c>
      <c r="I646" s="6">
        <f t="shared" si="2432"/>
        <v>0</v>
      </c>
      <c r="J646" s="6">
        <f t="shared" si="2432"/>
        <v>0</v>
      </c>
      <c r="K646" s="6">
        <f t="shared" si="2432"/>
        <v>0</v>
      </c>
      <c r="L646" s="6">
        <f t="shared" si="2432"/>
        <v>0</v>
      </c>
      <c r="M646" s="6">
        <f t="shared" si="2432"/>
        <v>0</v>
      </c>
      <c r="N646" s="6">
        <f t="shared" si="2432"/>
        <v>0</v>
      </c>
      <c r="O646" s="92">
        <f t="shared" si="2427"/>
        <v>0</v>
      </c>
      <c r="P646" s="92">
        <f t="shared" ref="P646" si="2433">P643+P645</f>
        <v>0</v>
      </c>
      <c r="Q646" s="92">
        <f t="shared" ref="Q646" si="2434">Q643+Q645</f>
        <v>0</v>
      </c>
      <c r="R646" s="92">
        <f t="shared" ref="R646" si="2435">R643+R645</f>
        <v>0</v>
      </c>
      <c r="S646" s="92">
        <f t="shared" ref="S646" si="2436">S643+S645</f>
        <v>0</v>
      </c>
    </row>
    <row r="647" spans="1:19" ht="15" customHeight="1" x14ac:dyDescent="0.25">
      <c r="A647" s="8" t="s">
        <v>33</v>
      </c>
      <c r="B647" s="9">
        <f>$B$17</f>
        <v>1</v>
      </c>
      <c r="C647" s="6">
        <f t="shared" ref="C647:N647" si="2437">C646*$B$27</f>
        <v>0</v>
      </c>
      <c r="D647" s="6">
        <f t="shared" si="2437"/>
        <v>0</v>
      </c>
      <c r="E647" s="6">
        <f t="shared" si="2437"/>
        <v>0</v>
      </c>
      <c r="F647" s="6">
        <f t="shared" si="2437"/>
        <v>0</v>
      </c>
      <c r="G647" s="6">
        <f t="shared" si="2437"/>
        <v>0</v>
      </c>
      <c r="H647" s="6">
        <f t="shared" si="2437"/>
        <v>0</v>
      </c>
      <c r="I647" s="6">
        <f t="shared" si="2437"/>
        <v>0</v>
      </c>
      <c r="J647" s="6">
        <f t="shared" si="2437"/>
        <v>0</v>
      </c>
      <c r="K647" s="6">
        <f t="shared" si="2437"/>
        <v>0</v>
      </c>
      <c r="L647" s="6">
        <f t="shared" si="2437"/>
        <v>0</v>
      </c>
      <c r="M647" s="6">
        <f t="shared" si="2437"/>
        <v>0</v>
      </c>
      <c r="N647" s="6">
        <f t="shared" si="2437"/>
        <v>0</v>
      </c>
      <c r="O647" s="92">
        <f t="shared" si="2427"/>
        <v>0</v>
      </c>
      <c r="P647" s="92">
        <f t="shared" ref="P647" si="2438">P646*$B647</f>
        <v>0</v>
      </c>
      <c r="Q647" s="92">
        <f t="shared" ref="Q647" si="2439">Q646*$B647</f>
        <v>0</v>
      </c>
      <c r="R647" s="92">
        <f t="shared" ref="R647" si="2440">R646*$B647</f>
        <v>0</v>
      </c>
      <c r="S647" s="92">
        <f t="shared" ref="S647" si="2441">S646*$B647</f>
        <v>0</v>
      </c>
    </row>
    <row r="648" spans="1:19" x14ac:dyDescent="0.25">
      <c r="A648" s="8" t="s">
        <v>34</v>
      </c>
      <c r="B648" s="9">
        <f>1-B647</f>
        <v>0</v>
      </c>
      <c r="C648" s="6">
        <f t="shared" ref="C648:N648" si="2442">C646*$B$28</f>
        <v>0</v>
      </c>
      <c r="D648" s="6">
        <f t="shared" si="2442"/>
        <v>0</v>
      </c>
      <c r="E648" s="6">
        <f t="shared" si="2442"/>
        <v>0</v>
      </c>
      <c r="F648" s="6">
        <f t="shared" si="2442"/>
        <v>0</v>
      </c>
      <c r="G648" s="6">
        <f t="shared" si="2442"/>
        <v>0</v>
      </c>
      <c r="H648" s="6">
        <f t="shared" si="2442"/>
        <v>0</v>
      </c>
      <c r="I648" s="6">
        <f t="shared" si="2442"/>
        <v>0</v>
      </c>
      <c r="J648" s="6">
        <f t="shared" si="2442"/>
        <v>0</v>
      </c>
      <c r="K648" s="6">
        <f t="shared" si="2442"/>
        <v>0</v>
      </c>
      <c r="L648" s="6">
        <f t="shared" si="2442"/>
        <v>0</v>
      </c>
      <c r="M648" s="6">
        <f t="shared" si="2442"/>
        <v>0</v>
      </c>
      <c r="N648" s="6">
        <f t="shared" si="2442"/>
        <v>0</v>
      </c>
      <c r="O648" s="92">
        <f t="shared" si="2427"/>
        <v>0</v>
      </c>
      <c r="P648" s="92">
        <f t="shared" ref="P648" si="2443">P646-P647</f>
        <v>0</v>
      </c>
      <c r="Q648" s="92">
        <f t="shared" ref="Q648" si="2444">Q646-Q647</f>
        <v>0</v>
      </c>
      <c r="R648" s="92">
        <f t="shared" ref="R648" si="2445">R646-R647</f>
        <v>0</v>
      </c>
      <c r="S648" s="92">
        <f t="shared" ref="S648" si="2446">S646-S647</f>
        <v>0</v>
      </c>
    </row>
    <row r="649" spans="1:19" x14ac:dyDescent="0.25">
      <c r="A649" s="196" t="s">
        <v>395</v>
      </c>
      <c r="B649" s="197"/>
      <c r="C649" s="98" t="s">
        <v>17</v>
      </c>
      <c r="D649" s="98" t="s">
        <v>18</v>
      </c>
      <c r="E649" s="98" t="s">
        <v>19</v>
      </c>
      <c r="F649" s="98" t="s">
        <v>20</v>
      </c>
      <c r="G649" s="98" t="s">
        <v>21</v>
      </c>
      <c r="H649" s="98" t="s">
        <v>22</v>
      </c>
      <c r="I649" s="98" t="s">
        <v>23</v>
      </c>
      <c r="J649" s="98" t="s">
        <v>24</v>
      </c>
      <c r="K649" s="98" t="s">
        <v>25</v>
      </c>
      <c r="L649" s="98" t="s">
        <v>26</v>
      </c>
      <c r="M649" s="98" t="s">
        <v>27</v>
      </c>
      <c r="N649" s="98" t="s">
        <v>28</v>
      </c>
      <c r="O649" s="98" t="s">
        <v>438</v>
      </c>
      <c r="P649" s="98" t="s">
        <v>447</v>
      </c>
      <c r="Q649" s="98" t="s">
        <v>448</v>
      </c>
      <c r="R649" s="98" t="s">
        <v>449</v>
      </c>
      <c r="S649" s="98" t="s">
        <v>450</v>
      </c>
    </row>
    <row r="650" spans="1:19" x14ac:dyDescent="0.25">
      <c r="A650" s="198" t="s">
        <v>29</v>
      </c>
      <c r="B650" s="199"/>
      <c r="C650" s="81"/>
      <c r="D650" s="81">
        <f>$C650</f>
        <v>0</v>
      </c>
      <c r="E650" s="81">
        <f t="shared" ref="E650:N650" si="2447">$C650</f>
        <v>0</v>
      </c>
      <c r="F650" s="81">
        <f t="shared" si="2447"/>
        <v>0</v>
      </c>
      <c r="G650" s="81">
        <f t="shared" si="2447"/>
        <v>0</v>
      </c>
      <c r="H650" s="81">
        <f t="shared" si="2447"/>
        <v>0</v>
      </c>
      <c r="I650" s="81">
        <f t="shared" si="2447"/>
        <v>0</v>
      </c>
      <c r="J650" s="81">
        <f t="shared" si="2447"/>
        <v>0</v>
      </c>
      <c r="K650" s="81">
        <f t="shared" si="2447"/>
        <v>0</v>
      </c>
      <c r="L650" s="81">
        <f t="shared" si="2447"/>
        <v>0</v>
      </c>
      <c r="M650" s="81">
        <f t="shared" si="2447"/>
        <v>0</v>
      </c>
      <c r="N650" s="81">
        <f t="shared" si="2447"/>
        <v>0</v>
      </c>
      <c r="O650" s="90">
        <f t="shared" ref="O650:O651" si="2448">SUM(C650:N650)</f>
        <v>0</v>
      </c>
      <c r="P650" s="90">
        <f t="shared" ref="P650:S650" si="2449">O650*(1+P$7)</f>
        <v>0</v>
      </c>
      <c r="Q650" s="90">
        <f t="shared" si="2449"/>
        <v>0</v>
      </c>
      <c r="R650" s="90">
        <f t="shared" si="2449"/>
        <v>0</v>
      </c>
      <c r="S650" s="90">
        <f t="shared" si="2449"/>
        <v>0</v>
      </c>
    </row>
    <row r="651" spans="1:19" x14ac:dyDescent="0.25">
      <c r="A651" s="200"/>
      <c r="B651" s="201"/>
      <c r="C651" s="79">
        <f>INT($B$1*C650)</f>
        <v>0</v>
      </c>
      <c r="D651" s="79">
        <f t="shared" ref="D651:N651" si="2450">INT($B$1*D650)</f>
        <v>0</v>
      </c>
      <c r="E651" s="79">
        <f t="shared" si="2450"/>
        <v>0</v>
      </c>
      <c r="F651" s="79">
        <f t="shared" si="2450"/>
        <v>0</v>
      </c>
      <c r="G651" s="79">
        <f t="shared" si="2450"/>
        <v>0</v>
      </c>
      <c r="H651" s="79">
        <f t="shared" si="2450"/>
        <v>0</v>
      </c>
      <c r="I651" s="79">
        <f t="shared" si="2450"/>
        <v>0</v>
      </c>
      <c r="J651" s="79">
        <f t="shared" si="2450"/>
        <v>0</v>
      </c>
      <c r="K651" s="79">
        <f t="shared" si="2450"/>
        <v>0</v>
      </c>
      <c r="L651" s="79">
        <f t="shared" si="2450"/>
        <v>0</v>
      </c>
      <c r="M651" s="79">
        <f t="shared" si="2450"/>
        <v>0</v>
      </c>
      <c r="N651" s="79">
        <f t="shared" si="2450"/>
        <v>0</v>
      </c>
      <c r="O651" s="90">
        <f t="shared" si="2448"/>
        <v>0</v>
      </c>
      <c r="P651" s="90">
        <f t="shared" ref="P651:S651" si="2451">O651*(1+P$7)</f>
        <v>0</v>
      </c>
      <c r="Q651" s="90">
        <f t="shared" si="2451"/>
        <v>0</v>
      </c>
      <c r="R651" s="90">
        <f t="shared" si="2451"/>
        <v>0</v>
      </c>
      <c r="S651" s="90">
        <f t="shared" si="2451"/>
        <v>0</v>
      </c>
    </row>
    <row r="652" spans="1:19" x14ac:dyDescent="0.25">
      <c r="A652" s="202" t="s">
        <v>30</v>
      </c>
      <c r="B652" s="203"/>
      <c r="C652" s="7"/>
      <c r="D652" s="7">
        <f>$C652</f>
        <v>0</v>
      </c>
      <c r="E652" s="7">
        <f t="shared" ref="E652:N652" si="2452">$C652</f>
        <v>0</v>
      </c>
      <c r="F652" s="7">
        <f t="shared" si="2452"/>
        <v>0</v>
      </c>
      <c r="G652" s="7">
        <f t="shared" si="2452"/>
        <v>0</v>
      </c>
      <c r="H652" s="7">
        <f t="shared" si="2452"/>
        <v>0</v>
      </c>
      <c r="I652" s="7">
        <f t="shared" si="2452"/>
        <v>0</v>
      </c>
      <c r="J652" s="7">
        <f t="shared" si="2452"/>
        <v>0</v>
      </c>
      <c r="K652" s="7">
        <f t="shared" si="2452"/>
        <v>0</v>
      </c>
      <c r="L652" s="7">
        <f t="shared" si="2452"/>
        <v>0</v>
      </c>
      <c r="M652" s="7">
        <f t="shared" si="2452"/>
        <v>0</v>
      </c>
      <c r="N652" s="7">
        <f t="shared" si="2452"/>
        <v>0</v>
      </c>
      <c r="O652" s="150">
        <f t="shared" ref="O652" si="2453">AVERAGE(C652:N652)</f>
        <v>0</v>
      </c>
      <c r="P652" s="150">
        <f t="shared" ref="P652:S652" si="2454">ROUND(O652*(1+P$8),2)</f>
        <v>0</v>
      </c>
      <c r="Q652" s="150">
        <f t="shared" si="2454"/>
        <v>0</v>
      </c>
      <c r="R652" s="150">
        <f t="shared" si="2454"/>
        <v>0</v>
      </c>
      <c r="S652" s="150">
        <f t="shared" si="2454"/>
        <v>0</v>
      </c>
    </row>
    <row r="653" spans="1:19" ht="12" customHeight="1" x14ac:dyDescent="0.25">
      <c r="A653" s="202" t="s">
        <v>282</v>
      </c>
      <c r="B653" s="203"/>
      <c r="C653" s="6">
        <f>C651*C652</f>
        <v>0</v>
      </c>
      <c r="D653" s="6">
        <f t="shared" ref="D653:N653" si="2455">D651*D652</f>
        <v>0</v>
      </c>
      <c r="E653" s="6">
        <f t="shared" si="2455"/>
        <v>0</v>
      </c>
      <c r="F653" s="6">
        <f t="shared" si="2455"/>
        <v>0</v>
      </c>
      <c r="G653" s="6">
        <f t="shared" si="2455"/>
        <v>0</v>
      </c>
      <c r="H653" s="6">
        <f t="shared" si="2455"/>
        <v>0</v>
      </c>
      <c r="I653" s="6">
        <f t="shared" si="2455"/>
        <v>0</v>
      </c>
      <c r="J653" s="6">
        <f t="shared" si="2455"/>
        <v>0</v>
      </c>
      <c r="K653" s="6">
        <f t="shared" si="2455"/>
        <v>0</v>
      </c>
      <c r="L653" s="6">
        <f t="shared" si="2455"/>
        <v>0</v>
      </c>
      <c r="M653" s="6">
        <f t="shared" si="2455"/>
        <v>0</v>
      </c>
      <c r="N653" s="6">
        <f t="shared" si="2455"/>
        <v>0</v>
      </c>
      <c r="O653" s="92">
        <f t="shared" ref="O653" si="2456">SUM(C653:N653)</f>
        <v>0</v>
      </c>
      <c r="P653" s="92">
        <f t="shared" ref="P653" si="2457">P651*P652</f>
        <v>0</v>
      </c>
      <c r="Q653" s="92">
        <f t="shared" ref="Q653" si="2458">Q651*Q652</f>
        <v>0</v>
      </c>
      <c r="R653" s="92">
        <f t="shared" ref="R653" si="2459">R651*R652</f>
        <v>0</v>
      </c>
      <c r="S653" s="92">
        <f t="shared" ref="S653" si="2460">S651*S652</f>
        <v>0</v>
      </c>
    </row>
    <row r="654" spans="1:19" x14ac:dyDescent="0.25">
      <c r="A654" s="202" t="s">
        <v>31</v>
      </c>
      <c r="B654" s="203"/>
      <c r="C654" s="130">
        <v>0.21</v>
      </c>
      <c r="D654" s="131">
        <f t="shared" ref="D654:N654" si="2461">$C654</f>
        <v>0.21</v>
      </c>
      <c r="E654" s="131">
        <f t="shared" si="2461"/>
        <v>0.21</v>
      </c>
      <c r="F654" s="131">
        <f t="shared" si="2461"/>
        <v>0.21</v>
      </c>
      <c r="G654" s="131">
        <f t="shared" si="2461"/>
        <v>0.21</v>
      </c>
      <c r="H654" s="131">
        <f t="shared" si="2461"/>
        <v>0.21</v>
      </c>
      <c r="I654" s="131">
        <f t="shared" si="2461"/>
        <v>0.21</v>
      </c>
      <c r="J654" s="131">
        <f t="shared" si="2461"/>
        <v>0.21</v>
      </c>
      <c r="K654" s="131">
        <f t="shared" si="2461"/>
        <v>0.21</v>
      </c>
      <c r="L654" s="131">
        <f t="shared" si="2461"/>
        <v>0.21</v>
      </c>
      <c r="M654" s="131">
        <f t="shared" si="2461"/>
        <v>0.21</v>
      </c>
      <c r="N654" s="131">
        <f t="shared" si="2461"/>
        <v>0.21</v>
      </c>
      <c r="O654" s="6"/>
      <c r="P654" s="6"/>
      <c r="Q654" s="6"/>
      <c r="R654" s="6"/>
      <c r="S654" s="6"/>
    </row>
    <row r="655" spans="1:19" x14ac:dyDescent="0.25">
      <c r="A655" s="204" t="s">
        <v>32</v>
      </c>
      <c r="B655" s="205"/>
      <c r="C655" s="6">
        <f t="shared" ref="C655:N655" si="2462">C653*C654</f>
        <v>0</v>
      </c>
      <c r="D655" s="6">
        <f t="shared" si="2462"/>
        <v>0</v>
      </c>
      <c r="E655" s="6">
        <f t="shared" si="2462"/>
        <v>0</v>
      </c>
      <c r="F655" s="6">
        <f t="shared" si="2462"/>
        <v>0</v>
      </c>
      <c r="G655" s="6">
        <f t="shared" si="2462"/>
        <v>0</v>
      </c>
      <c r="H655" s="6">
        <f t="shared" si="2462"/>
        <v>0</v>
      </c>
      <c r="I655" s="6">
        <f t="shared" si="2462"/>
        <v>0</v>
      </c>
      <c r="J655" s="6">
        <f t="shared" si="2462"/>
        <v>0</v>
      </c>
      <c r="K655" s="6">
        <f t="shared" si="2462"/>
        <v>0</v>
      </c>
      <c r="L655" s="6">
        <f t="shared" si="2462"/>
        <v>0</v>
      </c>
      <c r="M655" s="6">
        <f t="shared" si="2462"/>
        <v>0</v>
      </c>
      <c r="N655" s="6">
        <f t="shared" si="2462"/>
        <v>0</v>
      </c>
      <c r="O655" s="92">
        <f t="shared" ref="O655:O658" si="2463">SUM(C655:N655)</f>
        <v>0</v>
      </c>
      <c r="P655" s="92">
        <f t="shared" ref="P655" si="2464">P653*$C654</f>
        <v>0</v>
      </c>
      <c r="Q655" s="92">
        <f t="shared" ref="Q655" si="2465">Q653*$C654</f>
        <v>0</v>
      </c>
      <c r="R655" s="92">
        <f t="shared" ref="R655" si="2466">R653*$C654</f>
        <v>0</v>
      </c>
      <c r="S655" s="92">
        <f t="shared" ref="S655" si="2467">S653*$C654</f>
        <v>0</v>
      </c>
    </row>
    <row r="656" spans="1:19" x14ac:dyDescent="0.25">
      <c r="A656" s="204" t="s">
        <v>281</v>
      </c>
      <c r="B656" s="205"/>
      <c r="C656" s="6">
        <f t="shared" ref="C656:N656" si="2468">C653+C655</f>
        <v>0</v>
      </c>
      <c r="D656" s="6">
        <f t="shared" si="2468"/>
        <v>0</v>
      </c>
      <c r="E656" s="6">
        <f t="shared" si="2468"/>
        <v>0</v>
      </c>
      <c r="F656" s="6">
        <f t="shared" si="2468"/>
        <v>0</v>
      </c>
      <c r="G656" s="6">
        <f t="shared" si="2468"/>
        <v>0</v>
      </c>
      <c r="H656" s="6">
        <f t="shared" si="2468"/>
        <v>0</v>
      </c>
      <c r="I656" s="6">
        <f t="shared" si="2468"/>
        <v>0</v>
      </c>
      <c r="J656" s="6">
        <f t="shared" si="2468"/>
        <v>0</v>
      </c>
      <c r="K656" s="6">
        <f t="shared" si="2468"/>
        <v>0</v>
      </c>
      <c r="L656" s="6">
        <f t="shared" si="2468"/>
        <v>0</v>
      </c>
      <c r="M656" s="6">
        <f t="shared" si="2468"/>
        <v>0</v>
      </c>
      <c r="N656" s="6">
        <f t="shared" si="2468"/>
        <v>0</v>
      </c>
      <c r="O656" s="92">
        <f t="shared" si="2463"/>
        <v>0</v>
      </c>
      <c r="P656" s="92">
        <f t="shared" ref="P656" si="2469">P653+P655</f>
        <v>0</v>
      </c>
      <c r="Q656" s="92">
        <f t="shared" ref="Q656" si="2470">Q653+Q655</f>
        <v>0</v>
      </c>
      <c r="R656" s="92">
        <f t="shared" ref="R656" si="2471">R653+R655</f>
        <v>0</v>
      </c>
      <c r="S656" s="92">
        <f t="shared" ref="S656" si="2472">S653+S655</f>
        <v>0</v>
      </c>
    </row>
    <row r="657" spans="1:19" x14ac:dyDescent="0.25">
      <c r="A657" s="8" t="s">
        <v>33</v>
      </c>
      <c r="B657" s="9">
        <f>$B$17</f>
        <v>1</v>
      </c>
      <c r="C657" s="6">
        <f t="shared" ref="C657:N657" si="2473">C656*$B$27</f>
        <v>0</v>
      </c>
      <c r="D657" s="6">
        <f t="shared" si="2473"/>
        <v>0</v>
      </c>
      <c r="E657" s="6">
        <f t="shared" si="2473"/>
        <v>0</v>
      </c>
      <c r="F657" s="6">
        <f t="shared" si="2473"/>
        <v>0</v>
      </c>
      <c r="G657" s="6">
        <f t="shared" si="2473"/>
        <v>0</v>
      </c>
      <c r="H657" s="6">
        <f t="shared" si="2473"/>
        <v>0</v>
      </c>
      <c r="I657" s="6">
        <f t="shared" si="2473"/>
        <v>0</v>
      </c>
      <c r="J657" s="6">
        <f t="shared" si="2473"/>
        <v>0</v>
      </c>
      <c r="K657" s="6">
        <f t="shared" si="2473"/>
        <v>0</v>
      </c>
      <c r="L657" s="6">
        <f t="shared" si="2473"/>
        <v>0</v>
      </c>
      <c r="M657" s="6">
        <f t="shared" si="2473"/>
        <v>0</v>
      </c>
      <c r="N657" s="6">
        <f t="shared" si="2473"/>
        <v>0</v>
      </c>
      <c r="O657" s="92">
        <f t="shared" si="2463"/>
        <v>0</v>
      </c>
      <c r="P657" s="92">
        <f t="shared" ref="P657" si="2474">P656*$B657</f>
        <v>0</v>
      </c>
      <c r="Q657" s="92">
        <f t="shared" ref="Q657" si="2475">Q656*$B657</f>
        <v>0</v>
      </c>
      <c r="R657" s="92">
        <f t="shared" ref="R657" si="2476">R656*$B657</f>
        <v>0</v>
      </c>
      <c r="S657" s="92">
        <f t="shared" ref="S657" si="2477">S656*$B657</f>
        <v>0</v>
      </c>
    </row>
    <row r="658" spans="1:19" x14ac:dyDescent="0.25">
      <c r="A658" s="8" t="s">
        <v>34</v>
      </c>
      <c r="B658" s="9">
        <f>1-B657</f>
        <v>0</v>
      </c>
      <c r="C658" s="6">
        <f t="shared" ref="C658:N658" si="2478">C656*$B$28</f>
        <v>0</v>
      </c>
      <c r="D658" s="6">
        <f t="shared" si="2478"/>
        <v>0</v>
      </c>
      <c r="E658" s="6">
        <f t="shared" si="2478"/>
        <v>0</v>
      </c>
      <c r="F658" s="6">
        <f t="shared" si="2478"/>
        <v>0</v>
      </c>
      <c r="G658" s="6">
        <f t="shared" si="2478"/>
        <v>0</v>
      </c>
      <c r="H658" s="6">
        <f t="shared" si="2478"/>
        <v>0</v>
      </c>
      <c r="I658" s="6">
        <f t="shared" si="2478"/>
        <v>0</v>
      </c>
      <c r="J658" s="6">
        <f t="shared" si="2478"/>
        <v>0</v>
      </c>
      <c r="K658" s="6">
        <f t="shared" si="2478"/>
        <v>0</v>
      </c>
      <c r="L658" s="6">
        <f t="shared" si="2478"/>
        <v>0</v>
      </c>
      <c r="M658" s="6">
        <f t="shared" si="2478"/>
        <v>0</v>
      </c>
      <c r="N658" s="6">
        <f t="shared" si="2478"/>
        <v>0</v>
      </c>
      <c r="O658" s="92">
        <f t="shared" si="2463"/>
        <v>0</v>
      </c>
      <c r="P658" s="92">
        <f t="shared" ref="P658" si="2479">P656-P657</f>
        <v>0</v>
      </c>
      <c r="Q658" s="92">
        <f t="shared" ref="Q658" si="2480">Q656-Q657</f>
        <v>0</v>
      </c>
      <c r="R658" s="92">
        <f t="shared" ref="R658" si="2481">R656-R657</f>
        <v>0</v>
      </c>
      <c r="S658" s="92">
        <f t="shared" ref="S658" si="2482">S656-S657</f>
        <v>0</v>
      </c>
    </row>
    <row r="659" spans="1:19" x14ac:dyDescent="0.25">
      <c r="A659" s="196" t="s">
        <v>396</v>
      </c>
      <c r="B659" s="197"/>
      <c r="C659" s="98" t="s">
        <v>17</v>
      </c>
      <c r="D659" s="98" t="s">
        <v>18</v>
      </c>
      <c r="E659" s="98" t="s">
        <v>19</v>
      </c>
      <c r="F659" s="98" t="s">
        <v>20</v>
      </c>
      <c r="G659" s="98" t="s">
        <v>21</v>
      </c>
      <c r="H659" s="98" t="s">
        <v>22</v>
      </c>
      <c r="I659" s="98" t="s">
        <v>23</v>
      </c>
      <c r="J659" s="98" t="s">
        <v>24</v>
      </c>
      <c r="K659" s="98" t="s">
        <v>25</v>
      </c>
      <c r="L659" s="98" t="s">
        <v>26</v>
      </c>
      <c r="M659" s="98" t="s">
        <v>27</v>
      </c>
      <c r="N659" s="98" t="s">
        <v>28</v>
      </c>
      <c r="O659" s="98" t="s">
        <v>438</v>
      </c>
      <c r="P659" s="98" t="s">
        <v>447</v>
      </c>
      <c r="Q659" s="98" t="s">
        <v>448</v>
      </c>
      <c r="R659" s="98" t="s">
        <v>449</v>
      </c>
      <c r="S659" s="98" t="s">
        <v>450</v>
      </c>
    </row>
    <row r="660" spans="1:19" x14ac:dyDescent="0.25">
      <c r="A660" s="198" t="s">
        <v>29</v>
      </c>
      <c r="B660" s="199"/>
      <c r="C660" s="81"/>
      <c r="D660" s="81">
        <f>$C660</f>
        <v>0</v>
      </c>
      <c r="E660" s="81">
        <f t="shared" ref="E660:N660" si="2483">$C660</f>
        <v>0</v>
      </c>
      <c r="F660" s="81">
        <f t="shared" si="2483"/>
        <v>0</v>
      </c>
      <c r="G660" s="81">
        <f t="shared" si="2483"/>
        <v>0</v>
      </c>
      <c r="H660" s="81">
        <f t="shared" si="2483"/>
        <v>0</v>
      </c>
      <c r="I660" s="81">
        <f t="shared" si="2483"/>
        <v>0</v>
      </c>
      <c r="J660" s="81">
        <f t="shared" si="2483"/>
        <v>0</v>
      </c>
      <c r="K660" s="81">
        <f t="shared" si="2483"/>
        <v>0</v>
      </c>
      <c r="L660" s="81">
        <f t="shared" si="2483"/>
        <v>0</v>
      </c>
      <c r="M660" s="81">
        <f t="shared" si="2483"/>
        <v>0</v>
      </c>
      <c r="N660" s="81">
        <f t="shared" si="2483"/>
        <v>0</v>
      </c>
      <c r="O660" s="90">
        <f t="shared" ref="O660:O661" si="2484">SUM(C660:N660)</f>
        <v>0</v>
      </c>
      <c r="P660" s="90">
        <f t="shared" ref="P660:S660" si="2485">O660*(1+P$7)</f>
        <v>0</v>
      </c>
      <c r="Q660" s="90">
        <f t="shared" si="2485"/>
        <v>0</v>
      </c>
      <c r="R660" s="90">
        <f t="shared" si="2485"/>
        <v>0</v>
      </c>
      <c r="S660" s="90">
        <f t="shared" si="2485"/>
        <v>0</v>
      </c>
    </row>
    <row r="661" spans="1:19" x14ac:dyDescent="0.25">
      <c r="A661" s="200"/>
      <c r="B661" s="201"/>
      <c r="C661" s="79">
        <f>INT($B$1*C660)</f>
        <v>0</v>
      </c>
      <c r="D661" s="79">
        <f t="shared" ref="D661:N661" si="2486">INT($B$1*D660)</f>
        <v>0</v>
      </c>
      <c r="E661" s="79">
        <f t="shared" si="2486"/>
        <v>0</v>
      </c>
      <c r="F661" s="79">
        <f t="shared" si="2486"/>
        <v>0</v>
      </c>
      <c r="G661" s="79">
        <f t="shared" si="2486"/>
        <v>0</v>
      </c>
      <c r="H661" s="79">
        <f t="shared" si="2486"/>
        <v>0</v>
      </c>
      <c r="I661" s="79">
        <f t="shared" si="2486"/>
        <v>0</v>
      </c>
      <c r="J661" s="79">
        <f t="shared" si="2486"/>
        <v>0</v>
      </c>
      <c r="K661" s="79">
        <f t="shared" si="2486"/>
        <v>0</v>
      </c>
      <c r="L661" s="79">
        <f t="shared" si="2486"/>
        <v>0</v>
      </c>
      <c r="M661" s="79">
        <f t="shared" si="2486"/>
        <v>0</v>
      </c>
      <c r="N661" s="79">
        <f t="shared" si="2486"/>
        <v>0</v>
      </c>
      <c r="O661" s="90">
        <f t="shared" si="2484"/>
        <v>0</v>
      </c>
      <c r="P661" s="90">
        <f t="shared" ref="P661:S661" si="2487">O661*(1+P$7)</f>
        <v>0</v>
      </c>
      <c r="Q661" s="90">
        <f t="shared" si="2487"/>
        <v>0</v>
      </c>
      <c r="R661" s="90">
        <f t="shared" si="2487"/>
        <v>0</v>
      </c>
      <c r="S661" s="90">
        <f t="shared" si="2487"/>
        <v>0</v>
      </c>
    </row>
    <row r="662" spans="1:19" x14ac:dyDescent="0.25">
      <c r="A662" s="202" t="s">
        <v>30</v>
      </c>
      <c r="B662" s="203"/>
      <c r="C662" s="7"/>
      <c r="D662" s="7">
        <f>$C662</f>
        <v>0</v>
      </c>
      <c r="E662" s="7">
        <f t="shared" ref="E662:N662" si="2488">$C662</f>
        <v>0</v>
      </c>
      <c r="F662" s="7">
        <f t="shared" si="2488"/>
        <v>0</v>
      </c>
      <c r="G662" s="7">
        <f t="shared" si="2488"/>
        <v>0</v>
      </c>
      <c r="H662" s="7">
        <f t="shared" si="2488"/>
        <v>0</v>
      </c>
      <c r="I662" s="7">
        <f t="shared" si="2488"/>
        <v>0</v>
      </c>
      <c r="J662" s="7">
        <f t="shared" si="2488"/>
        <v>0</v>
      </c>
      <c r="K662" s="7">
        <f t="shared" si="2488"/>
        <v>0</v>
      </c>
      <c r="L662" s="7">
        <f t="shared" si="2488"/>
        <v>0</v>
      </c>
      <c r="M662" s="7">
        <f t="shared" si="2488"/>
        <v>0</v>
      </c>
      <c r="N662" s="7">
        <f t="shared" si="2488"/>
        <v>0</v>
      </c>
      <c r="O662" s="150">
        <f t="shared" ref="O662" si="2489">AVERAGE(C662:N662)</f>
        <v>0</v>
      </c>
      <c r="P662" s="150">
        <f t="shared" ref="P662:S662" si="2490">ROUND(O662*(1+P$8),2)</f>
        <v>0</v>
      </c>
      <c r="Q662" s="150">
        <f t="shared" si="2490"/>
        <v>0</v>
      </c>
      <c r="R662" s="150">
        <f t="shared" si="2490"/>
        <v>0</v>
      </c>
      <c r="S662" s="150">
        <f t="shared" si="2490"/>
        <v>0</v>
      </c>
    </row>
    <row r="663" spans="1:19" ht="12" customHeight="1" x14ac:dyDescent="0.25">
      <c r="A663" s="202" t="s">
        <v>282</v>
      </c>
      <c r="B663" s="203"/>
      <c r="C663" s="6">
        <f>C661*C662</f>
        <v>0</v>
      </c>
      <c r="D663" s="6">
        <f t="shared" ref="D663:N663" si="2491">D661*D662</f>
        <v>0</v>
      </c>
      <c r="E663" s="6">
        <f t="shared" si="2491"/>
        <v>0</v>
      </c>
      <c r="F663" s="6">
        <f t="shared" si="2491"/>
        <v>0</v>
      </c>
      <c r="G663" s="6">
        <f t="shared" si="2491"/>
        <v>0</v>
      </c>
      <c r="H663" s="6">
        <f t="shared" si="2491"/>
        <v>0</v>
      </c>
      <c r="I663" s="6">
        <f t="shared" si="2491"/>
        <v>0</v>
      </c>
      <c r="J663" s="6">
        <f t="shared" si="2491"/>
        <v>0</v>
      </c>
      <c r="K663" s="6">
        <f t="shared" si="2491"/>
        <v>0</v>
      </c>
      <c r="L663" s="6">
        <f t="shared" si="2491"/>
        <v>0</v>
      </c>
      <c r="M663" s="6">
        <f t="shared" si="2491"/>
        <v>0</v>
      </c>
      <c r="N663" s="6">
        <f t="shared" si="2491"/>
        <v>0</v>
      </c>
      <c r="O663" s="92">
        <f t="shared" ref="O663" si="2492">SUM(C663:N663)</f>
        <v>0</v>
      </c>
      <c r="P663" s="92">
        <f t="shared" ref="P663" si="2493">P661*P662</f>
        <v>0</v>
      </c>
      <c r="Q663" s="92">
        <f t="shared" ref="Q663" si="2494">Q661*Q662</f>
        <v>0</v>
      </c>
      <c r="R663" s="92">
        <f t="shared" ref="R663" si="2495">R661*R662</f>
        <v>0</v>
      </c>
      <c r="S663" s="92">
        <f t="shared" ref="S663" si="2496">S661*S662</f>
        <v>0</v>
      </c>
    </row>
    <row r="664" spans="1:19" x14ac:dyDescent="0.25">
      <c r="A664" s="202" t="s">
        <v>31</v>
      </c>
      <c r="B664" s="203"/>
      <c r="C664" s="130">
        <v>0.21</v>
      </c>
      <c r="D664" s="131">
        <f t="shared" ref="D664:N664" si="2497">$C664</f>
        <v>0.21</v>
      </c>
      <c r="E664" s="131">
        <f t="shared" si="2497"/>
        <v>0.21</v>
      </c>
      <c r="F664" s="131">
        <f t="shared" si="2497"/>
        <v>0.21</v>
      </c>
      <c r="G664" s="131">
        <f t="shared" si="2497"/>
        <v>0.21</v>
      </c>
      <c r="H664" s="131">
        <f t="shared" si="2497"/>
        <v>0.21</v>
      </c>
      <c r="I664" s="131">
        <f t="shared" si="2497"/>
        <v>0.21</v>
      </c>
      <c r="J664" s="131">
        <f t="shared" si="2497"/>
        <v>0.21</v>
      </c>
      <c r="K664" s="131">
        <f t="shared" si="2497"/>
        <v>0.21</v>
      </c>
      <c r="L664" s="131">
        <f t="shared" si="2497"/>
        <v>0.21</v>
      </c>
      <c r="M664" s="131">
        <f t="shared" si="2497"/>
        <v>0.21</v>
      </c>
      <c r="N664" s="131">
        <f t="shared" si="2497"/>
        <v>0.21</v>
      </c>
      <c r="O664" s="6"/>
      <c r="P664" s="6"/>
      <c r="Q664" s="6"/>
      <c r="R664" s="6"/>
      <c r="S664" s="6"/>
    </row>
    <row r="665" spans="1:19" x14ac:dyDescent="0.25">
      <c r="A665" s="204" t="s">
        <v>32</v>
      </c>
      <c r="B665" s="205"/>
      <c r="C665" s="6">
        <f t="shared" ref="C665:N665" si="2498">C663*C664</f>
        <v>0</v>
      </c>
      <c r="D665" s="6">
        <f t="shared" si="2498"/>
        <v>0</v>
      </c>
      <c r="E665" s="6">
        <f t="shared" si="2498"/>
        <v>0</v>
      </c>
      <c r="F665" s="6">
        <f t="shared" si="2498"/>
        <v>0</v>
      </c>
      <c r="G665" s="6">
        <f t="shared" si="2498"/>
        <v>0</v>
      </c>
      <c r="H665" s="6">
        <f t="shared" si="2498"/>
        <v>0</v>
      </c>
      <c r="I665" s="6">
        <f t="shared" si="2498"/>
        <v>0</v>
      </c>
      <c r="J665" s="6">
        <f t="shared" si="2498"/>
        <v>0</v>
      </c>
      <c r="K665" s="6">
        <f t="shared" si="2498"/>
        <v>0</v>
      </c>
      <c r="L665" s="6">
        <f t="shared" si="2498"/>
        <v>0</v>
      </c>
      <c r="M665" s="6">
        <f t="shared" si="2498"/>
        <v>0</v>
      </c>
      <c r="N665" s="6">
        <f t="shared" si="2498"/>
        <v>0</v>
      </c>
      <c r="O665" s="92">
        <f t="shared" ref="O665:O668" si="2499">SUM(C665:N665)</f>
        <v>0</v>
      </c>
      <c r="P665" s="92">
        <f t="shared" ref="P665" si="2500">P663*$C664</f>
        <v>0</v>
      </c>
      <c r="Q665" s="92">
        <f t="shared" ref="Q665" si="2501">Q663*$C664</f>
        <v>0</v>
      </c>
      <c r="R665" s="92">
        <f t="shared" ref="R665" si="2502">R663*$C664</f>
        <v>0</v>
      </c>
      <c r="S665" s="92">
        <f t="shared" ref="S665" si="2503">S663*$C664</f>
        <v>0</v>
      </c>
    </row>
    <row r="666" spans="1:19" x14ac:dyDescent="0.25">
      <c r="A666" s="204" t="s">
        <v>281</v>
      </c>
      <c r="B666" s="205"/>
      <c r="C666" s="6">
        <f t="shared" ref="C666:N666" si="2504">C663+C665</f>
        <v>0</v>
      </c>
      <c r="D666" s="6">
        <f t="shared" si="2504"/>
        <v>0</v>
      </c>
      <c r="E666" s="6">
        <f t="shared" si="2504"/>
        <v>0</v>
      </c>
      <c r="F666" s="6">
        <f t="shared" si="2504"/>
        <v>0</v>
      </c>
      <c r="G666" s="6">
        <f t="shared" si="2504"/>
        <v>0</v>
      </c>
      <c r="H666" s="6">
        <f t="shared" si="2504"/>
        <v>0</v>
      </c>
      <c r="I666" s="6">
        <f t="shared" si="2504"/>
        <v>0</v>
      </c>
      <c r="J666" s="6">
        <f t="shared" si="2504"/>
        <v>0</v>
      </c>
      <c r="K666" s="6">
        <f t="shared" si="2504"/>
        <v>0</v>
      </c>
      <c r="L666" s="6">
        <f t="shared" si="2504"/>
        <v>0</v>
      </c>
      <c r="M666" s="6">
        <f t="shared" si="2504"/>
        <v>0</v>
      </c>
      <c r="N666" s="6">
        <f t="shared" si="2504"/>
        <v>0</v>
      </c>
      <c r="O666" s="92">
        <f t="shared" si="2499"/>
        <v>0</v>
      </c>
      <c r="P666" s="92">
        <f t="shared" ref="P666" si="2505">P663+P665</f>
        <v>0</v>
      </c>
      <c r="Q666" s="92">
        <f t="shared" ref="Q666" si="2506">Q663+Q665</f>
        <v>0</v>
      </c>
      <c r="R666" s="92">
        <f t="shared" ref="R666" si="2507">R663+R665</f>
        <v>0</v>
      </c>
      <c r="S666" s="92">
        <f t="shared" ref="S666" si="2508">S663+S665</f>
        <v>0</v>
      </c>
    </row>
    <row r="667" spans="1:19" x14ac:dyDescent="0.25">
      <c r="A667" s="8" t="s">
        <v>33</v>
      </c>
      <c r="B667" s="9">
        <f>$B$17</f>
        <v>1</v>
      </c>
      <c r="C667" s="6">
        <f t="shared" ref="C667:N667" si="2509">C666*$B$27</f>
        <v>0</v>
      </c>
      <c r="D667" s="6">
        <f t="shared" si="2509"/>
        <v>0</v>
      </c>
      <c r="E667" s="6">
        <f t="shared" si="2509"/>
        <v>0</v>
      </c>
      <c r="F667" s="6">
        <f t="shared" si="2509"/>
        <v>0</v>
      </c>
      <c r="G667" s="6">
        <f t="shared" si="2509"/>
        <v>0</v>
      </c>
      <c r="H667" s="6">
        <f t="shared" si="2509"/>
        <v>0</v>
      </c>
      <c r="I667" s="6">
        <f t="shared" si="2509"/>
        <v>0</v>
      </c>
      <c r="J667" s="6">
        <f t="shared" si="2509"/>
        <v>0</v>
      </c>
      <c r="K667" s="6">
        <f t="shared" si="2509"/>
        <v>0</v>
      </c>
      <c r="L667" s="6">
        <f t="shared" si="2509"/>
        <v>0</v>
      </c>
      <c r="M667" s="6">
        <f t="shared" si="2509"/>
        <v>0</v>
      </c>
      <c r="N667" s="6">
        <f t="shared" si="2509"/>
        <v>0</v>
      </c>
      <c r="O667" s="92">
        <f t="shared" si="2499"/>
        <v>0</v>
      </c>
      <c r="P667" s="92">
        <f t="shared" ref="P667" si="2510">P666*$B667</f>
        <v>0</v>
      </c>
      <c r="Q667" s="92">
        <f t="shared" ref="Q667" si="2511">Q666*$B667</f>
        <v>0</v>
      </c>
      <c r="R667" s="92">
        <f t="shared" ref="R667" si="2512">R666*$B667</f>
        <v>0</v>
      </c>
      <c r="S667" s="92">
        <f t="shared" ref="S667" si="2513">S666*$B667</f>
        <v>0</v>
      </c>
    </row>
    <row r="668" spans="1:19" x14ac:dyDescent="0.25">
      <c r="A668" s="8" t="s">
        <v>34</v>
      </c>
      <c r="B668" s="9">
        <f>1-B667</f>
        <v>0</v>
      </c>
      <c r="C668" s="6">
        <f t="shared" ref="C668:N668" si="2514">C666*$B$28</f>
        <v>0</v>
      </c>
      <c r="D668" s="6">
        <f t="shared" si="2514"/>
        <v>0</v>
      </c>
      <c r="E668" s="6">
        <f t="shared" si="2514"/>
        <v>0</v>
      </c>
      <c r="F668" s="6">
        <f t="shared" si="2514"/>
        <v>0</v>
      </c>
      <c r="G668" s="6">
        <f t="shared" si="2514"/>
        <v>0</v>
      </c>
      <c r="H668" s="6">
        <f t="shared" si="2514"/>
        <v>0</v>
      </c>
      <c r="I668" s="6">
        <f t="shared" si="2514"/>
        <v>0</v>
      </c>
      <c r="J668" s="6">
        <f t="shared" si="2514"/>
        <v>0</v>
      </c>
      <c r="K668" s="6">
        <f t="shared" si="2514"/>
        <v>0</v>
      </c>
      <c r="L668" s="6">
        <f t="shared" si="2514"/>
        <v>0</v>
      </c>
      <c r="M668" s="6">
        <f t="shared" si="2514"/>
        <v>0</v>
      </c>
      <c r="N668" s="6">
        <f t="shared" si="2514"/>
        <v>0</v>
      </c>
      <c r="O668" s="92">
        <f t="shared" si="2499"/>
        <v>0</v>
      </c>
      <c r="P668" s="92">
        <f t="shared" ref="P668" si="2515">P666-P667</f>
        <v>0</v>
      </c>
      <c r="Q668" s="92">
        <f t="shared" ref="Q668" si="2516">Q666-Q667</f>
        <v>0</v>
      </c>
      <c r="R668" s="92">
        <f t="shared" ref="R668" si="2517">R666-R667</f>
        <v>0</v>
      </c>
      <c r="S668" s="92">
        <f t="shared" ref="S668" si="2518">S666-S667</f>
        <v>0</v>
      </c>
    </row>
    <row r="669" spans="1:19" x14ac:dyDescent="0.25">
      <c r="A669" s="196" t="s">
        <v>397</v>
      </c>
      <c r="B669" s="197"/>
      <c r="C669" s="98" t="s">
        <v>17</v>
      </c>
      <c r="D669" s="98" t="s">
        <v>18</v>
      </c>
      <c r="E669" s="98" t="s">
        <v>19</v>
      </c>
      <c r="F669" s="98" t="s">
        <v>20</v>
      </c>
      <c r="G669" s="98" t="s">
        <v>21</v>
      </c>
      <c r="H669" s="98" t="s">
        <v>22</v>
      </c>
      <c r="I669" s="98" t="s">
        <v>23</v>
      </c>
      <c r="J669" s="98" t="s">
        <v>24</v>
      </c>
      <c r="K669" s="98" t="s">
        <v>25</v>
      </c>
      <c r="L669" s="98" t="s">
        <v>26</v>
      </c>
      <c r="M669" s="98" t="s">
        <v>27</v>
      </c>
      <c r="N669" s="98" t="s">
        <v>28</v>
      </c>
      <c r="O669" s="98" t="s">
        <v>438</v>
      </c>
      <c r="P669" s="98" t="s">
        <v>447</v>
      </c>
      <c r="Q669" s="98" t="s">
        <v>448</v>
      </c>
      <c r="R669" s="98" t="s">
        <v>449</v>
      </c>
      <c r="S669" s="98" t="s">
        <v>450</v>
      </c>
    </row>
    <row r="670" spans="1:19" x14ac:dyDescent="0.25">
      <c r="A670" s="198" t="s">
        <v>29</v>
      </c>
      <c r="B670" s="199"/>
      <c r="C670" s="81"/>
      <c r="D670" s="81">
        <f>$C670</f>
        <v>0</v>
      </c>
      <c r="E670" s="81">
        <f t="shared" ref="E670:N670" si="2519">$C670</f>
        <v>0</v>
      </c>
      <c r="F670" s="81">
        <f t="shared" si="2519"/>
        <v>0</v>
      </c>
      <c r="G670" s="81">
        <f t="shared" si="2519"/>
        <v>0</v>
      </c>
      <c r="H670" s="81">
        <f t="shared" si="2519"/>
        <v>0</v>
      </c>
      <c r="I670" s="81">
        <f t="shared" si="2519"/>
        <v>0</v>
      </c>
      <c r="J670" s="81">
        <f t="shared" si="2519"/>
        <v>0</v>
      </c>
      <c r="K670" s="81">
        <f t="shared" si="2519"/>
        <v>0</v>
      </c>
      <c r="L670" s="81">
        <f t="shared" si="2519"/>
        <v>0</v>
      </c>
      <c r="M670" s="81">
        <f t="shared" si="2519"/>
        <v>0</v>
      </c>
      <c r="N670" s="81">
        <f t="shared" si="2519"/>
        <v>0</v>
      </c>
      <c r="O670" s="90">
        <f t="shared" ref="O670:O671" si="2520">SUM(C670:N670)</f>
        <v>0</v>
      </c>
      <c r="P670" s="90">
        <f t="shared" ref="P670:S670" si="2521">O670*(1+P$7)</f>
        <v>0</v>
      </c>
      <c r="Q670" s="90">
        <f t="shared" si="2521"/>
        <v>0</v>
      </c>
      <c r="R670" s="90">
        <f t="shared" si="2521"/>
        <v>0</v>
      </c>
      <c r="S670" s="90">
        <f t="shared" si="2521"/>
        <v>0</v>
      </c>
    </row>
    <row r="671" spans="1:19" x14ac:dyDescent="0.25">
      <c r="A671" s="200"/>
      <c r="B671" s="201"/>
      <c r="C671" s="79">
        <f>INT($B$1*C670)</f>
        <v>0</v>
      </c>
      <c r="D671" s="79">
        <f t="shared" ref="D671:N671" si="2522">INT($B$1*D670)</f>
        <v>0</v>
      </c>
      <c r="E671" s="79">
        <f t="shared" si="2522"/>
        <v>0</v>
      </c>
      <c r="F671" s="79">
        <f t="shared" si="2522"/>
        <v>0</v>
      </c>
      <c r="G671" s="79">
        <f t="shared" si="2522"/>
        <v>0</v>
      </c>
      <c r="H671" s="79">
        <f t="shared" si="2522"/>
        <v>0</v>
      </c>
      <c r="I671" s="79">
        <f t="shared" si="2522"/>
        <v>0</v>
      </c>
      <c r="J671" s="79">
        <f t="shared" si="2522"/>
        <v>0</v>
      </c>
      <c r="K671" s="79">
        <f t="shared" si="2522"/>
        <v>0</v>
      </c>
      <c r="L671" s="79">
        <f t="shared" si="2522"/>
        <v>0</v>
      </c>
      <c r="M671" s="79">
        <f t="shared" si="2522"/>
        <v>0</v>
      </c>
      <c r="N671" s="79">
        <f t="shared" si="2522"/>
        <v>0</v>
      </c>
      <c r="O671" s="90">
        <f t="shared" si="2520"/>
        <v>0</v>
      </c>
      <c r="P671" s="90">
        <f t="shared" ref="P671:S671" si="2523">O671*(1+P$7)</f>
        <v>0</v>
      </c>
      <c r="Q671" s="90">
        <f t="shared" si="2523"/>
        <v>0</v>
      </c>
      <c r="R671" s="90">
        <f t="shared" si="2523"/>
        <v>0</v>
      </c>
      <c r="S671" s="90">
        <f t="shared" si="2523"/>
        <v>0</v>
      </c>
    </row>
    <row r="672" spans="1:19" x14ac:dyDescent="0.25">
      <c r="A672" s="202" t="s">
        <v>30</v>
      </c>
      <c r="B672" s="203"/>
      <c r="C672" s="7"/>
      <c r="D672" s="7">
        <f>$C672</f>
        <v>0</v>
      </c>
      <c r="E672" s="7">
        <f t="shared" ref="E672:N672" si="2524">$C672</f>
        <v>0</v>
      </c>
      <c r="F672" s="7">
        <f t="shared" si="2524"/>
        <v>0</v>
      </c>
      <c r="G672" s="7">
        <f t="shared" si="2524"/>
        <v>0</v>
      </c>
      <c r="H672" s="7">
        <f t="shared" si="2524"/>
        <v>0</v>
      </c>
      <c r="I672" s="7">
        <f t="shared" si="2524"/>
        <v>0</v>
      </c>
      <c r="J672" s="7">
        <f t="shared" si="2524"/>
        <v>0</v>
      </c>
      <c r="K672" s="7">
        <f t="shared" si="2524"/>
        <v>0</v>
      </c>
      <c r="L672" s="7">
        <f t="shared" si="2524"/>
        <v>0</v>
      </c>
      <c r="M672" s="7">
        <f t="shared" si="2524"/>
        <v>0</v>
      </c>
      <c r="N672" s="7">
        <f t="shared" si="2524"/>
        <v>0</v>
      </c>
      <c r="O672" s="150">
        <f t="shared" ref="O672" si="2525">AVERAGE(C672:N672)</f>
        <v>0</v>
      </c>
      <c r="P672" s="150">
        <f t="shared" ref="P672:S672" si="2526">ROUND(O672*(1+P$8),2)</f>
        <v>0</v>
      </c>
      <c r="Q672" s="150">
        <f t="shared" si="2526"/>
        <v>0</v>
      </c>
      <c r="R672" s="150">
        <f t="shared" si="2526"/>
        <v>0</v>
      </c>
      <c r="S672" s="150">
        <f t="shared" si="2526"/>
        <v>0</v>
      </c>
    </row>
    <row r="673" spans="1:19" ht="12" customHeight="1" x14ac:dyDescent="0.25">
      <c r="A673" s="202" t="s">
        <v>282</v>
      </c>
      <c r="B673" s="203"/>
      <c r="C673" s="6">
        <f>C671*C672</f>
        <v>0</v>
      </c>
      <c r="D673" s="6">
        <f t="shared" ref="D673:N673" si="2527">D671*D672</f>
        <v>0</v>
      </c>
      <c r="E673" s="6">
        <f t="shared" si="2527"/>
        <v>0</v>
      </c>
      <c r="F673" s="6">
        <f t="shared" si="2527"/>
        <v>0</v>
      </c>
      <c r="G673" s="6">
        <f t="shared" si="2527"/>
        <v>0</v>
      </c>
      <c r="H673" s="6">
        <f t="shared" si="2527"/>
        <v>0</v>
      </c>
      <c r="I673" s="6">
        <f t="shared" si="2527"/>
        <v>0</v>
      </c>
      <c r="J673" s="6">
        <f t="shared" si="2527"/>
        <v>0</v>
      </c>
      <c r="K673" s="6">
        <f t="shared" si="2527"/>
        <v>0</v>
      </c>
      <c r="L673" s="6">
        <f t="shared" si="2527"/>
        <v>0</v>
      </c>
      <c r="M673" s="6">
        <f t="shared" si="2527"/>
        <v>0</v>
      </c>
      <c r="N673" s="6">
        <f t="shared" si="2527"/>
        <v>0</v>
      </c>
      <c r="O673" s="92">
        <f t="shared" ref="O673" si="2528">SUM(C673:N673)</f>
        <v>0</v>
      </c>
      <c r="P673" s="92">
        <f t="shared" ref="P673" si="2529">P671*P672</f>
        <v>0</v>
      </c>
      <c r="Q673" s="92">
        <f t="shared" ref="Q673" si="2530">Q671*Q672</f>
        <v>0</v>
      </c>
      <c r="R673" s="92">
        <f t="shared" ref="R673" si="2531">R671*R672</f>
        <v>0</v>
      </c>
      <c r="S673" s="92">
        <f t="shared" ref="S673" si="2532">S671*S672</f>
        <v>0</v>
      </c>
    </row>
    <row r="674" spans="1:19" x14ac:dyDescent="0.25">
      <c r="A674" s="202" t="s">
        <v>31</v>
      </c>
      <c r="B674" s="203"/>
      <c r="C674" s="130">
        <v>0.21</v>
      </c>
      <c r="D674" s="131">
        <f t="shared" ref="D674:N674" si="2533">$C674</f>
        <v>0.21</v>
      </c>
      <c r="E674" s="131">
        <f t="shared" si="2533"/>
        <v>0.21</v>
      </c>
      <c r="F674" s="131">
        <f t="shared" si="2533"/>
        <v>0.21</v>
      </c>
      <c r="G674" s="131">
        <f t="shared" si="2533"/>
        <v>0.21</v>
      </c>
      <c r="H674" s="131">
        <f t="shared" si="2533"/>
        <v>0.21</v>
      </c>
      <c r="I674" s="131">
        <f t="shared" si="2533"/>
        <v>0.21</v>
      </c>
      <c r="J674" s="131">
        <f t="shared" si="2533"/>
        <v>0.21</v>
      </c>
      <c r="K674" s="131">
        <f t="shared" si="2533"/>
        <v>0.21</v>
      </c>
      <c r="L674" s="131">
        <f t="shared" si="2533"/>
        <v>0.21</v>
      </c>
      <c r="M674" s="131">
        <f t="shared" si="2533"/>
        <v>0.21</v>
      </c>
      <c r="N674" s="131">
        <f t="shared" si="2533"/>
        <v>0.21</v>
      </c>
      <c r="O674" s="6"/>
      <c r="P674" s="6"/>
      <c r="Q674" s="6"/>
      <c r="R674" s="6"/>
      <c r="S674" s="6"/>
    </row>
    <row r="675" spans="1:19" x14ac:dyDescent="0.25">
      <c r="A675" s="204" t="s">
        <v>32</v>
      </c>
      <c r="B675" s="205"/>
      <c r="C675" s="6">
        <f t="shared" ref="C675:N675" si="2534">C673*C674</f>
        <v>0</v>
      </c>
      <c r="D675" s="6">
        <f t="shared" si="2534"/>
        <v>0</v>
      </c>
      <c r="E675" s="6">
        <f t="shared" si="2534"/>
        <v>0</v>
      </c>
      <c r="F675" s="6">
        <f t="shared" si="2534"/>
        <v>0</v>
      </c>
      <c r="G675" s="6">
        <f t="shared" si="2534"/>
        <v>0</v>
      </c>
      <c r="H675" s="6">
        <f t="shared" si="2534"/>
        <v>0</v>
      </c>
      <c r="I675" s="6">
        <f t="shared" si="2534"/>
        <v>0</v>
      </c>
      <c r="J675" s="6">
        <f t="shared" si="2534"/>
        <v>0</v>
      </c>
      <c r="K675" s="6">
        <f t="shared" si="2534"/>
        <v>0</v>
      </c>
      <c r="L675" s="6">
        <f t="shared" si="2534"/>
        <v>0</v>
      </c>
      <c r="M675" s="6">
        <f t="shared" si="2534"/>
        <v>0</v>
      </c>
      <c r="N675" s="6">
        <f t="shared" si="2534"/>
        <v>0</v>
      </c>
      <c r="O675" s="92">
        <f t="shared" ref="O675:O678" si="2535">SUM(C675:N675)</f>
        <v>0</v>
      </c>
      <c r="P675" s="92">
        <f t="shared" ref="P675" si="2536">P673*$C674</f>
        <v>0</v>
      </c>
      <c r="Q675" s="92">
        <f t="shared" ref="Q675" si="2537">Q673*$C674</f>
        <v>0</v>
      </c>
      <c r="R675" s="92">
        <f t="shared" ref="R675" si="2538">R673*$C674</f>
        <v>0</v>
      </c>
      <c r="S675" s="92">
        <f t="shared" ref="S675" si="2539">S673*$C674</f>
        <v>0</v>
      </c>
    </row>
    <row r="676" spans="1:19" x14ac:dyDescent="0.25">
      <c r="A676" s="204" t="s">
        <v>281</v>
      </c>
      <c r="B676" s="205"/>
      <c r="C676" s="6">
        <f t="shared" ref="C676:N676" si="2540">C673+C675</f>
        <v>0</v>
      </c>
      <c r="D676" s="6">
        <f t="shared" si="2540"/>
        <v>0</v>
      </c>
      <c r="E676" s="6">
        <f t="shared" si="2540"/>
        <v>0</v>
      </c>
      <c r="F676" s="6">
        <f t="shared" si="2540"/>
        <v>0</v>
      </c>
      <c r="G676" s="6">
        <f t="shared" si="2540"/>
        <v>0</v>
      </c>
      <c r="H676" s="6">
        <f t="shared" si="2540"/>
        <v>0</v>
      </c>
      <c r="I676" s="6">
        <f t="shared" si="2540"/>
        <v>0</v>
      </c>
      <c r="J676" s="6">
        <f t="shared" si="2540"/>
        <v>0</v>
      </c>
      <c r="K676" s="6">
        <f t="shared" si="2540"/>
        <v>0</v>
      </c>
      <c r="L676" s="6">
        <f t="shared" si="2540"/>
        <v>0</v>
      </c>
      <c r="M676" s="6">
        <f t="shared" si="2540"/>
        <v>0</v>
      </c>
      <c r="N676" s="6">
        <f t="shared" si="2540"/>
        <v>0</v>
      </c>
      <c r="O676" s="92">
        <f t="shared" si="2535"/>
        <v>0</v>
      </c>
      <c r="P676" s="92">
        <f t="shared" ref="P676" si="2541">P673+P675</f>
        <v>0</v>
      </c>
      <c r="Q676" s="92">
        <f t="shared" ref="Q676" si="2542">Q673+Q675</f>
        <v>0</v>
      </c>
      <c r="R676" s="92">
        <f t="shared" ref="R676" si="2543">R673+R675</f>
        <v>0</v>
      </c>
      <c r="S676" s="92">
        <f t="shared" ref="S676" si="2544">S673+S675</f>
        <v>0</v>
      </c>
    </row>
    <row r="677" spans="1:19" x14ac:dyDescent="0.25">
      <c r="A677" s="8" t="s">
        <v>33</v>
      </c>
      <c r="B677" s="9">
        <f>$B$17</f>
        <v>1</v>
      </c>
      <c r="C677" s="6">
        <f t="shared" ref="C677:N677" si="2545">C676*$B$27</f>
        <v>0</v>
      </c>
      <c r="D677" s="6">
        <f t="shared" si="2545"/>
        <v>0</v>
      </c>
      <c r="E677" s="6">
        <f t="shared" si="2545"/>
        <v>0</v>
      </c>
      <c r="F677" s="6">
        <f t="shared" si="2545"/>
        <v>0</v>
      </c>
      <c r="G677" s="6">
        <f t="shared" si="2545"/>
        <v>0</v>
      </c>
      <c r="H677" s="6">
        <f t="shared" si="2545"/>
        <v>0</v>
      </c>
      <c r="I677" s="6">
        <f t="shared" si="2545"/>
        <v>0</v>
      </c>
      <c r="J677" s="6">
        <f t="shared" si="2545"/>
        <v>0</v>
      </c>
      <c r="K677" s="6">
        <f t="shared" si="2545"/>
        <v>0</v>
      </c>
      <c r="L677" s="6">
        <f t="shared" si="2545"/>
        <v>0</v>
      </c>
      <c r="M677" s="6">
        <f t="shared" si="2545"/>
        <v>0</v>
      </c>
      <c r="N677" s="6">
        <f t="shared" si="2545"/>
        <v>0</v>
      </c>
      <c r="O677" s="92">
        <f t="shared" si="2535"/>
        <v>0</v>
      </c>
      <c r="P677" s="92">
        <f t="shared" ref="P677" si="2546">P676*$B677</f>
        <v>0</v>
      </c>
      <c r="Q677" s="92">
        <f t="shared" ref="Q677" si="2547">Q676*$B677</f>
        <v>0</v>
      </c>
      <c r="R677" s="92">
        <f t="shared" ref="R677" si="2548">R676*$B677</f>
        <v>0</v>
      </c>
      <c r="S677" s="92">
        <f t="shared" ref="S677" si="2549">S676*$B677</f>
        <v>0</v>
      </c>
    </row>
    <row r="678" spans="1:19" x14ac:dyDescent="0.25">
      <c r="A678" s="8" t="s">
        <v>34</v>
      </c>
      <c r="B678" s="9">
        <f>1-B677</f>
        <v>0</v>
      </c>
      <c r="C678" s="6">
        <f t="shared" ref="C678:N678" si="2550">C676*$B$28</f>
        <v>0</v>
      </c>
      <c r="D678" s="6">
        <f t="shared" si="2550"/>
        <v>0</v>
      </c>
      <c r="E678" s="6">
        <f t="shared" si="2550"/>
        <v>0</v>
      </c>
      <c r="F678" s="6">
        <f t="shared" si="2550"/>
        <v>0</v>
      </c>
      <c r="G678" s="6">
        <f t="shared" si="2550"/>
        <v>0</v>
      </c>
      <c r="H678" s="6">
        <f t="shared" si="2550"/>
        <v>0</v>
      </c>
      <c r="I678" s="6">
        <f t="shared" si="2550"/>
        <v>0</v>
      </c>
      <c r="J678" s="6">
        <f t="shared" si="2550"/>
        <v>0</v>
      </c>
      <c r="K678" s="6">
        <f t="shared" si="2550"/>
        <v>0</v>
      </c>
      <c r="L678" s="6">
        <f t="shared" si="2550"/>
        <v>0</v>
      </c>
      <c r="M678" s="6">
        <f t="shared" si="2550"/>
        <v>0</v>
      </c>
      <c r="N678" s="6">
        <f t="shared" si="2550"/>
        <v>0</v>
      </c>
      <c r="O678" s="92">
        <f t="shared" si="2535"/>
        <v>0</v>
      </c>
      <c r="P678" s="92">
        <f t="shared" ref="P678" si="2551">P676-P677</f>
        <v>0</v>
      </c>
      <c r="Q678" s="92">
        <f t="shared" ref="Q678" si="2552">Q676-Q677</f>
        <v>0</v>
      </c>
      <c r="R678" s="92">
        <f t="shared" ref="R678" si="2553">R676-R677</f>
        <v>0</v>
      </c>
      <c r="S678" s="92">
        <f t="shared" ref="S678" si="2554">S676-S677</f>
        <v>0</v>
      </c>
    </row>
    <row r="679" spans="1:19" x14ac:dyDescent="0.25">
      <c r="A679" s="196" t="s">
        <v>398</v>
      </c>
      <c r="B679" s="197"/>
      <c r="C679" s="98" t="s">
        <v>17</v>
      </c>
      <c r="D679" s="98" t="s">
        <v>18</v>
      </c>
      <c r="E679" s="98" t="s">
        <v>19</v>
      </c>
      <c r="F679" s="98" t="s">
        <v>20</v>
      </c>
      <c r="G679" s="98" t="s">
        <v>21</v>
      </c>
      <c r="H679" s="98" t="s">
        <v>22</v>
      </c>
      <c r="I679" s="98" t="s">
        <v>23</v>
      </c>
      <c r="J679" s="98" t="s">
        <v>24</v>
      </c>
      <c r="K679" s="98" t="s">
        <v>25</v>
      </c>
      <c r="L679" s="98" t="s">
        <v>26</v>
      </c>
      <c r="M679" s="98" t="s">
        <v>27</v>
      </c>
      <c r="N679" s="98" t="s">
        <v>28</v>
      </c>
      <c r="O679" s="98" t="s">
        <v>438</v>
      </c>
      <c r="P679" s="98" t="s">
        <v>447</v>
      </c>
      <c r="Q679" s="98" t="s">
        <v>448</v>
      </c>
      <c r="R679" s="98" t="s">
        <v>449</v>
      </c>
      <c r="S679" s="98" t="s">
        <v>450</v>
      </c>
    </row>
    <row r="680" spans="1:19" x14ac:dyDescent="0.25">
      <c r="A680" s="198" t="s">
        <v>29</v>
      </c>
      <c r="B680" s="199"/>
      <c r="C680" s="81"/>
      <c r="D680" s="81">
        <f>$C680</f>
        <v>0</v>
      </c>
      <c r="E680" s="81">
        <f t="shared" ref="E680:N680" si="2555">$C680</f>
        <v>0</v>
      </c>
      <c r="F680" s="81">
        <f t="shared" si="2555"/>
        <v>0</v>
      </c>
      <c r="G680" s="81">
        <f t="shared" si="2555"/>
        <v>0</v>
      </c>
      <c r="H680" s="81">
        <f t="shared" si="2555"/>
        <v>0</v>
      </c>
      <c r="I680" s="81">
        <f t="shared" si="2555"/>
        <v>0</v>
      </c>
      <c r="J680" s="81">
        <f t="shared" si="2555"/>
        <v>0</v>
      </c>
      <c r="K680" s="81">
        <f t="shared" si="2555"/>
        <v>0</v>
      </c>
      <c r="L680" s="81">
        <f t="shared" si="2555"/>
        <v>0</v>
      </c>
      <c r="M680" s="81">
        <f t="shared" si="2555"/>
        <v>0</v>
      </c>
      <c r="N680" s="81">
        <f t="shared" si="2555"/>
        <v>0</v>
      </c>
      <c r="O680" s="90">
        <f t="shared" ref="O680:O681" si="2556">SUM(C680:N680)</f>
        <v>0</v>
      </c>
      <c r="P680" s="90">
        <f t="shared" ref="P680:S680" si="2557">O680*(1+P$7)</f>
        <v>0</v>
      </c>
      <c r="Q680" s="90">
        <f t="shared" si="2557"/>
        <v>0</v>
      </c>
      <c r="R680" s="90">
        <f t="shared" si="2557"/>
        <v>0</v>
      </c>
      <c r="S680" s="90">
        <f t="shared" si="2557"/>
        <v>0</v>
      </c>
    </row>
    <row r="681" spans="1:19" x14ac:dyDescent="0.25">
      <c r="A681" s="200"/>
      <c r="B681" s="201"/>
      <c r="C681" s="79">
        <f>INT($B$1*C680)</f>
        <v>0</v>
      </c>
      <c r="D681" s="79">
        <f t="shared" ref="D681:N681" si="2558">INT($B$1*D680)</f>
        <v>0</v>
      </c>
      <c r="E681" s="79">
        <f t="shared" si="2558"/>
        <v>0</v>
      </c>
      <c r="F681" s="79">
        <f t="shared" si="2558"/>
        <v>0</v>
      </c>
      <c r="G681" s="79">
        <f t="shared" si="2558"/>
        <v>0</v>
      </c>
      <c r="H681" s="79">
        <f t="shared" si="2558"/>
        <v>0</v>
      </c>
      <c r="I681" s="79">
        <f t="shared" si="2558"/>
        <v>0</v>
      </c>
      <c r="J681" s="79">
        <f t="shared" si="2558"/>
        <v>0</v>
      </c>
      <c r="K681" s="79">
        <f t="shared" si="2558"/>
        <v>0</v>
      </c>
      <c r="L681" s="79">
        <f t="shared" si="2558"/>
        <v>0</v>
      </c>
      <c r="M681" s="79">
        <f t="shared" si="2558"/>
        <v>0</v>
      </c>
      <c r="N681" s="79">
        <f t="shared" si="2558"/>
        <v>0</v>
      </c>
      <c r="O681" s="90">
        <f t="shared" si="2556"/>
        <v>0</v>
      </c>
      <c r="P681" s="90">
        <f t="shared" ref="P681:S681" si="2559">O681*(1+P$7)</f>
        <v>0</v>
      </c>
      <c r="Q681" s="90">
        <f t="shared" si="2559"/>
        <v>0</v>
      </c>
      <c r="R681" s="90">
        <f t="shared" si="2559"/>
        <v>0</v>
      </c>
      <c r="S681" s="90">
        <f t="shared" si="2559"/>
        <v>0</v>
      </c>
    </row>
    <row r="682" spans="1:19" x14ac:dyDescent="0.25">
      <c r="A682" s="202" t="s">
        <v>30</v>
      </c>
      <c r="B682" s="203"/>
      <c r="C682" s="7"/>
      <c r="D682" s="7">
        <f>$C682</f>
        <v>0</v>
      </c>
      <c r="E682" s="7">
        <f t="shared" ref="E682:N682" si="2560">$C682</f>
        <v>0</v>
      </c>
      <c r="F682" s="7">
        <f t="shared" si="2560"/>
        <v>0</v>
      </c>
      <c r="G682" s="7">
        <f t="shared" si="2560"/>
        <v>0</v>
      </c>
      <c r="H682" s="7">
        <f t="shared" si="2560"/>
        <v>0</v>
      </c>
      <c r="I682" s="7">
        <f t="shared" si="2560"/>
        <v>0</v>
      </c>
      <c r="J682" s="7">
        <f t="shared" si="2560"/>
        <v>0</v>
      </c>
      <c r="K682" s="7">
        <f t="shared" si="2560"/>
        <v>0</v>
      </c>
      <c r="L682" s="7">
        <f t="shared" si="2560"/>
        <v>0</v>
      </c>
      <c r="M682" s="7">
        <f t="shared" si="2560"/>
        <v>0</v>
      </c>
      <c r="N682" s="7">
        <f t="shared" si="2560"/>
        <v>0</v>
      </c>
      <c r="O682" s="150">
        <f t="shared" ref="O682" si="2561">AVERAGE(C682:N682)</f>
        <v>0</v>
      </c>
      <c r="P682" s="150">
        <f t="shared" ref="P682:S682" si="2562">ROUND(O682*(1+P$8),2)</f>
        <v>0</v>
      </c>
      <c r="Q682" s="150">
        <f t="shared" si="2562"/>
        <v>0</v>
      </c>
      <c r="R682" s="150">
        <f t="shared" si="2562"/>
        <v>0</v>
      </c>
      <c r="S682" s="150">
        <f t="shared" si="2562"/>
        <v>0</v>
      </c>
    </row>
    <row r="683" spans="1:19" ht="12" customHeight="1" x14ac:dyDescent="0.25">
      <c r="A683" s="202" t="s">
        <v>282</v>
      </c>
      <c r="B683" s="203"/>
      <c r="C683" s="6">
        <f>C681*C682</f>
        <v>0</v>
      </c>
      <c r="D683" s="6">
        <f t="shared" ref="D683:N683" si="2563">D681*D682</f>
        <v>0</v>
      </c>
      <c r="E683" s="6">
        <f t="shared" si="2563"/>
        <v>0</v>
      </c>
      <c r="F683" s="6">
        <f t="shared" si="2563"/>
        <v>0</v>
      </c>
      <c r="G683" s="6">
        <f t="shared" si="2563"/>
        <v>0</v>
      </c>
      <c r="H683" s="6">
        <f t="shared" si="2563"/>
        <v>0</v>
      </c>
      <c r="I683" s="6">
        <f t="shared" si="2563"/>
        <v>0</v>
      </c>
      <c r="J683" s="6">
        <f t="shared" si="2563"/>
        <v>0</v>
      </c>
      <c r="K683" s="6">
        <f t="shared" si="2563"/>
        <v>0</v>
      </c>
      <c r="L683" s="6">
        <f t="shared" si="2563"/>
        <v>0</v>
      </c>
      <c r="M683" s="6">
        <f t="shared" si="2563"/>
        <v>0</v>
      </c>
      <c r="N683" s="6">
        <f t="shared" si="2563"/>
        <v>0</v>
      </c>
      <c r="O683" s="92">
        <f t="shared" ref="O683" si="2564">SUM(C683:N683)</f>
        <v>0</v>
      </c>
      <c r="P683" s="92">
        <f t="shared" ref="P683" si="2565">P681*P682</f>
        <v>0</v>
      </c>
      <c r="Q683" s="92">
        <f t="shared" ref="Q683" si="2566">Q681*Q682</f>
        <v>0</v>
      </c>
      <c r="R683" s="92">
        <f t="shared" ref="R683" si="2567">R681*R682</f>
        <v>0</v>
      </c>
      <c r="S683" s="92">
        <f t="shared" ref="S683" si="2568">S681*S682</f>
        <v>0</v>
      </c>
    </row>
    <row r="684" spans="1:19" x14ac:dyDescent="0.25">
      <c r="A684" s="202" t="s">
        <v>31</v>
      </c>
      <c r="B684" s="203"/>
      <c r="C684" s="130">
        <v>0.21</v>
      </c>
      <c r="D684" s="131">
        <f t="shared" ref="D684:N684" si="2569">$C684</f>
        <v>0.21</v>
      </c>
      <c r="E684" s="131">
        <f t="shared" si="2569"/>
        <v>0.21</v>
      </c>
      <c r="F684" s="131">
        <f t="shared" si="2569"/>
        <v>0.21</v>
      </c>
      <c r="G684" s="131">
        <f t="shared" si="2569"/>
        <v>0.21</v>
      </c>
      <c r="H684" s="131">
        <f t="shared" si="2569"/>
        <v>0.21</v>
      </c>
      <c r="I684" s="131">
        <f t="shared" si="2569"/>
        <v>0.21</v>
      </c>
      <c r="J684" s="131">
        <f t="shared" si="2569"/>
        <v>0.21</v>
      </c>
      <c r="K684" s="131">
        <f t="shared" si="2569"/>
        <v>0.21</v>
      </c>
      <c r="L684" s="131">
        <f t="shared" si="2569"/>
        <v>0.21</v>
      </c>
      <c r="M684" s="131">
        <f t="shared" si="2569"/>
        <v>0.21</v>
      </c>
      <c r="N684" s="131">
        <f t="shared" si="2569"/>
        <v>0.21</v>
      </c>
      <c r="O684" s="6"/>
      <c r="P684" s="6"/>
      <c r="Q684" s="6"/>
      <c r="R684" s="6"/>
      <c r="S684" s="6"/>
    </row>
    <row r="685" spans="1:19" x14ac:dyDescent="0.25">
      <c r="A685" s="204" t="s">
        <v>32</v>
      </c>
      <c r="B685" s="205"/>
      <c r="C685" s="6">
        <f t="shared" ref="C685:N685" si="2570">C683*C684</f>
        <v>0</v>
      </c>
      <c r="D685" s="6">
        <f t="shared" si="2570"/>
        <v>0</v>
      </c>
      <c r="E685" s="6">
        <f t="shared" si="2570"/>
        <v>0</v>
      </c>
      <c r="F685" s="6">
        <f t="shared" si="2570"/>
        <v>0</v>
      </c>
      <c r="G685" s="6">
        <f t="shared" si="2570"/>
        <v>0</v>
      </c>
      <c r="H685" s="6">
        <f t="shared" si="2570"/>
        <v>0</v>
      </c>
      <c r="I685" s="6">
        <f t="shared" si="2570"/>
        <v>0</v>
      </c>
      <c r="J685" s="6">
        <f t="shared" si="2570"/>
        <v>0</v>
      </c>
      <c r="K685" s="6">
        <f t="shared" si="2570"/>
        <v>0</v>
      </c>
      <c r="L685" s="6">
        <f t="shared" si="2570"/>
        <v>0</v>
      </c>
      <c r="M685" s="6">
        <f t="shared" si="2570"/>
        <v>0</v>
      </c>
      <c r="N685" s="6">
        <f t="shared" si="2570"/>
        <v>0</v>
      </c>
      <c r="O685" s="92">
        <f t="shared" ref="O685:O688" si="2571">SUM(C685:N685)</f>
        <v>0</v>
      </c>
      <c r="P685" s="92">
        <f t="shared" ref="P685" si="2572">P683*$C684</f>
        <v>0</v>
      </c>
      <c r="Q685" s="92">
        <f t="shared" ref="Q685" si="2573">Q683*$C684</f>
        <v>0</v>
      </c>
      <c r="R685" s="92">
        <f t="shared" ref="R685" si="2574">R683*$C684</f>
        <v>0</v>
      </c>
      <c r="S685" s="92">
        <f t="shared" ref="S685" si="2575">S683*$C684</f>
        <v>0</v>
      </c>
    </row>
    <row r="686" spans="1:19" x14ac:dyDescent="0.25">
      <c r="A686" s="204" t="s">
        <v>281</v>
      </c>
      <c r="B686" s="205"/>
      <c r="C686" s="6">
        <f t="shared" ref="C686:N686" si="2576">C683+C685</f>
        <v>0</v>
      </c>
      <c r="D686" s="6">
        <f t="shared" si="2576"/>
        <v>0</v>
      </c>
      <c r="E686" s="6">
        <f t="shared" si="2576"/>
        <v>0</v>
      </c>
      <c r="F686" s="6">
        <f t="shared" si="2576"/>
        <v>0</v>
      </c>
      <c r="G686" s="6">
        <f t="shared" si="2576"/>
        <v>0</v>
      </c>
      <c r="H686" s="6">
        <f t="shared" si="2576"/>
        <v>0</v>
      </c>
      <c r="I686" s="6">
        <f t="shared" si="2576"/>
        <v>0</v>
      </c>
      <c r="J686" s="6">
        <f t="shared" si="2576"/>
        <v>0</v>
      </c>
      <c r="K686" s="6">
        <f t="shared" si="2576"/>
        <v>0</v>
      </c>
      <c r="L686" s="6">
        <f t="shared" si="2576"/>
        <v>0</v>
      </c>
      <c r="M686" s="6">
        <f t="shared" si="2576"/>
        <v>0</v>
      </c>
      <c r="N686" s="6">
        <f t="shared" si="2576"/>
        <v>0</v>
      </c>
      <c r="O686" s="92">
        <f t="shared" si="2571"/>
        <v>0</v>
      </c>
      <c r="P686" s="92">
        <f t="shared" ref="P686" si="2577">P683+P685</f>
        <v>0</v>
      </c>
      <c r="Q686" s="92">
        <f t="shared" ref="Q686" si="2578">Q683+Q685</f>
        <v>0</v>
      </c>
      <c r="R686" s="92">
        <f t="shared" ref="R686" si="2579">R683+R685</f>
        <v>0</v>
      </c>
      <c r="S686" s="92">
        <f t="shared" ref="S686" si="2580">S683+S685</f>
        <v>0</v>
      </c>
    </row>
    <row r="687" spans="1:19" x14ac:dyDescent="0.25">
      <c r="A687" s="8" t="s">
        <v>33</v>
      </c>
      <c r="B687" s="9">
        <f>$B$17</f>
        <v>1</v>
      </c>
      <c r="C687" s="6">
        <f t="shared" ref="C687:N687" si="2581">C686*$B$27</f>
        <v>0</v>
      </c>
      <c r="D687" s="6">
        <f t="shared" si="2581"/>
        <v>0</v>
      </c>
      <c r="E687" s="6">
        <f t="shared" si="2581"/>
        <v>0</v>
      </c>
      <c r="F687" s="6">
        <f t="shared" si="2581"/>
        <v>0</v>
      </c>
      <c r="G687" s="6">
        <f t="shared" si="2581"/>
        <v>0</v>
      </c>
      <c r="H687" s="6">
        <f t="shared" si="2581"/>
        <v>0</v>
      </c>
      <c r="I687" s="6">
        <f t="shared" si="2581"/>
        <v>0</v>
      </c>
      <c r="J687" s="6">
        <f t="shared" si="2581"/>
        <v>0</v>
      </c>
      <c r="K687" s="6">
        <f t="shared" si="2581"/>
        <v>0</v>
      </c>
      <c r="L687" s="6">
        <f t="shared" si="2581"/>
        <v>0</v>
      </c>
      <c r="M687" s="6">
        <f t="shared" si="2581"/>
        <v>0</v>
      </c>
      <c r="N687" s="6">
        <f t="shared" si="2581"/>
        <v>0</v>
      </c>
      <c r="O687" s="92">
        <f t="shared" si="2571"/>
        <v>0</v>
      </c>
      <c r="P687" s="92">
        <f t="shared" ref="P687" si="2582">P686*$B687</f>
        <v>0</v>
      </c>
      <c r="Q687" s="92">
        <f t="shared" ref="Q687" si="2583">Q686*$B687</f>
        <v>0</v>
      </c>
      <c r="R687" s="92">
        <f t="shared" ref="R687" si="2584">R686*$B687</f>
        <v>0</v>
      </c>
      <c r="S687" s="92">
        <f t="shared" ref="S687" si="2585">S686*$B687</f>
        <v>0</v>
      </c>
    </row>
    <row r="688" spans="1:19" x14ac:dyDescent="0.25">
      <c r="A688" s="8" t="s">
        <v>34</v>
      </c>
      <c r="B688" s="9">
        <f>1-B687</f>
        <v>0</v>
      </c>
      <c r="C688" s="6">
        <f t="shared" ref="C688:N688" si="2586">C686*$B$28</f>
        <v>0</v>
      </c>
      <c r="D688" s="6">
        <f t="shared" si="2586"/>
        <v>0</v>
      </c>
      <c r="E688" s="6">
        <f t="shared" si="2586"/>
        <v>0</v>
      </c>
      <c r="F688" s="6">
        <f t="shared" si="2586"/>
        <v>0</v>
      </c>
      <c r="G688" s="6">
        <f t="shared" si="2586"/>
        <v>0</v>
      </c>
      <c r="H688" s="6">
        <f t="shared" si="2586"/>
        <v>0</v>
      </c>
      <c r="I688" s="6">
        <f t="shared" si="2586"/>
        <v>0</v>
      </c>
      <c r="J688" s="6">
        <f t="shared" si="2586"/>
        <v>0</v>
      </c>
      <c r="K688" s="6">
        <f t="shared" si="2586"/>
        <v>0</v>
      </c>
      <c r="L688" s="6">
        <f t="shared" si="2586"/>
        <v>0</v>
      </c>
      <c r="M688" s="6">
        <f t="shared" si="2586"/>
        <v>0</v>
      </c>
      <c r="N688" s="6">
        <f t="shared" si="2586"/>
        <v>0</v>
      </c>
      <c r="O688" s="92">
        <f t="shared" si="2571"/>
        <v>0</v>
      </c>
      <c r="P688" s="92">
        <f t="shared" ref="P688" si="2587">P686-P687</f>
        <v>0</v>
      </c>
      <c r="Q688" s="92">
        <f t="shared" ref="Q688" si="2588">Q686-Q687</f>
        <v>0</v>
      </c>
      <c r="R688" s="92">
        <f t="shared" ref="R688" si="2589">R686-R687</f>
        <v>0</v>
      </c>
      <c r="S688" s="92">
        <f t="shared" ref="S688" si="2590">S686-S687</f>
        <v>0</v>
      </c>
    </row>
    <row r="689" spans="1:19" x14ac:dyDescent="0.25">
      <c r="A689" s="196" t="s">
        <v>399</v>
      </c>
      <c r="B689" s="197"/>
      <c r="C689" s="98" t="s">
        <v>17</v>
      </c>
      <c r="D689" s="98" t="s">
        <v>18</v>
      </c>
      <c r="E689" s="98" t="s">
        <v>19</v>
      </c>
      <c r="F689" s="98" t="s">
        <v>20</v>
      </c>
      <c r="G689" s="98" t="s">
        <v>21</v>
      </c>
      <c r="H689" s="98" t="s">
        <v>22</v>
      </c>
      <c r="I689" s="98" t="s">
        <v>23</v>
      </c>
      <c r="J689" s="98" t="s">
        <v>24</v>
      </c>
      <c r="K689" s="98" t="s">
        <v>25</v>
      </c>
      <c r="L689" s="98" t="s">
        <v>26</v>
      </c>
      <c r="M689" s="98" t="s">
        <v>27</v>
      </c>
      <c r="N689" s="98" t="s">
        <v>28</v>
      </c>
      <c r="O689" s="98" t="s">
        <v>438</v>
      </c>
      <c r="P689" s="98" t="s">
        <v>447</v>
      </c>
      <c r="Q689" s="98" t="s">
        <v>448</v>
      </c>
      <c r="R689" s="98" t="s">
        <v>449</v>
      </c>
      <c r="S689" s="98" t="s">
        <v>450</v>
      </c>
    </row>
    <row r="690" spans="1:19" x14ac:dyDescent="0.25">
      <c r="A690" s="198" t="s">
        <v>29</v>
      </c>
      <c r="B690" s="199"/>
      <c r="C690" s="81"/>
      <c r="D690" s="81">
        <f>$C690</f>
        <v>0</v>
      </c>
      <c r="E690" s="81">
        <f t="shared" ref="E690:N690" si="2591">$C690</f>
        <v>0</v>
      </c>
      <c r="F690" s="81">
        <f t="shared" si="2591"/>
        <v>0</v>
      </c>
      <c r="G690" s="81">
        <f t="shared" si="2591"/>
        <v>0</v>
      </c>
      <c r="H690" s="81">
        <f t="shared" si="2591"/>
        <v>0</v>
      </c>
      <c r="I690" s="81">
        <f t="shared" si="2591"/>
        <v>0</v>
      </c>
      <c r="J690" s="81">
        <f t="shared" si="2591"/>
        <v>0</v>
      </c>
      <c r="K690" s="81">
        <f t="shared" si="2591"/>
        <v>0</v>
      </c>
      <c r="L690" s="81">
        <f t="shared" si="2591"/>
        <v>0</v>
      </c>
      <c r="M690" s="81">
        <f t="shared" si="2591"/>
        <v>0</v>
      </c>
      <c r="N690" s="81">
        <f t="shared" si="2591"/>
        <v>0</v>
      </c>
      <c r="O690" s="90">
        <f t="shared" ref="O690:O691" si="2592">SUM(C690:N690)</f>
        <v>0</v>
      </c>
      <c r="P690" s="90">
        <f t="shared" ref="P690:S690" si="2593">O690*(1+P$7)</f>
        <v>0</v>
      </c>
      <c r="Q690" s="90">
        <f t="shared" si="2593"/>
        <v>0</v>
      </c>
      <c r="R690" s="90">
        <f t="shared" si="2593"/>
        <v>0</v>
      </c>
      <c r="S690" s="90">
        <f t="shared" si="2593"/>
        <v>0</v>
      </c>
    </row>
    <row r="691" spans="1:19" x14ac:dyDescent="0.25">
      <c r="A691" s="200"/>
      <c r="B691" s="201"/>
      <c r="C691" s="79">
        <f>INT($B$1*C690)</f>
        <v>0</v>
      </c>
      <c r="D691" s="79">
        <f t="shared" ref="D691:N691" si="2594">INT($B$1*D690)</f>
        <v>0</v>
      </c>
      <c r="E691" s="79">
        <f t="shared" si="2594"/>
        <v>0</v>
      </c>
      <c r="F691" s="79">
        <f t="shared" si="2594"/>
        <v>0</v>
      </c>
      <c r="G691" s="79">
        <f t="shared" si="2594"/>
        <v>0</v>
      </c>
      <c r="H691" s="79">
        <f t="shared" si="2594"/>
        <v>0</v>
      </c>
      <c r="I691" s="79">
        <f t="shared" si="2594"/>
        <v>0</v>
      </c>
      <c r="J691" s="79">
        <f t="shared" si="2594"/>
        <v>0</v>
      </c>
      <c r="K691" s="79">
        <f t="shared" si="2594"/>
        <v>0</v>
      </c>
      <c r="L691" s="79">
        <f t="shared" si="2594"/>
        <v>0</v>
      </c>
      <c r="M691" s="79">
        <f t="shared" si="2594"/>
        <v>0</v>
      </c>
      <c r="N691" s="79">
        <f t="shared" si="2594"/>
        <v>0</v>
      </c>
      <c r="O691" s="90">
        <f t="shared" si="2592"/>
        <v>0</v>
      </c>
      <c r="P691" s="90">
        <f t="shared" ref="P691:S691" si="2595">O691*(1+P$7)</f>
        <v>0</v>
      </c>
      <c r="Q691" s="90">
        <f t="shared" si="2595"/>
        <v>0</v>
      </c>
      <c r="R691" s="90">
        <f t="shared" si="2595"/>
        <v>0</v>
      </c>
      <c r="S691" s="90">
        <f t="shared" si="2595"/>
        <v>0</v>
      </c>
    </row>
    <row r="692" spans="1:19" x14ac:dyDescent="0.25">
      <c r="A692" s="202" t="s">
        <v>30</v>
      </c>
      <c r="B692" s="203"/>
      <c r="C692" s="7"/>
      <c r="D692" s="7">
        <f>$C692</f>
        <v>0</v>
      </c>
      <c r="E692" s="7">
        <f t="shared" ref="E692:N692" si="2596">$C692</f>
        <v>0</v>
      </c>
      <c r="F692" s="7">
        <f t="shared" si="2596"/>
        <v>0</v>
      </c>
      <c r="G692" s="7">
        <f t="shared" si="2596"/>
        <v>0</v>
      </c>
      <c r="H692" s="7">
        <f t="shared" si="2596"/>
        <v>0</v>
      </c>
      <c r="I692" s="7">
        <f t="shared" si="2596"/>
        <v>0</v>
      </c>
      <c r="J692" s="7">
        <f t="shared" si="2596"/>
        <v>0</v>
      </c>
      <c r="K692" s="7">
        <f t="shared" si="2596"/>
        <v>0</v>
      </c>
      <c r="L692" s="7">
        <f t="shared" si="2596"/>
        <v>0</v>
      </c>
      <c r="M692" s="7">
        <f t="shared" si="2596"/>
        <v>0</v>
      </c>
      <c r="N692" s="7">
        <f t="shared" si="2596"/>
        <v>0</v>
      </c>
      <c r="O692" s="150">
        <f t="shared" ref="O692" si="2597">AVERAGE(C692:N692)</f>
        <v>0</v>
      </c>
      <c r="P692" s="150">
        <f t="shared" ref="P692:S692" si="2598">ROUND(O692*(1+P$8),2)</f>
        <v>0</v>
      </c>
      <c r="Q692" s="150">
        <f t="shared" si="2598"/>
        <v>0</v>
      </c>
      <c r="R692" s="150">
        <f t="shared" si="2598"/>
        <v>0</v>
      </c>
      <c r="S692" s="150">
        <f t="shared" si="2598"/>
        <v>0</v>
      </c>
    </row>
    <row r="693" spans="1:19" ht="12" customHeight="1" x14ac:dyDescent="0.25">
      <c r="A693" s="202" t="s">
        <v>282</v>
      </c>
      <c r="B693" s="203"/>
      <c r="C693" s="6">
        <f>C691*C692</f>
        <v>0</v>
      </c>
      <c r="D693" s="6">
        <f t="shared" ref="D693:N693" si="2599">D691*D692</f>
        <v>0</v>
      </c>
      <c r="E693" s="6">
        <f t="shared" si="2599"/>
        <v>0</v>
      </c>
      <c r="F693" s="6">
        <f t="shared" si="2599"/>
        <v>0</v>
      </c>
      <c r="G693" s="6">
        <f t="shared" si="2599"/>
        <v>0</v>
      </c>
      <c r="H693" s="6">
        <f t="shared" si="2599"/>
        <v>0</v>
      </c>
      <c r="I693" s="6">
        <f t="shared" si="2599"/>
        <v>0</v>
      </c>
      <c r="J693" s="6">
        <f t="shared" si="2599"/>
        <v>0</v>
      </c>
      <c r="K693" s="6">
        <f t="shared" si="2599"/>
        <v>0</v>
      </c>
      <c r="L693" s="6">
        <f t="shared" si="2599"/>
        <v>0</v>
      </c>
      <c r="M693" s="6">
        <f t="shared" si="2599"/>
        <v>0</v>
      </c>
      <c r="N693" s="6">
        <f t="shared" si="2599"/>
        <v>0</v>
      </c>
      <c r="O693" s="92">
        <f t="shared" ref="O693" si="2600">SUM(C693:N693)</f>
        <v>0</v>
      </c>
      <c r="P693" s="92">
        <f t="shared" ref="P693" si="2601">P691*P692</f>
        <v>0</v>
      </c>
      <c r="Q693" s="92">
        <f t="shared" ref="Q693" si="2602">Q691*Q692</f>
        <v>0</v>
      </c>
      <c r="R693" s="92">
        <f t="shared" ref="R693" si="2603">R691*R692</f>
        <v>0</v>
      </c>
      <c r="S693" s="92">
        <f t="shared" ref="S693" si="2604">S691*S692</f>
        <v>0</v>
      </c>
    </row>
    <row r="694" spans="1:19" x14ac:dyDescent="0.25">
      <c r="A694" s="202" t="s">
        <v>31</v>
      </c>
      <c r="B694" s="203"/>
      <c r="C694" s="130">
        <v>0.21</v>
      </c>
      <c r="D694" s="131">
        <f t="shared" ref="D694:N694" si="2605">$C694</f>
        <v>0.21</v>
      </c>
      <c r="E694" s="131">
        <f t="shared" si="2605"/>
        <v>0.21</v>
      </c>
      <c r="F694" s="131">
        <f t="shared" si="2605"/>
        <v>0.21</v>
      </c>
      <c r="G694" s="131">
        <f t="shared" si="2605"/>
        <v>0.21</v>
      </c>
      <c r="H694" s="131">
        <f t="shared" si="2605"/>
        <v>0.21</v>
      </c>
      <c r="I694" s="131">
        <f t="shared" si="2605"/>
        <v>0.21</v>
      </c>
      <c r="J694" s="131">
        <f t="shared" si="2605"/>
        <v>0.21</v>
      </c>
      <c r="K694" s="131">
        <f t="shared" si="2605"/>
        <v>0.21</v>
      </c>
      <c r="L694" s="131">
        <f t="shared" si="2605"/>
        <v>0.21</v>
      </c>
      <c r="M694" s="131">
        <f t="shared" si="2605"/>
        <v>0.21</v>
      </c>
      <c r="N694" s="131">
        <f t="shared" si="2605"/>
        <v>0.21</v>
      </c>
      <c r="O694" s="6"/>
      <c r="P694" s="6"/>
      <c r="Q694" s="6"/>
      <c r="R694" s="6"/>
      <c r="S694" s="6"/>
    </row>
    <row r="695" spans="1:19" x14ac:dyDescent="0.25">
      <c r="A695" s="204" t="s">
        <v>32</v>
      </c>
      <c r="B695" s="205"/>
      <c r="C695" s="6">
        <f t="shared" ref="C695:N695" si="2606">C693*C694</f>
        <v>0</v>
      </c>
      <c r="D695" s="6">
        <f t="shared" si="2606"/>
        <v>0</v>
      </c>
      <c r="E695" s="6">
        <f t="shared" si="2606"/>
        <v>0</v>
      </c>
      <c r="F695" s="6">
        <f t="shared" si="2606"/>
        <v>0</v>
      </c>
      <c r="G695" s="6">
        <f t="shared" si="2606"/>
        <v>0</v>
      </c>
      <c r="H695" s="6">
        <f t="shared" si="2606"/>
        <v>0</v>
      </c>
      <c r="I695" s="6">
        <f t="shared" si="2606"/>
        <v>0</v>
      </c>
      <c r="J695" s="6">
        <f t="shared" si="2606"/>
        <v>0</v>
      </c>
      <c r="K695" s="6">
        <f t="shared" si="2606"/>
        <v>0</v>
      </c>
      <c r="L695" s="6">
        <f t="shared" si="2606"/>
        <v>0</v>
      </c>
      <c r="M695" s="6">
        <f t="shared" si="2606"/>
        <v>0</v>
      </c>
      <c r="N695" s="6">
        <f t="shared" si="2606"/>
        <v>0</v>
      </c>
      <c r="O695" s="92">
        <f t="shared" ref="O695:O698" si="2607">SUM(C695:N695)</f>
        <v>0</v>
      </c>
      <c r="P695" s="92">
        <f t="shared" ref="P695" si="2608">P693*$C694</f>
        <v>0</v>
      </c>
      <c r="Q695" s="92">
        <f t="shared" ref="Q695" si="2609">Q693*$C694</f>
        <v>0</v>
      </c>
      <c r="R695" s="92">
        <f t="shared" ref="R695" si="2610">R693*$C694</f>
        <v>0</v>
      </c>
      <c r="S695" s="92">
        <f t="shared" ref="S695" si="2611">S693*$C694</f>
        <v>0</v>
      </c>
    </row>
    <row r="696" spans="1:19" x14ac:dyDescent="0.25">
      <c r="A696" s="204" t="s">
        <v>281</v>
      </c>
      <c r="B696" s="205"/>
      <c r="C696" s="6">
        <f t="shared" ref="C696:N696" si="2612">C693+C695</f>
        <v>0</v>
      </c>
      <c r="D696" s="6">
        <f t="shared" si="2612"/>
        <v>0</v>
      </c>
      <c r="E696" s="6">
        <f t="shared" si="2612"/>
        <v>0</v>
      </c>
      <c r="F696" s="6">
        <f t="shared" si="2612"/>
        <v>0</v>
      </c>
      <c r="G696" s="6">
        <f t="shared" si="2612"/>
        <v>0</v>
      </c>
      <c r="H696" s="6">
        <f t="shared" si="2612"/>
        <v>0</v>
      </c>
      <c r="I696" s="6">
        <f t="shared" si="2612"/>
        <v>0</v>
      </c>
      <c r="J696" s="6">
        <f t="shared" si="2612"/>
        <v>0</v>
      </c>
      <c r="K696" s="6">
        <f t="shared" si="2612"/>
        <v>0</v>
      </c>
      <c r="L696" s="6">
        <f t="shared" si="2612"/>
        <v>0</v>
      </c>
      <c r="M696" s="6">
        <f t="shared" si="2612"/>
        <v>0</v>
      </c>
      <c r="N696" s="6">
        <f t="shared" si="2612"/>
        <v>0</v>
      </c>
      <c r="O696" s="92">
        <f t="shared" si="2607"/>
        <v>0</v>
      </c>
      <c r="P696" s="92">
        <f t="shared" ref="P696" si="2613">P693+P695</f>
        <v>0</v>
      </c>
      <c r="Q696" s="92">
        <f t="shared" ref="Q696" si="2614">Q693+Q695</f>
        <v>0</v>
      </c>
      <c r="R696" s="92">
        <f t="shared" ref="R696" si="2615">R693+R695</f>
        <v>0</v>
      </c>
      <c r="S696" s="92">
        <f t="shared" ref="S696" si="2616">S693+S695</f>
        <v>0</v>
      </c>
    </row>
    <row r="697" spans="1:19" x14ac:dyDescent="0.25">
      <c r="A697" s="8" t="s">
        <v>33</v>
      </c>
      <c r="B697" s="9">
        <f>$B$17</f>
        <v>1</v>
      </c>
      <c r="C697" s="6">
        <f t="shared" ref="C697:N697" si="2617">C696*$B$27</f>
        <v>0</v>
      </c>
      <c r="D697" s="6">
        <f t="shared" si="2617"/>
        <v>0</v>
      </c>
      <c r="E697" s="6">
        <f t="shared" si="2617"/>
        <v>0</v>
      </c>
      <c r="F697" s="6">
        <f t="shared" si="2617"/>
        <v>0</v>
      </c>
      <c r="G697" s="6">
        <f t="shared" si="2617"/>
        <v>0</v>
      </c>
      <c r="H697" s="6">
        <f t="shared" si="2617"/>
        <v>0</v>
      </c>
      <c r="I697" s="6">
        <f t="shared" si="2617"/>
        <v>0</v>
      </c>
      <c r="J697" s="6">
        <f t="shared" si="2617"/>
        <v>0</v>
      </c>
      <c r="K697" s="6">
        <f t="shared" si="2617"/>
        <v>0</v>
      </c>
      <c r="L697" s="6">
        <f t="shared" si="2617"/>
        <v>0</v>
      </c>
      <c r="M697" s="6">
        <f t="shared" si="2617"/>
        <v>0</v>
      </c>
      <c r="N697" s="6">
        <f t="shared" si="2617"/>
        <v>0</v>
      </c>
      <c r="O697" s="92">
        <f t="shared" si="2607"/>
        <v>0</v>
      </c>
      <c r="P697" s="92">
        <f t="shared" ref="P697" si="2618">P696*$B697</f>
        <v>0</v>
      </c>
      <c r="Q697" s="92">
        <f t="shared" ref="Q697" si="2619">Q696*$B697</f>
        <v>0</v>
      </c>
      <c r="R697" s="92">
        <f t="shared" ref="R697" si="2620">R696*$B697</f>
        <v>0</v>
      </c>
      <c r="S697" s="92">
        <f t="shared" ref="S697" si="2621">S696*$B697</f>
        <v>0</v>
      </c>
    </row>
    <row r="698" spans="1:19" x14ac:dyDescent="0.25">
      <c r="A698" s="8" t="s">
        <v>34</v>
      </c>
      <c r="B698" s="9">
        <f>1-B697</f>
        <v>0</v>
      </c>
      <c r="C698" s="6">
        <f t="shared" ref="C698:N698" si="2622">C696*$B$28</f>
        <v>0</v>
      </c>
      <c r="D698" s="6">
        <f t="shared" si="2622"/>
        <v>0</v>
      </c>
      <c r="E698" s="6">
        <f t="shared" si="2622"/>
        <v>0</v>
      </c>
      <c r="F698" s="6">
        <f t="shared" si="2622"/>
        <v>0</v>
      </c>
      <c r="G698" s="6">
        <f t="shared" si="2622"/>
        <v>0</v>
      </c>
      <c r="H698" s="6">
        <f t="shared" si="2622"/>
        <v>0</v>
      </c>
      <c r="I698" s="6">
        <f t="shared" si="2622"/>
        <v>0</v>
      </c>
      <c r="J698" s="6">
        <f t="shared" si="2622"/>
        <v>0</v>
      </c>
      <c r="K698" s="6">
        <f t="shared" si="2622"/>
        <v>0</v>
      </c>
      <c r="L698" s="6">
        <f t="shared" si="2622"/>
        <v>0</v>
      </c>
      <c r="M698" s="6">
        <f t="shared" si="2622"/>
        <v>0</v>
      </c>
      <c r="N698" s="6">
        <f t="shared" si="2622"/>
        <v>0</v>
      </c>
      <c r="O698" s="92">
        <f t="shared" si="2607"/>
        <v>0</v>
      </c>
      <c r="P698" s="92">
        <f t="shared" ref="P698" si="2623">P696-P697</f>
        <v>0</v>
      </c>
      <c r="Q698" s="92">
        <f t="shared" ref="Q698" si="2624">Q696-Q697</f>
        <v>0</v>
      </c>
      <c r="R698" s="92">
        <f t="shared" ref="R698" si="2625">R696-R697</f>
        <v>0</v>
      </c>
      <c r="S698" s="92">
        <f t="shared" ref="S698" si="2626">S696-S697</f>
        <v>0</v>
      </c>
    </row>
    <row r="699" spans="1:19" x14ac:dyDescent="0.25">
      <c r="A699" s="196" t="s">
        <v>400</v>
      </c>
      <c r="B699" s="197"/>
      <c r="C699" s="98" t="s">
        <v>17</v>
      </c>
      <c r="D699" s="98" t="s">
        <v>18</v>
      </c>
      <c r="E699" s="98" t="s">
        <v>19</v>
      </c>
      <c r="F699" s="98" t="s">
        <v>20</v>
      </c>
      <c r="G699" s="98" t="s">
        <v>21</v>
      </c>
      <c r="H699" s="98" t="s">
        <v>22</v>
      </c>
      <c r="I699" s="98" t="s">
        <v>23</v>
      </c>
      <c r="J699" s="98" t="s">
        <v>24</v>
      </c>
      <c r="K699" s="98" t="s">
        <v>25</v>
      </c>
      <c r="L699" s="98" t="s">
        <v>26</v>
      </c>
      <c r="M699" s="98" t="s">
        <v>27</v>
      </c>
      <c r="N699" s="98" t="s">
        <v>28</v>
      </c>
      <c r="O699" s="98" t="s">
        <v>438</v>
      </c>
      <c r="P699" s="98" t="s">
        <v>447</v>
      </c>
      <c r="Q699" s="98" t="s">
        <v>448</v>
      </c>
      <c r="R699" s="98" t="s">
        <v>449</v>
      </c>
      <c r="S699" s="98" t="s">
        <v>450</v>
      </c>
    </row>
    <row r="700" spans="1:19" x14ac:dyDescent="0.25">
      <c r="A700" s="198" t="s">
        <v>29</v>
      </c>
      <c r="B700" s="199"/>
      <c r="C700" s="81"/>
      <c r="D700" s="81">
        <f>$C700</f>
        <v>0</v>
      </c>
      <c r="E700" s="81">
        <f t="shared" ref="E700:N700" si="2627">$C700</f>
        <v>0</v>
      </c>
      <c r="F700" s="81">
        <f t="shared" si="2627"/>
        <v>0</v>
      </c>
      <c r="G700" s="81">
        <f t="shared" si="2627"/>
        <v>0</v>
      </c>
      <c r="H700" s="81">
        <f t="shared" si="2627"/>
        <v>0</v>
      </c>
      <c r="I700" s="81">
        <f t="shared" si="2627"/>
        <v>0</v>
      </c>
      <c r="J700" s="81">
        <f t="shared" si="2627"/>
        <v>0</v>
      </c>
      <c r="K700" s="81">
        <f t="shared" si="2627"/>
        <v>0</v>
      </c>
      <c r="L700" s="81">
        <f t="shared" si="2627"/>
        <v>0</v>
      </c>
      <c r="M700" s="81">
        <f t="shared" si="2627"/>
        <v>0</v>
      </c>
      <c r="N700" s="81">
        <f t="shared" si="2627"/>
        <v>0</v>
      </c>
      <c r="O700" s="90">
        <f t="shared" ref="O700:O701" si="2628">SUM(C700:N700)</f>
        <v>0</v>
      </c>
      <c r="P700" s="90">
        <f t="shared" ref="P700:S700" si="2629">O700*(1+P$7)</f>
        <v>0</v>
      </c>
      <c r="Q700" s="90">
        <f t="shared" si="2629"/>
        <v>0</v>
      </c>
      <c r="R700" s="90">
        <f t="shared" si="2629"/>
        <v>0</v>
      </c>
      <c r="S700" s="90">
        <f t="shared" si="2629"/>
        <v>0</v>
      </c>
    </row>
    <row r="701" spans="1:19" x14ac:dyDescent="0.25">
      <c r="A701" s="200"/>
      <c r="B701" s="201"/>
      <c r="C701" s="79">
        <f>INT($B$1*C700)</f>
        <v>0</v>
      </c>
      <c r="D701" s="79">
        <f t="shared" ref="D701:N701" si="2630">INT($B$1*D700)</f>
        <v>0</v>
      </c>
      <c r="E701" s="79">
        <f t="shared" si="2630"/>
        <v>0</v>
      </c>
      <c r="F701" s="79">
        <f t="shared" si="2630"/>
        <v>0</v>
      </c>
      <c r="G701" s="79">
        <f t="shared" si="2630"/>
        <v>0</v>
      </c>
      <c r="H701" s="79">
        <f t="shared" si="2630"/>
        <v>0</v>
      </c>
      <c r="I701" s="79">
        <f t="shared" si="2630"/>
        <v>0</v>
      </c>
      <c r="J701" s="79">
        <f t="shared" si="2630"/>
        <v>0</v>
      </c>
      <c r="K701" s="79">
        <f t="shared" si="2630"/>
        <v>0</v>
      </c>
      <c r="L701" s="79">
        <f t="shared" si="2630"/>
        <v>0</v>
      </c>
      <c r="M701" s="79">
        <f t="shared" si="2630"/>
        <v>0</v>
      </c>
      <c r="N701" s="79">
        <f t="shared" si="2630"/>
        <v>0</v>
      </c>
      <c r="O701" s="90">
        <f t="shared" si="2628"/>
        <v>0</v>
      </c>
      <c r="P701" s="90">
        <f t="shared" ref="P701:S701" si="2631">O701*(1+P$7)</f>
        <v>0</v>
      </c>
      <c r="Q701" s="90">
        <f t="shared" si="2631"/>
        <v>0</v>
      </c>
      <c r="R701" s="90">
        <f t="shared" si="2631"/>
        <v>0</v>
      </c>
      <c r="S701" s="90">
        <f t="shared" si="2631"/>
        <v>0</v>
      </c>
    </row>
    <row r="702" spans="1:19" x14ac:dyDescent="0.25">
      <c r="A702" s="202" t="s">
        <v>30</v>
      </c>
      <c r="B702" s="203"/>
      <c r="C702" s="7"/>
      <c r="D702" s="7">
        <f>$C702</f>
        <v>0</v>
      </c>
      <c r="E702" s="7">
        <f t="shared" ref="E702:N702" si="2632">$C702</f>
        <v>0</v>
      </c>
      <c r="F702" s="7">
        <f t="shared" si="2632"/>
        <v>0</v>
      </c>
      <c r="G702" s="7">
        <f t="shared" si="2632"/>
        <v>0</v>
      </c>
      <c r="H702" s="7">
        <f t="shared" si="2632"/>
        <v>0</v>
      </c>
      <c r="I702" s="7">
        <f t="shared" si="2632"/>
        <v>0</v>
      </c>
      <c r="J702" s="7">
        <f t="shared" si="2632"/>
        <v>0</v>
      </c>
      <c r="K702" s="7">
        <f t="shared" si="2632"/>
        <v>0</v>
      </c>
      <c r="L702" s="7">
        <f t="shared" si="2632"/>
        <v>0</v>
      </c>
      <c r="M702" s="7">
        <f t="shared" si="2632"/>
        <v>0</v>
      </c>
      <c r="N702" s="7">
        <f t="shared" si="2632"/>
        <v>0</v>
      </c>
      <c r="O702" s="150">
        <f t="shared" ref="O702" si="2633">AVERAGE(C702:N702)</f>
        <v>0</v>
      </c>
      <c r="P702" s="150">
        <f t="shared" ref="P702:S702" si="2634">ROUND(O702*(1+P$8),2)</f>
        <v>0</v>
      </c>
      <c r="Q702" s="150">
        <f t="shared" si="2634"/>
        <v>0</v>
      </c>
      <c r="R702" s="150">
        <f t="shared" si="2634"/>
        <v>0</v>
      </c>
      <c r="S702" s="150">
        <f t="shared" si="2634"/>
        <v>0</v>
      </c>
    </row>
    <row r="703" spans="1:19" ht="12" customHeight="1" x14ac:dyDescent="0.25">
      <c r="A703" s="202" t="s">
        <v>282</v>
      </c>
      <c r="B703" s="203"/>
      <c r="C703" s="6">
        <f>C701*C702</f>
        <v>0</v>
      </c>
      <c r="D703" s="6">
        <f t="shared" ref="D703:N703" si="2635">D701*D702</f>
        <v>0</v>
      </c>
      <c r="E703" s="6">
        <f t="shared" si="2635"/>
        <v>0</v>
      </c>
      <c r="F703" s="6">
        <f t="shared" si="2635"/>
        <v>0</v>
      </c>
      <c r="G703" s="6">
        <f t="shared" si="2635"/>
        <v>0</v>
      </c>
      <c r="H703" s="6">
        <f t="shared" si="2635"/>
        <v>0</v>
      </c>
      <c r="I703" s="6">
        <f t="shared" si="2635"/>
        <v>0</v>
      </c>
      <c r="J703" s="6">
        <f t="shared" si="2635"/>
        <v>0</v>
      </c>
      <c r="K703" s="6">
        <f t="shared" si="2635"/>
        <v>0</v>
      </c>
      <c r="L703" s="6">
        <f t="shared" si="2635"/>
        <v>0</v>
      </c>
      <c r="M703" s="6">
        <f t="shared" si="2635"/>
        <v>0</v>
      </c>
      <c r="N703" s="6">
        <f t="shared" si="2635"/>
        <v>0</v>
      </c>
      <c r="O703" s="92">
        <f t="shared" ref="O703" si="2636">SUM(C703:N703)</f>
        <v>0</v>
      </c>
      <c r="P703" s="92">
        <f t="shared" ref="P703" si="2637">P701*P702</f>
        <v>0</v>
      </c>
      <c r="Q703" s="92">
        <f t="shared" ref="Q703" si="2638">Q701*Q702</f>
        <v>0</v>
      </c>
      <c r="R703" s="92">
        <f t="shared" ref="R703" si="2639">R701*R702</f>
        <v>0</v>
      </c>
      <c r="S703" s="92">
        <f t="shared" ref="S703" si="2640">S701*S702</f>
        <v>0</v>
      </c>
    </row>
    <row r="704" spans="1:19" x14ac:dyDescent="0.25">
      <c r="A704" s="202" t="s">
        <v>31</v>
      </c>
      <c r="B704" s="203"/>
      <c r="C704" s="130">
        <v>0.21</v>
      </c>
      <c r="D704" s="131">
        <f t="shared" ref="D704:N704" si="2641">$C704</f>
        <v>0.21</v>
      </c>
      <c r="E704" s="131">
        <f t="shared" si="2641"/>
        <v>0.21</v>
      </c>
      <c r="F704" s="131">
        <f t="shared" si="2641"/>
        <v>0.21</v>
      </c>
      <c r="G704" s="131">
        <f t="shared" si="2641"/>
        <v>0.21</v>
      </c>
      <c r="H704" s="131">
        <f t="shared" si="2641"/>
        <v>0.21</v>
      </c>
      <c r="I704" s="131">
        <f t="shared" si="2641"/>
        <v>0.21</v>
      </c>
      <c r="J704" s="131">
        <f t="shared" si="2641"/>
        <v>0.21</v>
      </c>
      <c r="K704" s="131">
        <f t="shared" si="2641"/>
        <v>0.21</v>
      </c>
      <c r="L704" s="131">
        <f t="shared" si="2641"/>
        <v>0.21</v>
      </c>
      <c r="M704" s="131">
        <f t="shared" si="2641"/>
        <v>0.21</v>
      </c>
      <c r="N704" s="131">
        <f t="shared" si="2641"/>
        <v>0.21</v>
      </c>
      <c r="O704" s="6"/>
      <c r="P704" s="6"/>
      <c r="Q704" s="6"/>
      <c r="R704" s="6"/>
      <c r="S704" s="6"/>
    </row>
    <row r="705" spans="1:19" x14ac:dyDescent="0.25">
      <c r="A705" s="204" t="s">
        <v>32</v>
      </c>
      <c r="B705" s="205"/>
      <c r="C705" s="6">
        <f t="shared" ref="C705:N705" si="2642">C703*C704</f>
        <v>0</v>
      </c>
      <c r="D705" s="6">
        <f t="shared" si="2642"/>
        <v>0</v>
      </c>
      <c r="E705" s="6">
        <f t="shared" si="2642"/>
        <v>0</v>
      </c>
      <c r="F705" s="6">
        <f t="shared" si="2642"/>
        <v>0</v>
      </c>
      <c r="G705" s="6">
        <f t="shared" si="2642"/>
        <v>0</v>
      </c>
      <c r="H705" s="6">
        <f t="shared" si="2642"/>
        <v>0</v>
      </c>
      <c r="I705" s="6">
        <f t="shared" si="2642"/>
        <v>0</v>
      </c>
      <c r="J705" s="6">
        <f t="shared" si="2642"/>
        <v>0</v>
      </c>
      <c r="K705" s="6">
        <f t="shared" si="2642"/>
        <v>0</v>
      </c>
      <c r="L705" s="6">
        <f t="shared" si="2642"/>
        <v>0</v>
      </c>
      <c r="M705" s="6">
        <f t="shared" si="2642"/>
        <v>0</v>
      </c>
      <c r="N705" s="6">
        <f t="shared" si="2642"/>
        <v>0</v>
      </c>
      <c r="O705" s="92">
        <f t="shared" ref="O705:O708" si="2643">SUM(C705:N705)</f>
        <v>0</v>
      </c>
      <c r="P705" s="92">
        <f t="shared" ref="P705" si="2644">P703*$C704</f>
        <v>0</v>
      </c>
      <c r="Q705" s="92">
        <f t="shared" ref="Q705" si="2645">Q703*$C704</f>
        <v>0</v>
      </c>
      <c r="R705" s="92">
        <f t="shared" ref="R705" si="2646">R703*$C704</f>
        <v>0</v>
      </c>
      <c r="S705" s="92">
        <f t="shared" ref="S705" si="2647">S703*$C704</f>
        <v>0</v>
      </c>
    </row>
    <row r="706" spans="1:19" x14ac:dyDescent="0.25">
      <c r="A706" s="204" t="s">
        <v>281</v>
      </c>
      <c r="B706" s="205"/>
      <c r="C706" s="6">
        <f t="shared" ref="C706:N706" si="2648">C703+C705</f>
        <v>0</v>
      </c>
      <c r="D706" s="6">
        <f t="shared" si="2648"/>
        <v>0</v>
      </c>
      <c r="E706" s="6">
        <f t="shared" si="2648"/>
        <v>0</v>
      </c>
      <c r="F706" s="6">
        <f t="shared" si="2648"/>
        <v>0</v>
      </c>
      <c r="G706" s="6">
        <f t="shared" si="2648"/>
        <v>0</v>
      </c>
      <c r="H706" s="6">
        <f t="shared" si="2648"/>
        <v>0</v>
      </c>
      <c r="I706" s="6">
        <f t="shared" si="2648"/>
        <v>0</v>
      </c>
      <c r="J706" s="6">
        <f t="shared" si="2648"/>
        <v>0</v>
      </c>
      <c r="K706" s="6">
        <f t="shared" si="2648"/>
        <v>0</v>
      </c>
      <c r="L706" s="6">
        <f t="shared" si="2648"/>
        <v>0</v>
      </c>
      <c r="M706" s="6">
        <f t="shared" si="2648"/>
        <v>0</v>
      </c>
      <c r="N706" s="6">
        <f t="shared" si="2648"/>
        <v>0</v>
      </c>
      <c r="O706" s="92">
        <f t="shared" si="2643"/>
        <v>0</v>
      </c>
      <c r="P706" s="92">
        <f t="shared" ref="P706" si="2649">P703+P705</f>
        <v>0</v>
      </c>
      <c r="Q706" s="92">
        <f t="shared" ref="Q706" si="2650">Q703+Q705</f>
        <v>0</v>
      </c>
      <c r="R706" s="92">
        <f t="shared" ref="R706" si="2651">R703+R705</f>
        <v>0</v>
      </c>
      <c r="S706" s="92">
        <f t="shared" ref="S706" si="2652">S703+S705</f>
        <v>0</v>
      </c>
    </row>
    <row r="707" spans="1:19" x14ac:dyDescent="0.25">
      <c r="A707" s="8" t="s">
        <v>33</v>
      </c>
      <c r="B707" s="9">
        <f>$B$17</f>
        <v>1</v>
      </c>
      <c r="C707" s="6">
        <f t="shared" ref="C707:N707" si="2653">C706*$B$27</f>
        <v>0</v>
      </c>
      <c r="D707" s="6">
        <f t="shared" si="2653"/>
        <v>0</v>
      </c>
      <c r="E707" s="6">
        <f t="shared" si="2653"/>
        <v>0</v>
      </c>
      <c r="F707" s="6">
        <f t="shared" si="2653"/>
        <v>0</v>
      </c>
      <c r="G707" s="6">
        <f t="shared" si="2653"/>
        <v>0</v>
      </c>
      <c r="H707" s="6">
        <f t="shared" si="2653"/>
        <v>0</v>
      </c>
      <c r="I707" s="6">
        <f t="shared" si="2653"/>
        <v>0</v>
      </c>
      <c r="J707" s="6">
        <f t="shared" si="2653"/>
        <v>0</v>
      </c>
      <c r="K707" s="6">
        <f t="shared" si="2653"/>
        <v>0</v>
      </c>
      <c r="L707" s="6">
        <f t="shared" si="2653"/>
        <v>0</v>
      </c>
      <c r="M707" s="6">
        <f t="shared" si="2653"/>
        <v>0</v>
      </c>
      <c r="N707" s="6">
        <f t="shared" si="2653"/>
        <v>0</v>
      </c>
      <c r="O707" s="92">
        <f t="shared" si="2643"/>
        <v>0</v>
      </c>
      <c r="P707" s="92">
        <f t="shared" ref="P707" si="2654">P706*$B707</f>
        <v>0</v>
      </c>
      <c r="Q707" s="92">
        <f t="shared" ref="Q707" si="2655">Q706*$B707</f>
        <v>0</v>
      </c>
      <c r="R707" s="92">
        <f t="shared" ref="R707" si="2656">R706*$B707</f>
        <v>0</v>
      </c>
      <c r="S707" s="92">
        <f t="shared" ref="S707" si="2657">S706*$B707</f>
        <v>0</v>
      </c>
    </row>
    <row r="708" spans="1:19" x14ac:dyDescent="0.25">
      <c r="A708" s="8" t="s">
        <v>34</v>
      </c>
      <c r="B708" s="9">
        <f>1-B707</f>
        <v>0</v>
      </c>
      <c r="C708" s="6">
        <f t="shared" ref="C708:N708" si="2658">C706*$B$28</f>
        <v>0</v>
      </c>
      <c r="D708" s="6">
        <f t="shared" si="2658"/>
        <v>0</v>
      </c>
      <c r="E708" s="6">
        <f t="shared" si="2658"/>
        <v>0</v>
      </c>
      <c r="F708" s="6">
        <f t="shared" si="2658"/>
        <v>0</v>
      </c>
      <c r="G708" s="6">
        <f t="shared" si="2658"/>
        <v>0</v>
      </c>
      <c r="H708" s="6">
        <f t="shared" si="2658"/>
        <v>0</v>
      </c>
      <c r="I708" s="6">
        <f t="shared" si="2658"/>
        <v>0</v>
      </c>
      <c r="J708" s="6">
        <f t="shared" si="2658"/>
        <v>0</v>
      </c>
      <c r="K708" s="6">
        <f t="shared" si="2658"/>
        <v>0</v>
      </c>
      <c r="L708" s="6">
        <f t="shared" si="2658"/>
        <v>0</v>
      </c>
      <c r="M708" s="6">
        <f t="shared" si="2658"/>
        <v>0</v>
      </c>
      <c r="N708" s="6">
        <f t="shared" si="2658"/>
        <v>0</v>
      </c>
      <c r="O708" s="92">
        <f t="shared" si="2643"/>
        <v>0</v>
      </c>
      <c r="P708" s="92">
        <f t="shared" ref="P708" si="2659">P706-P707</f>
        <v>0</v>
      </c>
      <c r="Q708" s="92">
        <f t="shared" ref="Q708" si="2660">Q706-Q707</f>
        <v>0</v>
      </c>
      <c r="R708" s="92">
        <f t="shared" ref="R708" si="2661">R706-R707</f>
        <v>0</v>
      </c>
      <c r="S708" s="92">
        <f t="shared" ref="S708" si="2662">S706-S707</f>
        <v>0</v>
      </c>
    </row>
    <row r="709" spans="1:19" x14ac:dyDescent="0.25">
      <c r="A709" s="196" t="s">
        <v>401</v>
      </c>
      <c r="B709" s="197"/>
      <c r="C709" s="98" t="s">
        <v>17</v>
      </c>
      <c r="D709" s="98" t="s">
        <v>18</v>
      </c>
      <c r="E709" s="98" t="s">
        <v>19</v>
      </c>
      <c r="F709" s="98" t="s">
        <v>20</v>
      </c>
      <c r="G709" s="98" t="s">
        <v>21</v>
      </c>
      <c r="H709" s="98" t="s">
        <v>22</v>
      </c>
      <c r="I709" s="98" t="s">
        <v>23</v>
      </c>
      <c r="J709" s="98" t="s">
        <v>24</v>
      </c>
      <c r="K709" s="98" t="s">
        <v>25</v>
      </c>
      <c r="L709" s="98" t="s">
        <v>26</v>
      </c>
      <c r="M709" s="98" t="s">
        <v>27</v>
      </c>
      <c r="N709" s="98" t="s">
        <v>28</v>
      </c>
      <c r="O709" s="98" t="s">
        <v>438</v>
      </c>
      <c r="P709" s="98" t="s">
        <v>447</v>
      </c>
      <c r="Q709" s="98" t="s">
        <v>448</v>
      </c>
      <c r="R709" s="98" t="s">
        <v>449</v>
      </c>
      <c r="S709" s="98" t="s">
        <v>450</v>
      </c>
    </row>
    <row r="710" spans="1:19" x14ac:dyDescent="0.25">
      <c r="A710" s="198" t="s">
        <v>29</v>
      </c>
      <c r="B710" s="199"/>
      <c r="C710" s="81"/>
      <c r="D710" s="81">
        <f>$C710</f>
        <v>0</v>
      </c>
      <c r="E710" s="81">
        <f t="shared" ref="E710:N710" si="2663">$C710</f>
        <v>0</v>
      </c>
      <c r="F710" s="81">
        <f t="shared" si="2663"/>
        <v>0</v>
      </c>
      <c r="G710" s="81">
        <f t="shared" si="2663"/>
        <v>0</v>
      </c>
      <c r="H710" s="81">
        <f t="shared" si="2663"/>
        <v>0</v>
      </c>
      <c r="I710" s="81">
        <f t="shared" si="2663"/>
        <v>0</v>
      </c>
      <c r="J710" s="81">
        <f t="shared" si="2663"/>
        <v>0</v>
      </c>
      <c r="K710" s="81">
        <f t="shared" si="2663"/>
        <v>0</v>
      </c>
      <c r="L710" s="81">
        <f t="shared" si="2663"/>
        <v>0</v>
      </c>
      <c r="M710" s="81">
        <f t="shared" si="2663"/>
        <v>0</v>
      </c>
      <c r="N710" s="81">
        <f t="shared" si="2663"/>
        <v>0</v>
      </c>
      <c r="O710" s="90">
        <f t="shared" ref="O710:O711" si="2664">SUM(C710:N710)</f>
        <v>0</v>
      </c>
      <c r="P710" s="90">
        <f t="shared" ref="P710:S710" si="2665">O710*(1+P$7)</f>
        <v>0</v>
      </c>
      <c r="Q710" s="90">
        <f t="shared" si="2665"/>
        <v>0</v>
      </c>
      <c r="R710" s="90">
        <f t="shared" si="2665"/>
        <v>0</v>
      </c>
      <c r="S710" s="90">
        <f t="shared" si="2665"/>
        <v>0</v>
      </c>
    </row>
    <row r="711" spans="1:19" x14ac:dyDescent="0.25">
      <c r="A711" s="200"/>
      <c r="B711" s="201"/>
      <c r="C711" s="79">
        <f>INT($B$1*C710)</f>
        <v>0</v>
      </c>
      <c r="D711" s="79">
        <f t="shared" ref="D711:N711" si="2666">INT($B$1*D710)</f>
        <v>0</v>
      </c>
      <c r="E711" s="79">
        <f t="shared" si="2666"/>
        <v>0</v>
      </c>
      <c r="F711" s="79">
        <f t="shared" si="2666"/>
        <v>0</v>
      </c>
      <c r="G711" s="79">
        <f t="shared" si="2666"/>
        <v>0</v>
      </c>
      <c r="H711" s="79">
        <f t="shared" si="2666"/>
        <v>0</v>
      </c>
      <c r="I711" s="79">
        <f t="shared" si="2666"/>
        <v>0</v>
      </c>
      <c r="J711" s="79">
        <f t="shared" si="2666"/>
        <v>0</v>
      </c>
      <c r="K711" s="79">
        <f t="shared" si="2666"/>
        <v>0</v>
      </c>
      <c r="L711" s="79">
        <f t="shared" si="2666"/>
        <v>0</v>
      </c>
      <c r="M711" s="79">
        <f t="shared" si="2666"/>
        <v>0</v>
      </c>
      <c r="N711" s="79">
        <f t="shared" si="2666"/>
        <v>0</v>
      </c>
      <c r="O711" s="90">
        <f t="shared" si="2664"/>
        <v>0</v>
      </c>
      <c r="P711" s="90">
        <f t="shared" ref="P711:S711" si="2667">O711*(1+P$7)</f>
        <v>0</v>
      </c>
      <c r="Q711" s="90">
        <f t="shared" si="2667"/>
        <v>0</v>
      </c>
      <c r="R711" s="90">
        <f t="shared" si="2667"/>
        <v>0</v>
      </c>
      <c r="S711" s="90">
        <f t="shared" si="2667"/>
        <v>0</v>
      </c>
    </row>
    <row r="712" spans="1:19" x14ac:dyDescent="0.25">
      <c r="A712" s="202" t="s">
        <v>30</v>
      </c>
      <c r="B712" s="203"/>
      <c r="C712" s="7"/>
      <c r="D712" s="7">
        <f>$C712</f>
        <v>0</v>
      </c>
      <c r="E712" s="7">
        <f t="shared" ref="E712:N712" si="2668">$C712</f>
        <v>0</v>
      </c>
      <c r="F712" s="7">
        <f t="shared" si="2668"/>
        <v>0</v>
      </c>
      <c r="G712" s="7">
        <f t="shared" si="2668"/>
        <v>0</v>
      </c>
      <c r="H712" s="7">
        <f t="shared" si="2668"/>
        <v>0</v>
      </c>
      <c r="I712" s="7">
        <f t="shared" si="2668"/>
        <v>0</v>
      </c>
      <c r="J712" s="7">
        <f t="shared" si="2668"/>
        <v>0</v>
      </c>
      <c r="K712" s="7">
        <f t="shared" si="2668"/>
        <v>0</v>
      </c>
      <c r="L712" s="7">
        <f t="shared" si="2668"/>
        <v>0</v>
      </c>
      <c r="M712" s="7">
        <f t="shared" si="2668"/>
        <v>0</v>
      </c>
      <c r="N712" s="7">
        <f t="shared" si="2668"/>
        <v>0</v>
      </c>
      <c r="O712" s="150">
        <f t="shared" ref="O712" si="2669">AVERAGE(C712:N712)</f>
        <v>0</v>
      </c>
      <c r="P712" s="150">
        <f t="shared" ref="P712:S712" si="2670">ROUND(O712*(1+P$8),2)</f>
        <v>0</v>
      </c>
      <c r="Q712" s="150">
        <f t="shared" si="2670"/>
        <v>0</v>
      </c>
      <c r="R712" s="150">
        <f t="shared" si="2670"/>
        <v>0</v>
      </c>
      <c r="S712" s="150">
        <f t="shared" si="2670"/>
        <v>0</v>
      </c>
    </row>
    <row r="713" spans="1:19" ht="12" customHeight="1" x14ac:dyDescent="0.25">
      <c r="A713" s="202" t="s">
        <v>282</v>
      </c>
      <c r="B713" s="203"/>
      <c r="C713" s="6">
        <f>C711*C712</f>
        <v>0</v>
      </c>
      <c r="D713" s="6">
        <f t="shared" ref="D713:N713" si="2671">D711*D712</f>
        <v>0</v>
      </c>
      <c r="E713" s="6">
        <f t="shared" si="2671"/>
        <v>0</v>
      </c>
      <c r="F713" s="6">
        <f t="shared" si="2671"/>
        <v>0</v>
      </c>
      <c r="G713" s="6">
        <f t="shared" si="2671"/>
        <v>0</v>
      </c>
      <c r="H713" s="6">
        <f t="shared" si="2671"/>
        <v>0</v>
      </c>
      <c r="I713" s="6">
        <f t="shared" si="2671"/>
        <v>0</v>
      </c>
      <c r="J713" s="6">
        <f t="shared" si="2671"/>
        <v>0</v>
      </c>
      <c r="K713" s="6">
        <f t="shared" si="2671"/>
        <v>0</v>
      </c>
      <c r="L713" s="6">
        <f t="shared" si="2671"/>
        <v>0</v>
      </c>
      <c r="M713" s="6">
        <f t="shared" si="2671"/>
        <v>0</v>
      </c>
      <c r="N713" s="6">
        <f t="shared" si="2671"/>
        <v>0</v>
      </c>
      <c r="O713" s="92">
        <f t="shared" ref="O713" si="2672">SUM(C713:N713)</f>
        <v>0</v>
      </c>
      <c r="P713" s="92">
        <f t="shared" ref="P713" si="2673">P711*P712</f>
        <v>0</v>
      </c>
      <c r="Q713" s="92">
        <f t="shared" ref="Q713" si="2674">Q711*Q712</f>
        <v>0</v>
      </c>
      <c r="R713" s="92">
        <f t="shared" ref="R713" si="2675">R711*R712</f>
        <v>0</v>
      </c>
      <c r="S713" s="92">
        <f t="shared" ref="S713" si="2676">S711*S712</f>
        <v>0</v>
      </c>
    </row>
    <row r="714" spans="1:19" x14ac:dyDescent="0.25">
      <c r="A714" s="202" t="s">
        <v>31</v>
      </c>
      <c r="B714" s="203"/>
      <c r="C714" s="130">
        <v>0.21</v>
      </c>
      <c r="D714" s="131">
        <f t="shared" ref="D714:N714" si="2677">$C714</f>
        <v>0.21</v>
      </c>
      <c r="E714" s="131">
        <f t="shared" si="2677"/>
        <v>0.21</v>
      </c>
      <c r="F714" s="131">
        <f t="shared" si="2677"/>
        <v>0.21</v>
      </c>
      <c r="G714" s="131">
        <f t="shared" si="2677"/>
        <v>0.21</v>
      </c>
      <c r="H714" s="131">
        <f t="shared" si="2677"/>
        <v>0.21</v>
      </c>
      <c r="I714" s="131">
        <f t="shared" si="2677"/>
        <v>0.21</v>
      </c>
      <c r="J714" s="131">
        <f t="shared" si="2677"/>
        <v>0.21</v>
      </c>
      <c r="K714" s="131">
        <f t="shared" si="2677"/>
        <v>0.21</v>
      </c>
      <c r="L714" s="131">
        <f t="shared" si="2677"/>
        <v>0.21</v>
      </c>
      <c r="M714" s="131">
        <f t="shared" si="2677"/>
        <v>0.21</v>
      </c>
      <c r="N714" s="131">
        <f t="shared" si="2677"/>
        <v>0.21</v>
      </c>
      <c r="O714" s="6"/>
      <c r="P714" s="6"/>
      <c r="Q714" s="6"/>
      <c r="R714" s="6"/>
      <c r="S714" s="6"/>
    </row>
    <row r="715" spans="1:19" x14ac:dyDescent="0.25">
      <c r="A715" s="204" t="s">
        <v>32</v>
      </c>
      <c r="B715" s="205"/>
      <c r="C715" s="6">
        <f t="shared" ref="C715:N715" si="2678">C713*C714</f>
        <v>0</v>
      </c>
      <c r="D715" s="6">
        <f t="shared" si="2678"/>
        <v>0</v>
      </c>
      <c r="E715" s="6">
        <f t="shared" si="2678"/>
        <v>0</v>
      </c>
      <c r="F715" s="6">
        <f t="shared" si="2678"/>
        <v>0</v>
      </c>
      <c r="G715" s="6">
        <f t="shared" si="2678"/>
        <v>0</v>
      </c>
      <c r="H715" s="6">
        <f t="shared" si="2678"/>
        <v>0</v>
      </c>
      <c r="I715" s="6">
        <f t="shared" si="2678"/>
        <v>0</v>
      </c>
      <c r="J715" s="6">
        <f t="shared" si="2678"/>
        <v>0</v>
      </c>
      <c r="K715" s="6">
        <f t="shared" si="2678"/>
        <v>0</v>
      </c>
      <c r="L715" s="6">
        <f t="shared" si="2678"/>
        <v>0</v>
      </c>
      <c r="M715" s="6">
        <f t="shared" si="2678"/>
        <v>0</v>
      </c>
      <c r="N715" s="6">
        <f t="shared" si="2678"/>
        <v>0</v>
      </c>
      <c r="O715" s="92">
        <f t="shared" ref="O715:O718" si="2679">SUM(C715:N715)</f>
        <v>0</v>
      </c>
      <c r="P715" s="92">
        <f t="shared" ref="P715" si="2680">P713*$C714</f>
        <v>0</v>
      </c>
      <c r="Q715" s="92">
        <f t="shared" ref="Q715" si="2681">Q713*$C714</f>
        <v>0</v>
      </c>
      <c r="R715" s="92">
        <f t="shared" ref="R715" si="2682">R713*$C714</f>
        <v>0</v>
      </c>
      <c r="S715" s="92">
        <f t="shared" ref="S715" si="2683">S713*$C714</f>
        <v>0</v>
      </c>
    </row>
    <row r="716" spans="1:19" x14ac:dyDescent="0.25">
      <c r="A716" s="204" t="s">
        <v>281</v>
      </c>
      <c r="B716" s="205"/>
      <c r="C716" s="6">
        <f t="shared" ref="C716:N716" si="2684">C713+C715</f>
        <v>0</v>
      </c>
      <c r="D716" s="6">
        <f t="shared" si="2684"/>
        <v>0</v>
      </c>
      <c r="E716" s="6">
        <f t="shared" si="2684"/>
        <v>0</v>
      </c>
      <c r="F716" s="6">
        <f t="shared" si="2684"/>
        <v>0</v>
      </c>
      <c r="G716" s="6">
        <f t="shared" si="2684"/>
        <v>0</v>
      </c>
      <c r="H716" s="6">
        <f t="shared" si="2684"/>
        <v>0</v>
      </c>
      <c r="I716" s="6">
        <f t="shared" si="2684"/>
        <v>0</v>
      </c>
      <c r="J716" s="6">
        <f t="shared" si="2684"/>
        <v>0</v>
      </c>
      <c r="K716" s="6">
        <f t="shared" si="2684"/>
        <v>0</v>
      </c>
      <c r="L716" s="6">
        <f t="shared" si="2684"/>
        <v>0</v>
      </c>
      <c r="M716" s="6">
        <f t="shared" si="2684"/>
        <v>0</v>
      </c>
      <c r="N716" s="6">
        <f t="shared" si="2684"/>
        <v>0</v>
      </c>
      <c r="O716" s="92">
        <f t="shared" si="2679"/>
        <v>0</v>
      </c>
      <c r="P716" s="92">
        <f t="shared" ref="P716" si="2685">P713+P715</f>
        <v>0</v>
      </c>
      <c r="Q716" s="92">
        <f t="shared" ref="Q716" si="2686">Q713+Q715</f>
        <v>0</v>
      </c>
      <c r="R716" s="92">
        <f t="shared" ref="R716" si="2687">R713+R715</f>
        <v>0</v>
      </c>
      <c r="S716" s="92">
        <f t="shared" ref="S716" si="2688">S713+S715</f>
        <v>0</v>
      </c>
    </row>
    <row r="717" spans="1:19" x14ac:dyDescent="0.25">
      <c r="A717" s="8" t="s">
        <v>33</v>
      </c>
      <c r="B717" s="9">
        <f>$B$17</f>
        <v>1</v>
      </c>
      <c r="C717" s="6">
        <f t="shared" ref="C717:N717" si="2689">C716*$B$27</f>
        <v>0</v>
      </c>
      <c r="D717" s="6">
        <f t="shared" si="2689"/>
        <v>0</v>
      </c>
      <c r="E717" s="6">
        <f t="shared" si="2689"/>
        <v>0</v>
      </c>
      <c r="F717" s="6">
        <f t="shared" si="2689"/>
        <v>0</v>
      </c>
      <c r="G717" s="6">
        <f t="shared" si="2689"/>
        <v>0</v>
      </c>
      <c r="H717" s="6">
        <f t="shared" si="2689"/>
        <v>0</v>
      </c>
      <c r="I717" s="6">
        <f t="shared" si="2689"/>
        <v>0</v>
      </c>
      <c r="J717" s="6">
        <f t="shared" si="2689"/>
        <v>0</v>
      </c>
      <c r="K717" s="6">
        <f t="shared" si="2689"/>
        <v>0</v>
      </c>
      <c r="L717" s="6">
        <f t="shared" si="2689"/>
        <v>0</v>
      </c>
      <c r="M717" s="6">
        <f t="shared" si="2689"/>
        <v>0</v>
      </c>
      <c r="N717" s="6">
        <f t="shared" si="2689"/>
        <v>0</v>
      </c>
      <c r="O717" s="92">
        <f t="shared" si="2679"/>
        <v>0</v>
      </c>
      <c r="P717" s="92">
        <f t="shared" ref="P717" si="2690">P716*$B717</f>
        <v>0</v>
      </c>
      <c r="Q717" s="92">
        <f t="shared" ref="Q717" si="2691">Q716*$B717</f>
        <v>0</v>
      </c>
      <c r="R717" s="92">
        <f t="shared" ref="R717" si="2692">R716*$B717</f>
        <v>0</v>
      </c>
      <c r="S717" s="92">
        <f t="shared" ref="S717" si="2693">S716*$B717</f>
        <v>0</v>
      </c>
    </row>
    <row r="718" spans="1:19" x14ac:dyDescent="0.25">
      <c r="A718" s="8" t="s">
        <v>34</v>
      </c>
      <c r="B718" s="9">
        <f>1-B717</f>
        <v>0</v>
      </c>
      <c r="C718" s="6">
        <f t="shared" ref="C718:N718" si="2694">C716*$B$28</f>
        <v>0</v>
      </c>
      <c r="D718" s="6">
        <f t="shared" si="2694"/>
        <v>0</v>
      </c>
      <c r="E718" s="6">
        <f t="shared" si="2694"/>
        <v>0</v>
      </c>
      <c r="F718" s="6">
        <f t="shared" si="2694"/>
        <v>0</v>
      </c>
      <c r="G718" s="6">
        <f t="shared" si="2694"/>
        <v>0</v>
      </c>
      <c r="H718" s="6">
        <f t="shared" si="2694"/>
        <v>0</v>
      </c>
      <c r="I718" s="6">
        <f t="shared" si="2694"/>
        <v>0</v>
      </c>
      <c r="J718" s="6">
        <f t="shared" si="2694"/>
        <v>0</v>
      </c>
      <c r="K718" s="6">
        <f t="shared" si="2694"/>
        <v>0</v>
      </c>
      <c r="L718" s="6">
        <f t="shared" si="2694"/>
        <v>0</v>
      </c>
      <c r="M718" s="6">
        <f t="shared" si="2694"/>
        <v>0</v>
      </c>
      <c r="N718" s="6">
        <f t="shared" si="2694"/>
        <v>0</v>
      </c>
      <c r="O718" s="92">
        <f t="shared" si="2679"/>
        <v>0</v>
      </c>
      <c r="P718" s="92">
        <f t="shared" ref="P718" si="2695">P716-P717</f>
        <v>0</v>
      </c>
      <c r="Q718" s="92">
        <f t="shared" ref="Q718" si="2696">Q716-Q717</f>
        <v>0</v>
      </c>
      <c r="R718" s="92">
        <f t="shared" ref="R718" si="2697">R716-R717</f>
        <v>0</v>
      </c>
      <c r="S718" s="92">
        <f t="shared" ref="S718" si="2698">S716-S717</f>
        <v>0</v>
      </c>
    </row>
    <row r="719" spans="1:19" x14ac:dyDescent="0.25">
      <c r="A719" s="196" t="s">
        <v>402</v>
      </c>
      <c r="B719" s="197"/>
      <c r="C719" s="98" t="s">
        <v>17</v>
      </c>
      <c r="D719" s="98" t="s">
        <v>18</v>
      </c>
      <c r="E719" s="98" t="s">
        <v>19</v>
      </c>
      <c r="F719" s="98" t="s">
        <v>20</v>
      </c>
      <c r="G719" s="98" t="s">
        <v>21</v>
      </c>
      <c r="H719" s="98" t="s">
        <v>22</v>
      </c>
      <c r="I719" s="98" t="s">
        <v>23</v>
      </c>
      <c r="J719" s="98" t="s">
        <v>24</v>
      </c>
      <c r="K719" s="98" t="s">
        <v>25</v>
      </c>
      <c r="L719" s="98" t="s">
        <v>26</v>
      </c>
      <c r="M719" s="98" t="s">
        <v>27</v>
      </c>
      <c r="N719" s="98" t="s">
        <v>28</v>
      </c>
      <c r="O719" s="98" t="s">
        <v>438</v>
      </c>
      <c r="P719" s="98" t="s">
        <v>447</v>
      </c>
      <c r="Q719" s="98" t="s">
        <v>448</v>
      </c>
      <c r="R719" s="98" t="s">
        <v>449</v>
      </c>
      <c r="S719" s="98" t="s">
        <v>450</v>
      </c>
    </row>
    <row r="720" spans="1:19" x14ac:dyDescent="0.25">
      <c r="A720" s="198" t="s">
        <v>29</v>
      </c>
      <c r="B720" s="199"/>
      <c r="C720" s="81"/>
      <c r="D720" s="81">
        <f>$C720</f>
        <v>0</v>
      </c>
      <c r="E720" s="81">
        <f t="shared" ref="E720:N720" si="2699">$C720</f>
        <v>0</v>
      </c>
      <c r="F720" s="81">
        <f t="shared" si="2699"/>
        <v>0</v>
      </c>
      <c r="G720" s="81">
        <f t="shared" si="2699"/>
        <v>0</v>
      </c>
      <c r="H720" s="81">
        <f t="shared" si="2699"/>
        <v>0</v>
      </c>
      <c r="I720" s="81">
        <f t="shared" si="2699"/>
        <v>0</v>
      </c>
      <c r="J720" s="81">
        <f t="shared" si="2699"/>
        <v>0</v>
      </c>
      <c r="K720" s="81">
        <f t="shared" si="2699"/>
        <v>0</v>
      </c>
      <c r="L720" s="81">
        <f t="shared" si="2699"/>
        <v>0</v>
      </c>
      <c r="M720" s="81">
        <f t="shared" si="2699"/>
        <v>0</v>
      </c>
      <c r="N720" s="81">
        <f t="shared" si="2699"/>
        <v>0</v>
      </c>
      <c r="O720" s="90">
        <f t="shared" ref="O720:O721" si="2700">SUM(C720:N720)</f>
        <v>0</v>
      </c>
      <c r="P720" s="90">
        <f t="shared" ref="P720:S720" si="2701">O720*(1+P$7)</f>
        <v>0</v>
      </c>
      <c r="Q720" s="90">
        <f t="shared" si="2701"/>
        <v>0</v>
      </c>
      <c r="R720" s="90">
        <f t="shared" si="2701"/>
        <v>0</v>
      </c>
      <c r="S720" s="90">
        <f t="shared" si="2701"/>
        <v>0</v>
      </c>
    </row>
    <row r="721" spans="1:19" x14ac:dyDescent="0.25">
      <c r="A721" s="200"/>
      <c r="B721" s="201"/>
      <c r="C721" s="79">
        <f>INT($B$1*C720)</f>
        <v>0</v>
      </c>
      <c r="D721" s="79">
        <f t="shared" ref="D721:N721" si="2702">INT($B$1*D720)</f>
        <v>0</v>
      </c>
      <c r="E721" s="79">
        <f t="shared" si="2702"/>
        <v>0</v>
      </c>
      <c r="F721" s="79">
        <f t="shared" si="2702"/>
        <v>0</v>
      </c>
      <c r="G721" s="79">
        <f t="shared" si="2702"/>
        <v>0</v>
      </c>
      <c r="H721" s="79">
        <f t="shared" si="2702"/>
        <v>0</v>
      </c>
      <c r="I721" s="79">
        <f t="shared" si="2702"/>
        <v>0</v>
      </c>
      <c r="J721" s="79">
        <f t="shared" si="2702"/>
        <v>0</v>
      </c>
      <c r="K721" s="79">
        <f t="shared" si="2702"/>
        <v>0</v>
      </c>
      <c r="L721" s="79">
        <f t="shared" si="2702"/>
        <v>0</v>
      </c>
      <c r="M721" s="79">
        <f t="shared" si="2702"/>
        <v>0</v>
      </c>
      <c r="N721" s="79">
        <f t="shared" si="2702"/>
        <v>0</v>
      </c>
      <c r="O721" s="90">
        <f t="shared" si="2700"/>
        <v>0</v>
      </c>
      <c r="P721" s="90">
        <f t="shared" ref="P721:S721" si="2703">O721*(1+P$7)</f>
        <v>0</v>
      </c>
      <c r="Q721" s="90">
        <f t="shared" si="2703"/>
        <v>0</v>
      </c>
      <c r="R721" s="90">
        <f t="shared" si="2703"/>
        <v>0</v>
      </c>
      <c r="S721" s="90">
        <f t="shared" si="2703"/>
        <v>0</v>
      </c>
    </row>
    <row r="722" spans="1:19" x14ac:dyDescent="0.25">
      <c r="A722" s="202" t="s">
        <v>30</v>
      </c>
      <c r="B722" s="203"/>
      <c r="C722" s="7"/>
      <c r="D722" s="7">
        <f>$C722</f>
        <v>0</v>
      </c>
      <c r="E722" s="7">
        <f t="shared" ref="E722:N722" si="2704">$C722</f>
        <v>0</v>
      </c>
      <c r="F722" s="7">
        <f t="shared" si="2704"/>
        <v>0</v>
      </c>
      <c r="G722" s="7">
        <f t="shared" si="2704"/>
        <v>0</v>
      </c>
      <c r="H722" s="7">
        <f t="shared" si="2704"/>
        <v>0</v>
      </c>
      <c r="I722" s="7">
        <f t="shared" si="2704"/>
        <v>0</v>
      </c>
      <c r="J722" s="7">
        <f t="shared" si="2704"/>
        <v>0</v>
      </c>
      <c r="K722" s="7">
        <f t="shared" si="2704"/>
        <v>0</v>
      </c>
      <c r="L722" s="7">
        <f t="shared" si="2704"/>
        <v>0</v>
      </c>
      <c r="M722" s="7">
        <f t="shared" si="2704"/>
        <v>0</v>
      </c>
      <c r="N722" s="7">
        <f t="shared" si="2704"/>
        <v>0</v>
      </c>
      <c r="O722" s="150">
        <f t="shared" ref="O722" si="2705">AVERAGE(C722:N722)</f>
        <v>0</v>
      </c>
      <c r="P722" s="150">
        <f t="shared" ref="P722:S722" si="2706">ROUND(O722*(1+P$8),2)</f>
        <v>0</v>
      </c>
      <c r="Q722" s="150">
        <f t="shared" si="2706"/>
        <v>0</v>
      </c>
      <c r="R722" s="150">
        <f t="shared" si="2706"/>
        <v>0</v>
      </c>
      <c r="S722" s="150">
        <f t="shared" si="2706"/>
        <v>0</v>
      </c>
    </row>
    <row r="723" spans="1:19" ht="12" customHeight="1" x14ac:dyDescent="0.25">
      <c r="A723" s="202" t="s">
        <v>282</v>
      </c>
      <c r="B723" s="203"/>
      <c r="C723" s="6">
        <f>C721*C722</f>
        <v>0</v>
      </c>
      <c r="D723" s="6">
        <f t="shared" ref="D723:N723" si="2707">D721*D722</f>
        <v>0</v>
      </c>
      <c r="E723" s="6">
        <f t="shared" si="2707"/>
        <v>0</v>
      </c>
      <c r="F723" s="6">
        <f t="shared" si="2707"/>
        <v>0</v>
      </c>
      <c r="G723" s="6">
        <f t="shared" si="2707"/>
        <v>0</v>
      </c>
      <c r="H723" s="6">
        <f t="shared" si="2707"/>
        <v>0</v>
      </c>
      <c r="I723" s="6">
        <f t="shared" si="2707"/>
        <v>0</v>
      </c>
      <c r="J723" s="6">
        <f t="shared" si="2707"/>
        <v>0</v>
      </c>
      <c r="K723" s="6">
        <f t="shared" si="2707"/>
        <v>0</v>
      </c>
      <c r="L723" s="6">
        <f t="shared" si="2707"/>
        <v>0</v>
      </c>
      <c r="M723" s="6">
        <f t="shared" si="2707"/>
        <v>0</v>
      </c>
      <c r="N723" s="6">
        <f t="shared" si="2707"/>
        <v>0</v>
      </c>
      <c r="O723" s="92">
        <f t="shared" ref="O723" si="2708">SUM(C723:N723)</f>
        <v>0</v>
      </c>
      <c r="P723" s="92">
        <f t="shared" ref="P723" si="2709">P721*P722</f>
        <v>0</v>
      </c>
      <c r="Q723" s="92">
        <f t="shared" ref="Q723" si="2710">Q721*Q722</f>
        <v>0</v>
      </c>
      <c r="R723" s="92">
        <f t="shared" ref="R723" si="2711">R721*R722</f>
        <v>0</v>
      </c>
      <c r="S723" s="92">
        <f t="shared" ref="S723" si="2712">S721*S722</f>
        <v>0</v>
      </c>
    </row>
    <row r="724" spans="1:19" x14ac:dyDescent="0.25">
      <c r="A724" s="202" t="s">
        <v>31</v>
      </c>
      <c r="B724" s="203"/>
      <c r="C724" s="130">
        <v>0.21</v>
      </c>
      <c r="D724" s="131">
        <f t="shared" ref="D724:N724" si="2713">$C724</f>
        <v>0.21</v>
      </c>
      <c r="E724" s="131">
        <f t="shared" si="2713"/>
        <v>0.21</v>
      </c>
      <c r="F724" s="131">
        <f t="shared" si="2713"/>
        <v>0.21</v>
      </c>
      <c r="G724" s="131">
        <f t="shared" si="2713"/>
        <v>0.21</v>
      </c>
      <c r="H724" s="131">
        <f t="shared" si="2713"/>
        <v>0.21</v>
      </c>
      <c r="I724" s="131">
        <f t="shared" si="2713"/>
        <v>0.21</v>
      </c>
      <c r="J724" s="131">
        <f t="shared" si="2713"/>
        <v>0.21</v>
      </c>
      <c r="K724" s="131">
        <f t="shared" si="2713"/>
        <v>0.21</v>
      </c>
      <c r="L724" s="131">
        <f t="shared" si="2713"/>
        <v>0.21</v>
      </c>
      <c r="M724" s="131">
        <f t="shared" si="2713"/>
        <v>0.21</v>
      </c>
      <c r="N724" s="131">
        <f t="shared" si="2713"/>
        <v>0.21</v>
      </c>
      <c r="O724" s="6"/>
      <c r="P724" s="6"/>
      <c r="Q724" s="6"/>
      <c r="R724" s="6"/>
      <c r="S724" s="6"/>
    </row>
    <row r="725" spans="1:19" x14ac:dyDescent="0.25">
      <c r="A725" s="204" t="s">
        <v>32</v>
      </c>
      <c r="B725" s="205"/>
      <c r="C725" s="6">
        <f t="shared" ref="C725:N725" si="2714">C723*C724</f>
        <v>0</v>
      </c>
      <c r="D725" s="6">
        <f t="shared" si="2714"/>
        <v>0</v>
      </c>
      <c r="E725" s="6">
        <f t="shared" si="2714"/>
        <v>0</v>
      </c>
      <c r="F725" s="6">
        <f t="shared" si="2714"/>
        <v>0</v>
      </c>
      <c r="G725" s="6">
        <f t="shared" si="2714"/>
        <v>0</v>
      </c>
      <c r="H725" s="6">
        <f t="shared" si="2714"/>
        <v>0</v>
      </c>
      <c r="I725" s="6">
        <f t="shared" si="2714"/>
        <v>0</v>
      </c>
      <c r="J725" s="6">
        <f t="shared" si="2714"/>
        <v>0</v>
      </c>
      <c r="K725" s="6">
        <f t="shared" si="2714"/>
        <v>0</v>
      </c>
      <c r="L725" s="6">
        <f t="shared" si="2714"/>
        <v>0</v>
      </c>
      <c r="M725" s="6">
        <f t="shared" si="2714"/>
        <v>0</v>
      </c>
      <c r="N725" s="6">
        <f t="shared" si="2714"/>
        <v>0</v>
      </c>
      <c r="O725" s="92">
        <f t="shared" ref="O725:O728" si="2715">SUM(C725:N725)</f>
        <v>0</v>
      </c>
      <c r="P725" s="92">
        <f t="shared" ref="P725" si="2716">P723*$C724</f>
        <v>0</v>
      </c>
      <c r="Q725" s="92">
        <f t="shared" ref="Q725" si="2717">Q723*$C724</f>
        <v>0</v>
      </c>
      <c r="R725" s="92">
        <f t="shared" ref="R725" si="2718">R723*$C724</f>
        <v>0</v>
      </c>
      <c r="S725" s="92">
        <f t="shared" ref="S725" si="2719">S723*$C724</f>
        <v>0</v>
      </c>
    </row>
    <row r="726" spans="1:19" x14ac:dyDescent="0.25">
      <c r="A726" s="204" t="s">
        <v>281</v>
      </c>
      <c r="B726" s="205"/>
      <c r="C726" s="6">
        <f t="shared" ref="C726:N726" si="2720">C723+C725</f>
        <v>0</v>
      </c>
      <c r="D726" s="6">
        <f t="shared" si="2720"/>
        <v>0</v>
      </c>
      <c r="E726" s="6">
        <f t="shared" si="2720"/>
        <v>0</v>
      </c>
      <c r="F726" s="6">
        <f t="shared" si="2720"/>
        <v>0</v>
      </c>
      <c r="G726" s="6">
        <f t="shared" si="2720"/>
        <v>0</v>
      </c>
      <c r="H726" s="6">
        <f t="shared" si="2720"/>
        <v>0</v>
      </c>
      <c r="I726" s="6">
        <f t="shared" si="2720"/>
        <v>0</v>
      </c>
      <c r="J726" s="6">
        <f t="shared" si="2720"/>
        <v>0</v>
      </c>
      <c r="K726" s="6">
        <f t="shared" si="2720"/>
        <v>0</v>
      </c>
      <c r="L726" s="6">
        <f t="shared" si="2720"/>
        <v>0</v>
      </c>
      <c r="M726" s="6">
        <f t="shared" si="2720"/>
        <v>0</v>
      </c>
      <c r="N726" s="6">
        <f t="shared" si="2720"/>
        <v>0</v>
      </c>
      <c r="O726" s="92">
        <f t="shared" si="2715"/>
        <v>0</v>
      </c>
      <c r="P726" s="92">
        <f t="shared" ref="P726" si="2721">P723+P725</f>
        <v>0</v>
      </c>
      <c r="Q726" s="92">
        <f t="shared" ref="Q726" si="2722">Q723+Q725</f>
        <v>0</v>
      </c>
      <c r="R726" s="92">
        <f t="shared" ref="R726" si="2723">R723+R725</f>
        <v>0</v>
      </c>
      <c r="S726" s="92">
        <f t="shared" ref="S726" si="2724">S723+S725</f>
        <v>0</v>
      </c>
    </row>
    <row r="727" spans="1:19" x14ac:dyDescent="0.25">
      <c r="A727" s="8" t="s">
        <v>33</v>
      </c>
      <c r="B727" s="9">
        <f>$B$17</f>
        <v>1</v>
      </c>
      <c r="C727" s="6">
        <f t="shared" ref="C727:N727" si="2725">C726*$B$27</f>
        <v>0</v>
      </c>
      <c r="D727" s="6">
        <f t="shared" si="2725"/>
        <v>0</v>
      </c>
      <c r="E727" s="6">
        <f t="shared" si="2725"/>
        <v>0</v>
      </c>
      <c r="F727" s="6">
        <f t="shared" si="2725"/>
        <v>0</v>
      </c>
      <c r="G727" s="6">
        <f t="shared" si="2725"/>
        <v>0</v>
      </c>
      <c r="H727" s="6">
        <f t="shared" si="2725"/>
        <v>0</v>
      </c>
      <c r="I727" s="6">
        <f t="shared" si="2725"/>
        <v>0</v>
      </c>
      <c r="J727" s="6">
        <f t="shared" si="2725"/>
        <v>0</v>
      </c>
      <c r="K727" s="6">
        <f t="shared" si="2725"/>
        <v>0</v>
      </c>
      <c r="L727" s="6">
        <f t="shared" si="2725"/>
        <v>0</v>
      </c>
      <c r="M727" s="6">
        <f t="shared" si="2725"/>
        <v>0</v>
      </c>
      <c r="N727" s="6">
        <f t="shared" si="2725"/>
        <v>0</v>
      </c>
      <c r="O727" s="92">
        <f t="shared" si="2715"/>
        <v>0</v>
      </c>
      <c r="P727" s="92">
        <f t="shared" ref="P727" si="2726">P726*$B727</f>
        <v>0</v>
      </c>
      <c r="Q727" s="92">
        <f t="shared" ref="Q727" si="2727">Q726*$B727</f>
        <v>0</v>
      </c>
      <c r="R727" s="92">
        <f t="shared" ref="R727" si="2728">R726*$B727</f>
        <v>0</v>
      </c>
      <c r="S727" s="92">
        <f t="shared" ref="S727" si="2729">S726*$B727</f>
        <v>0</v>
      </c>
    </row>
    <row r="728" spans="1:19" x14ac:dyDescent="0.25">
      <c r="A728" s="8" t="s">
        <v>34</v>
      </c>
      <c r="B728" s="9">
        <f>1-B727</f>
        <v>0</v>
      </c>
      <c r="C728" s="6">
        <f t="shared" ref="C728:N728" si="2730">C726*$B$28</f>
        <v>0</v>
      </c>
      <c r="D728" s="6">
        <f t="shared" si="2730"/>
        <v>0</v>
      </c>
      <c r="E728" s="6">
        <f t="shared" si="2730"/>
        <v>0</v>
      </c>
      <c r="F728" s="6">
        <f t="shared" si="2730"/>
        <v>0</v>
      </c>
      <c r="G728" s="6">
        <f t="shared" si="2730"/>
        <v>0</v>
      </c>
      <c r="H728" s="6">
        <f t="shared" si="2730"/>
        <v>0</v>
      </c>
      <c r="I728" s="6">
        <f t="shared" si="2730"/>
        <v>0</v>
      </c>
      <c r="J728" s="6">
        <f t="shared" si="2730"/>
        <v>0</v>
      </c>
      <c r="K728" s="6">
        <f t="shared" si="2730"/>
        <v>0</v>
      </c>
      <c r="L728" s="6">
        <f t="shared" si="2730"/>
        <v>0</v>
      </c>
      <c r="M728" s="6">
        <f t="shared" si="2730"/>
        <v>0</v>
      </c>
      <c r="N728" s="6">
        <f t="shared" si="2730"/>
        <v>0</v>
      </c>
      <c r="O728" s="92">
        <f t="shared" si="2715"/>
        <v>0</v>
      </c>
      <c r="P728" s="92">
        <f t="shared" ref="P728" si="2731">P726-P727</f>
        <v>0</v>
      </c>
      <c r="Q728" s="92">
        <f t="shared" ref="Q728" si="2732">Q726-Q727</f>
        <v>0</v>
      </c>
      <c r="R728" s="92">
        <f t="shared" ref="R728" si="2733">R726-R727</f>
        <v>0</v>
      </c>
      <c r="S728" s="92">
        <f t="shared" ref="S728" si="2734">S726-S727</f>
        <v>0</v>
      </c>
    </row>
    <row r="729" spans="1:19" x14ac:dyDescent="0.25">
      <c r="A729" s="196" t="s">
        <v>403</v>
      </c>
      <c r="B729" s="197"/>
      <c r="C729" s="98" t="s">
        <v>17</v>
      </c>
      <c r="D729" s="98" t="s">
        <v>18</v>
      </c>
      <c r="E729" s="98" t="s">
        <v>19</v>
      </c>
      <c r="F729" s="98" t="s">
        <v>20</v>
      </c>
      <c r="G729" s="98" t="s">
        <v>21</v>
      </c>
      <c r="H729" s="98" t="s">
        <v>22</v>
      </c>
      <c r="I729" s="98" t="s">
        <v>23</v>
      </c>
      <c r="J729" s="98" t="s">
        <v>24</v>
      </c>
      <c r="K729" s="98" t="s">
        <v>25</v>
      </c>
      <c r="L729" s="98" t="s">
        <v>26</v>
      </c>
      <c r="M729" s="98" t="s">
        <v>27</v>
      </c>
      <c r="N729" s="98" t="s">
        <v>28</v>
      </c>
      <c r="O729" s="98" t="s">
        <v>438</v>
      </c>
      <c r="P729" s="98" t="s">
        <v>447</v>
      </c>
      <c r="Q729" s="98" t="s">
        <v>448</v>
      </c>
      <c r="R729" s="98" t="s">
        <v>449</v>
      </c>
      <c r="S729" s="98" t="s">
        <v>450</v>
      </c>
    </row>
    <row r="730" spans="1:19" x14ac:dyDescent="0.25">
      <c r="A730" s="198" t="s">
        <v>29</v>
      </c>
      <c r="B730" s="199"/>
      <c r="C730" s="81"/>
      <c r="D730" s="81">
        <f>$C730</f>
        <v>0</v>
      </c>
      <c r="E730" s="81">
        <f t="shared" ref="E730:N730" si="2735">$C730</f>
        <v>0</v>
      </c>
      <c r="F730" s="81">
        <f t="shared" si="2735"/>
        <v>0</v>
      </c>
      <c r="G730" s="81">
        <f t="shared" si="2735"/>
        <v>0</v>
      </c>
      <c r="H730" s="81">
        <f t="shared" si="2735"/>
        <v>0</v>
      </c>
      <c r="I730" s="81">
        <f t="shared" si="2735"/>
        <v>0</v>
      </c>
      <c r="J730" s="81">
        <f t="shared" si="2735"/>
        <v>0</v>
      </c>
      <c r="K730" s="81">
        <f t="shared" si="2735"/>
        <v>0</v>
      </c>
      <c r="L730" s="81">
        <f t="shared" si="2735"/>
        <v>0</v>
      </c>
      <c r="M730" s="81">
        <f t="shared" si="2735"/>
        <v>0</v>
      </c>
      <c r="N730" s="81">
        <f t="shared" si="2735"/>
        <v>0</v>
      </c>
      <c r="O730" s="90">
        <f t="shared" ref="O730:O731" si="2736">SUM(C730:N730)</f>
        <v>0</v>
      </c>
      <c r="P730" s="90">
        <f t="shared" ref="P730:S730" si="2737">O730*(1+P$7)</f>
        <v>0</v>
      </c>
      <c r="Q730" s="90">
        <f t="shared" si="2737"/>
        <v>0</v>
      </c>
      <c r="R730" s="90">
        <f t="shared" si="2737"/>
        <v>0</v>
      </c>
      <c r="S730" s="90">
        <f t="shared" si="2737"/>
        <v>0</v>
      </c>
    </row>
    <row r="731" spans="1:19" x14ac:dyDescent="0.25">
      <c r="A731" s="200"/>
      <c r="B731" s="201"/>
      <c r="C731" s="79">
        <f>INT($B$1*C730)</f>
        <v>0</v>
      </c>
      <c r="D731" s="79">
        <f t="shared" ref="D731:N731" si="2738">INT($B$1*D730)</f>
        <v>0</v>
      </c>
      <c r="E731" s="79">
        <f t="shared" si="2738"/>
        <v>0</v>
      </c>
      <c r="F731" s="79">
        <f t="shared" si="2738"/>
        <v>0</v>
      </c>
      <c r="G731" s="79">
        <f t="shared" si="2738"/>
        <v>0</v>
      </c>
      <c r="H731" s="79">
        <f t="shared" si="2738"/>
        <v>0</v>
      </c>
      <c r="I731" s="79">
        <f t="shared" si="2738"/>
        <v>0</v>
      </c>
      <c r="J731" s="79">
        <f t="shared" si="2738"/>
        <v>0</v>
      </c>
      <c r="K731" s="79">
        <f t="shared" si="2738"/>
        <v>0</v>
      </c>
      <c r="L731" s="79">
        <f t="shared" si="2738"/>
        <v>0</v>
      </c>
      <c r="M731" s="79">
        <f t="shared" si="2738"/>
        <v>0</v>
      </c>
      <c r="N731" s="79">
        <f t="shared" si="2738"/>
        <v>0</v>
      </c>
      <c r="O731" s="90">
        <f t="shared" si="2736"/>
        <v>0</v>
      </c>
      <c r="P731" s="90">
        <f t="shared" ref="P731:S731" si="2739">O731*(1+P$7)</f>
        <v>0</v>
      </c>
      <c r="Q731" s="90">
        <f t="shared" si="2739"/>
        <v>0</v>
      </c>
      <c r="R731" s="90">
        <f t="shared" si="2739"/>
        <v>0</v>
      </c>
      <c r="S731" s="90">
        <f t="shared" si="2739"/>
        <v>0</v>
      </c>
    </row>
    <row r="732" spans="1:19" x14ac:dyDescent="0.25">
      <c r="A732" s="202" t="s">
        <v>30</v>
      </c>
      <c r="B732" s="203"/>
      <c r="C732" s="7"/>
      <c r="D732" s="7">
        <f>$C732</f>
        <v>0</v>
      </c>
      <c r="E732" s="7">
        <f t="shared" ref="E732:N732" si="2740">$C732</f>
        <v>0</v>
      </c>
      <c r="F732" s="7">
        <f t="shared" si="2740"/>
        <v>0</v>
      </c>
      <c r="G732" s="7">
        <f t="shared" si="2740"/>
        <v>0</v>
      </c>
      <c r="H732" s="7">
        <f t="shared" si="2740"/>
        <v>0</v>
      </c>
      <c r="I732" s="7">
        <f t="shared" si="2740"/>
        <v>0</v>
      </c>
      <c r="J732" s="7">
        <f t="shared" si="2740"/>
        <v>0</v>
      </c>
      <c r="K732" s="7">
        <f t="shared" si="2740"/>
        <v>0</v>
      </c>
      <c r="L732" s="7">
        <f t="shared" si="2740"/>
        <v>0</v>
      </c>
      <c r="M732" s="7">
        <f t="shared" si="2740"/>
        <v>0</v>
      </c>
      <c r="N732" s="7">
        <f t="shared" si="2740"/>
        <v>0</v>
      </c>
      <c r="O732" s="150">
        <f t="shared" ref="O732" si="2741">AVERAGE(C732:N732)</f>
        <v>0</v>
      </c>
      <c r="P732" s="150">
        <f t="shared" ref="P732:S732" si="2742">ROUND(O732*(1+P$8),2)</f>
        <v>0</v>
      </c>
      <c r="Q732" s="150">
        <f t="shared" si="2742"/>
        <v>0</v>
      </c>
      <c r="R732" s="150">
        <f t="shared" si="2742"/>
        <v>0</v>
      </c>
      <c r="S732" s="150">
        <f t="shared" si="2742"/>
        <v>0</v>
      </c>
    </row>
    <row r="733" spans="1:19" ht="12" customHeight="1" x14ac:dyDescent="0.25">
      <c r="A733" s="202" t="s">
        <v>282</v>
      </c>
      <c r="B733" s="203"/>
      <c r="C733" s="6">
        <f>C731*C732</f>
        <v>0</v>
      </c>
      <c r="D733" s="6">
        <f t="shared" ref="D733:N733" si="2743">D731*D732</f>
        <v>0</v>
      </c>
      <c r="E733" s="6">
        <f t="shared" si="2743"/>
        <v>0</v>
      </c>
      <c r="F733" s="6">
        <f t="shared" si="2743"/>
        <v>0</v>
      </c>
      <c r="G733" s="6">
        <f t="shared" si="2743"/>
        <v>0</v>
      </c>
      <c r="H733" s="6">
        <f t="shared" si="2743"/>
        <v>0</v>
      </c>
      <c r="I733" s="6">
        <f t="shared" si="2743"/>
        <v>0</v>
      </c>
      <c r="J733" s="6">
        <f t="shared" si="2743"/>
        <v>0</v>
      </c>
      <c r="K733" s="6">
        <f t="shared" si="2743"/>
        <v>0</v>
      </c>
      <c r="L733" s="6">
        <f t="shared" si="2743"/>
        <v>0</v>
      </c>
      <c r="M733" s="6">
        <f t="shared" si="2743"/>
        <v>0</v>
      </c>
      <c r="N733" s="6">
        <f t="shared" si="2743"/>
        <v>0</v>
      </c>
      <c r="O733" s="92">
        <f t="shared" ref="O733" si="2744">SUM(C733:N733)</f>
        <v>0</v>
      </c>
      <c r="P733" s="92">
        <f t="shared" ref="P733" si="2745">P731*P732</f>
        <v>0</v>
      </c>
      <c r="Q733" s="92">
        <f t="shared" ref="Q733" si="2746">Q731*Q732</f>
        <v>0</v>
      </c>
      <c r="R733" s="92">
        <f t="shared" ref="R733" si="2747">R731*R732</f>
        <v>0</v>
      </c>
      <c r="S733" s="92">
        <f t="shared" ref="S733" si="2748">S731*S732</f>
        <v>0</v>
      </c>
    </row>
    <row r="734" spans="1:19" x14ac:dyDescent="0.25">
      <c r="A734" s="202" t="s">
        <v>31</v>
      </c>
      <c r="B734" s="203"/>
      <c r="C734" s="130">
        <v>0.21</v>
      </c>
      <c r="D734" s="131">
        <f t="shared" ref="D734:N734" si="2749">$C734</f>
        <v>0.21</v>
      </c>
      <c r="E734" s="131">
        <f t="shared" si="2749"/>
        <v>0.21</v>
      </c>
      <c r="F734" s="131">
        <f t="shared" si="2749"/>
        <v>0.21</v>
      </c>
      <c r="G734" s="131">
        <f t="shared" si="2749"/>
        <v>0.21</v>
      </c>
      <c r="H734" s="131">
        <f t="shared" si="2749"/>
        <v>0.21</v>
      </c>
      <c r="I734" s="131">
        <f t="shared" si="2749"/>
        <v>0.21</v>
      </c>
      <c r="J734" s="131">
        <f t="shared" si="2749"/>
        <v>0.21</v>
      </c>
      <c r="K734" s="131">
        <f t="shared" si="2749"/>
        <v>0.21</v>
      </c>
      <c r="L734" s="131">
        <f t="shared" si="2749"/>
        <v>0.21</v>
      </c>
      <c r="M734" s="131">
        <f t="shared" si="2749"/>
        <v>0.21</v>
      </c>
      <c r="N734" s="131">
        <f t="shared" si="2749"/>
        <v>0.21</v>
      </c>
      <c r="O734" s="6"/>
      <c r="P734" s="6"/>
      <c r="Q734" s="6"/>
      <c r="R734" s="6"/>
      <c r="S734" s="6"/>
    </row>
    <row r="735" spans="1:19" x14ac:dyDescent="0.25">
      <c r="A735" s="204" t="s">
        <v>32</v>
      </c>
      <c r="B735" s="205"/>
      <c r="C735" s="6">
        <f t="shared" ref="C735:N735" si="2750">C733*C734</f>
        <v>0</v>
      </c>
      <c r="D735" s="6">
        <f t="shared" si="2750"/>
        <v>0</v>
      </c>
      <c r="E735" s="6">
        <f t="shared" si="2750"/>
        <v>0</v>
      </c>
      <c r="F735" s="6">
        <f t="shared" si="2750"/>
        <v>0</v>
      </c>
      <c r="G735" s="6">
        <f t="shared" si="2750"/>
        <v>0</v>
      </c>
      <c r="H735" s="6">
        <f t="shared" si="2750"/>
        <v>0</v>
      </c>
      <c r="I735" s="6">
        <f t="shared" si="2750"/>
        <v>0</v>
      </c>
      <c r="J735" s="6">
        <f t="shared" si="2750"/>
        <v>0</v>
      </c>
      <c r="K735" s="6">
        <f t="shared" si="2750"/>
        <v>0</v>
      </c>
      <c r="L735" s="6">
        <f t="shared" si="2750"/>
        <v>0</v>
      </c>
      <c r="M735" s="6">
        <f t="shared" si="2750"/>
        <v>0</v>
      </c>
      <c r="N735" s="6">
        <f t="shared" si="2750"/>
        <v>0</v>
      </c>
      <c r="O735" s="92">
        <f t="shared" ref="O735:O738" si="2751">SUM(C735:N735)</f>
        <v>0</v>
      </c>
      <c r="P735" s="92">
        <f t="shared" ref="P735" si="2752">P733*$C734</f>
        <v>0</v>
      </c>
      <c r="Q735" s="92">
        <f t="shared" ref="Q735" si="2753">Q733*$C734</f>
        <v>0</v>
      </c>
      <c r="R735" s="92">
        <f t="shared" ref="R735" si="2754">R733*$C734</f>
        <v>0</v>
      </c>
      <c r="S735" s="92">
        <f t="shared" ref="S735" si="2755">S733*$C734</f>
        <v>0</v>
      </c>
    </row>
    <row r="736" spans="1:19" x14ac:dyDescent="0.25">
      <c r="A736" s="204" t="s">
        <v>281</v>
      </c>
      <c r="B736" s="205"/>
      <c r="C736" s="6">
        <f t="shared" ref="C736:N736" si="2756">C733+C735</f>
        <v>0</v>
      </c>
      <c r="D736" s="6">
        <f t="shared" si="2756"/>
        <v>0</v>
      </c>
      <c r="E736" s="6">
        <f t="shared" si="2756"/>
        <v>0</v>
      </c>
      <c r="F736" s="6">
        <f t="shared" si="2756"/>
        <v>0</v>
      </c>
      <c r="G736" s="6">
        <f t="shared" si="2756"/>
        <v>0</v>
      </c>
      <c r="H736" s="6">
        <f t="shared" si="2756"/>
        <v>0</v>
      </c>
      <c r="I736" s="6">
        <f t="shared" si="2756"/>
        <v>0</v>
      </c>
      <c r="J736" s="6">
        <f t="shared" si="2756"/>
        <v>0</v>
      </c>
      <c r="K736" s="6">
        <f t="shared" si="2756"/>
        <v>0</v>
      </c>
      <c r="L736" s="6">
        <f t="shared" si="2756"/>
        <v>0</v>
      </c>
      <c r="M736" s="6">
        <f t="shared" si="2756"/>
        <v>0</v>
      </c>
      <c r="N736" s="6">
        <f t="shared" si="2756"/>
        <v>0</v>
      </c>
      <c r="O736" s="92">
        <f t="shared" si="2751"/>
        <v>0</v>
      </c>
      <c r="P736" s="92">
        <f t="shared" ref="P736" si="2757">P733+P735</f>
        <v>0</v>
      </c>
      <c r="Q736" s="92">
        <f t="shared" ref="Q736" si="2758">Q733+Q735</f>
        <v>0</v>
      </c>
      <c r="R736" s="92">
        <f t="shared" ref="R736" si="2759">R733+R735</f>
        <v>0</v>
      </c>
      <c r="S736" s="92">
        <f t="shared" ref="S736" si="2760">S733+S735</f>
        <v>0</v>
      </c>
    </row>
    <row r="737" spans="1:19" x14ac:dyDescent="0.25">
      <c r="A737" s="8" t="s">
        <v>33</v>
      </c>
      <c r="B737" s="9">
        <f>$B$17</f>
        <v>1</v>
      </c>
      <c r="C737" s="6">
        <f t="shared" ref="C737:N737" si="2761">C736*$B$27</f>
        <v>0</v>
      </c>
      <c r="D737" s="6">
        <f t="shared" si="2761"/>
        <v>0</v>
      </c>
      <c r="E737" s="6">
        <f t="shared" si="2761"/>
        <v>0</v>
      </c>
      <c r="F737" s="6">
        <f t="shared" si="2761"/>
        <v>0</v>
      </c>
      <c r="G737" s="6">
        <f t="shared" si="2761"/>
        <v>0</v>
      </c>
      <c r="H737" s="6">
        <f t="shared" si="2761"/>
        <v>0</v>
      </c>
      <c r="I737" s="6">
        <f t="shared" si="2761"/>
        <v>0</v>
      </c>
      <c r="J737" s="6">
        <f t="shared" si="2761"/>
        <v>0</v>
      </c>
      <c r="K737" s="6">
        <f t="shared" si="2761"/>
        <v>0</v>
      </c>
      <c r="L737" s="6">
        <f t="shared" si="2761"/>
        <v>0</v>
      </c>
      <c r="M737" s="6">
        <f t="shared" si="2761"/>
        <v>0</v>
      </c>
      <c r="N737" s="6">
        <f t="shared" si="2761"/>
        <v>0</v>
      </c>
      <c r="O737" s="92">
        <f t="shared" si="2751"/>
        <v>0</v>
      </c>
      <c r="P737" s="92">
        <f t="shared" ref="P737" si="2762">P736*$B737</f>
        <v>0</v>
      </c>
      <c r="Q737" s="92">
        <f t="shared" ref="Q737" si="2763">Q736*$B737</f>
        <v>0</v>
      </c>
      <c r="R737" s="92">
        <f t="shared" ref="R737" si="2764">R736*$B737</f>
        <v>0</v>
      </c>
      <c r="S737" s="92">
        <f t="shared" ref="S737" si="2765">S736*$B737</f>
        <v>0</v>
      </c>
    </row>
    <row r="738" spans="1:19" x14ac:dyDescent="0.25">
      <c r="A738" s="8" t="s">
        <v>34</v>
      </c>
      <c r="B738" s="9">
        <f>1-B737</f>
        <v>0</v>
      </c>
      <c r="C738" s="6">
        <f t="shared" ref="C738:N738" si="2766">C736*$B$28</f>
        <v>0</v>
      </c>
      <c r="D738" s="6">
        <f t="shared" si="2766"/>
        <v>0</v>
      </c>
      <c r="E738" s="6">
        <f t="shared" si="2766"/>
        <v>0</v>
      </c>
      <c r="F738" s="6">
        <f t="shared" si="2766"/>
        <v>0</v>
      </c>
      <c r="G738" s="6">
        <f t="shared" si="2766"/>
        <v>0</v>
      </c>
      <c r="H738" s="6">
        <f t="shared" si="2766"/>
        <v>0</v>
      </c>
      <c r="I738" s="6">
        <f t="shared" si="2766"/>
        <v>0</v>
      </c>
      <c r="J738" s="6">
        <f t="shared" si="2766"/>
        <v>0</v>
      </c>
      <c r="K738" s="6">
        <f t="shared" si="2766"/>
        <v>0</v>
      </c>
      <c r="L738" s="6">
        <f t="shared" si="2766"/>
        <v>0</v>
      </c>
      <c r="M738" s="6">
        <f t="shared" si="2766"/>
        <v>0</v>
      </c>
      <c r="N738" s="6">
        <f t="shared" si="2766"/>
        <v>0</v>
      </c>
      <c r="O738" s="92">
        <f t="shared" si="2751"/>
        <v>0</v>
      </c>
      <c r="P738" s="92">
        <f t="shared" ref="P738" si="2767">P736-P737</f>
        <v>0</v>
      </c>
      <c r="Q738" s="92">
        <f t="shared" ref="Q738" si="2768">Q736-Q737</f>
        <v>0</v>
      </c>
      <c r="R738" s="92">
        <f t="shared" ref="R738" si="2769">R736-R737</f>
        <v>0</v>
      </c>
      <c r="S738" s="92">
        <f t="shared" ref="S738" si="2770">S736-S737</f>
        <v>0</v>
      </c>
    </row>
    <row r="739" spans="1:19" x14ac:dyDescent="0.25">
      <c r="A739" s="196" t="s">
        <v>404</v>
      </c>
      <c r="B739" s="197"/>
      <c r="C739" s="98" t="s">
        <v>17</v>
      </c>
      <c r="D739" s="98" t="s">
        <v>18</v>
      </c>
      <c r="E739" s="98" t="s">
        <v>19</v>
      </c>
      <c r="F739" s="98" t="s">
        <v>20</v>
      </c>
      <c r="G739" s="98" t="s">
        <v>21</v>
      </c>
      <c r="H739" s="98" t="s">
        <v>22</v>
      </c>
      <c r="I739" s="98" t="s">
        <v>23</v>
      </c>
      <c r="J739" s="98" t="s">
        <v>24</v>
      </c>
      <c r="K739" s="98" t="s">
        <v>25</v>
      </c>
      <c r="L739" s="98" t="s">
        <v>26</v>
      </c>
      <c r="M739" s="98" t="s">
        <v>27</v>
      </c>
      <c r="N739" s="98" t="s">
        <v>28</v>
      </c>
      <c r="O739" s="98" t="s">
        <v>438</v>
      </c>
      <c r="P739" s="98" t="s">
        <v>447</v>
      </c>
      <c r="Q739" s="98" t="s">
        <v>448</v>
      </c>
      <c r="R739" s="98" t="s">
        <v>449</v>
      </c>
      <c r="S739" s="98" t="s">
        <v>450</v>
      </c>
    </row>
    <row r="740" spans="1:19" x14ac:dyDescent="0.25">
      <c r="A740" s="198" t="s">
        <v>29</v>
      </c>
      <c r="B740" s="199"/>
      <c r="C740" s="81"/>
      <c r="D740" s="81">
        <f>$C740</f>
        <v>0</v>
      </c>
      <c r="E740" s="81">
        <f t="shared" ref="E740:N740" si="2771">$C740</f>
        <v>0</v>
      </c>
      <c r="F740" s="81">
        <f t="shared" si="2771"/>
        <v>0</v>
      </c>
      <c r="G740" s="81">
        <f t="shared" si="2771"/>
        <v>0</v>
      </c>
      <c r="H740" s="81">
        <f t="shared" si="2771"/>
        <v>0</v>
      </c>
      <c r="I740" s="81">
        <f t="shared" si="2771"/>
        <v>0</v>
      </c>
      <c r="J740" s="81">
        <f t="shared" si="2771"/>
        <v>0</v>
      </c>
      <c r="K740" s="81">
        <f t="shared" si="2771"/>
        <v>0</v>
      </c>
      <c r="L740" s="81">
        <f t="shared" si="2771"/>
        <v>0</v>
      </c>
      <c r="M740" s="81">
        <f t="shared" si="2771"/>
        <v>0</v>
      </c>
      <c r="N740" s="81">
        <f t="shared" si="2771"/>
        <v>0</v>
      </c>
      <c r="O740" s="90">
        <f t="shared" ref="O740:O741" si="2772">SUM(C740:N740)</f>
        <v>0</v>
      </c>
      <c r="P740" s="90">
        <f t="shared" ref="P740:S740" si="2773">O740*(1+P$7)</f>
        <v>0</v>
      </c>
      <c r="Q740" s="90">
        <f t="shared" si="2773"/>
        <v>0</v>
      </c>
      <c r="R740" s="90">
        <f t="shared" si="2773"/>
        <v>0</v>
      </c>
      <c r="S740" s="90">
        <f t="shared" si="2773"/>
        <v>0</v>
      </c>
    </row>
    <row r="741" spans="1:19" x14ac:dyDescent="0.25">
      <c r="A741" s="200"/>
      <c r="B741" s="201"/>
      <c r="C741" s="79">
        <f>INT($B$1*C740)</f>
        <v>0</v>
      </c>
      <c r="D741" s="79">
        <f t="shared" ref="D741:N741" si="2774">INT($B$1*D740)</f>
        <v>0</v>
      </c>
      <c r="E741" s="79">
        <f t="shared" si="2774"/>
        <v>0</v>
      </c>
      <c r="F741" s="79">
        <f t="shared" si="2774"/>
        <v>0</v>
      </c>
      <c r="G741" s="79">
        <f t="shared" si="2774"/>
        <v>0</v>
      </c>
      <c r="H741" s="79">
        <f t="shared" si="2774"/>
        <v>0</v>
      </c>
      <c r="I741" s="79">
        <f t="shared" si="2774"/>
        <v>0</v>
      </c>
      <c r="J741" s="79">
        <f t="shared" si="2774"/>
        <v>0</v>
      </c>
      <c r="K741" s="79">
        <f t="shared" si="2774"/>
        <v>0</v>
      </c>
      <c r="L741" s="79">
        <f t="shared" si="2774"/>
        <v>0</v>
      </c>
      <c r="M741" s="79">
        <f t="shared" si="2774"/>
        <v>0</v>
      </c>
      <c r="N741" s="79">
        <f t="shared" si="2774"/>
        <v>0</v>
      </c>
      <c r="O741" s="90">
        <f t="shared" si="2772"/>
        <v>0</v>
      </c>
      <c r="P741" s="90">
        <f t="shared" ref="P741:S741" si="2775">O741*(1+P$7)</f>
        <v>0</v>
      </c>
      <c r="Q741" s="90">
        <f t="shared" si="2775"/>
        <v>0</v>
      </c>
      <c r="R741" s="90">
        <f t="shared" si="2775"/>
        <v>0</v>
      </c>
      <c r="S741" s="90">
        <f t="shared" si="2775"/>
        <v>0</v>
      </c>
    </row>
    <row r="742" spans="1:19" x14ac:dyDescent="0.25">
      <c r="A742" s="202" t="s">
        <v>30</v>
      </c>
      <c r="B742" s="203"/>
      <c r="C742" s="7"/>
      <c r="D742" s="7">
        <f>$C742</f>
        <v>0</v>
      </c>
      <c r="E742" s="7">
        <f t="shared" ref="E742:N742" si="2776">$C742</f>
        <v>0</v>
      </c>
      <c r="F742" s="7">
        <f t="shared" si="2776"/>
        <v>0</v>
      </c>
      <c r="G742" s="7">
        <f t="shared" si="2776"/>
        <v>0</v>
      </c>
      <c r="H742" s="7">
        <f t="shared" si="2776"/>
        <v>0</v>
      </c>
      <c r="I742" s="7">
        <f t="shared" si="2776"/>
        <v>0</v>
      </c>
      <c r="J742" s="7">
        <f t="shared" si="2776"/>
        <v>0</v>
      </c>
      <c r="K742" s="7">
        <f t="shared" si="2776"/>
        <v>0</v>
      </c>
      <c r="L742" s="7">
        <f t="shared" si="2776"/>
        <v>0</v>
      </c>
      <c r="M742" s="7">
        <f t="shared" si="2776"/>
        <v>0</v>
      </c>
      <c r="N742" s="7">
        <f t="shared" si="2776"/>
        <v>0</v>
      </c>
      <c r="O742" s="150">
        <f t="shared" ref="O742" si="2777">AVERAGE(C742:N742)</f>
        <v>0</v>
      </c>
      <c r="P742" s="150">
        <f t="shared" ref="P742:S742" si="2778">ROUND(O742*(1+P$8),2)</f>
        <v>0</v>
      </c>
      <c r="Q742" s="150">
        <f t="shared" si="2778"/>
        <v>0</v>
      </c>
      <c r="R742" s="150">
        <f t="shared" si="2778"/>
        <v>0</v>
      </c>
      <c r="S742" s="150">
        <f t="shared" si="2778"/>
        <v>0</v>
      </c>
    </row>
    <row r="743" spans="1:19" ht="12" customHeight="1" x14ac:dyDescent="0.25">
      <c r="A743" s="202" t="s">
        <v>282</v>
      </c>
      <c r="B743" s="203"/>
      <c r="C743" s="6">
        <f>C741*C742</f>
        <v>0</v>
      </c>
      <c r="D743" s="6">
        <f t="shared" ref="D743:N743" si="2779">D741*D742</f>
        <v>0</v>
      </c>
      <c r="E743" s="6">
        <f t="shared" si="2779"/>
        <v>0</v>
      </c>
      <c r="F743" s="6">
        <f t="shared" si="2779"/>
        <v>0</v>
      </c>
      <c r="G743" s="6">
        <f t="shared" si="2779"/>
        <v>0</v>
      </c>
      <c r="H743" s="6">
        <f t="shared" si="2779"/>
        <v>0</v>
      </c>
      <c r="I743" s="6">
        <f t="shared" si="2779"/>
        <v>0</v>
      </c>
      <c r="J743" s="6">
        <f t="shared" si="2779"/>
        <v>0</v>
      </c>
      <c r="K743" s="6">
        <f t="shared" si="2779"/>
        <v>0</v>
      </c>
      <c r="L743" s="6">
        <f t="shared" si="2779"/>
        <v>0</v>
      </c>
      <c r="M743" s="6">
        <f t="shared" si="2779"/>
        <v>0</v>
      </c>
      <c r="N743" s="6">
        <f t="shared" si="2779"/>
        <v>0</v>
      </c>
      <c r="O743" s="92">
        <f t="shared" ref="O743" si="2780">SUM(C743:N743)</f>
        <v>0</v>
      </c>
      <c r="P743" s="92">
        <f t="shared" ref="P743" si="2781">P741*P742</f>
        <v>0</v>
      </c>
      <c r="Q743" s="92">
        <f t="shared" ref="Q743" si="2782">Q741*Q742</f>
        <v>0</v>
      </c>
      <c r="R743" s="92">
        <f t="shared" ref="R743" si="2783">R741*R742</f>
        <v>0</v>
      </c>
      <c r="S743" s="92">
        <f t="shared" ref="S743" si="2784">S741*S742</f>
        <v>0</v>
      </c>
    </row>
    <row r="744" spans="1:19" x14ac:dyDescent="0.25">
      <c r="A744" s="202" t="s">
        <v>31</v>
      </c>
      <c r="B744" s="203"/>
      <c r="C744" s="130">
        <v>0.21</v>
      </c>
      <c r="D744" s="131">
        <f t="shared" ref="D744:N744" si="2785">$C744</f>
        <v>0.21</v>
      </c>
      <c r="E744" s="131">
        <f t="shared" si="2785"/>
        <v>0.21</v>
      </c>
      <c r="F744" s="131">
        <f t="shared" si="2785"/>
        <v>0.21</v>
      </c>
      <c r="G744" s="131">
        <f t="shared" si="2785"/>
        <v>0.21</v>
      </c>
      <c r="H744" s="131">
        <f t="shared" si="2785"/>
        <v>0.21</v>
      </c>
      <c r="I744" s="131">
        <f t="shared" si="2785"/>
        <v>0.21</v>
      </c>
      <c r="J744" s="131">
        <f t="shared" si="2785"/>
        <v>0.21</v>
      </c>
      <c r="K744" s="131">
        <f t="shared" si="2785"/>
        <v>0.21</v>
      </c>
      <c r="L744" s="131">
        <f t="shared" si="2785"/>
        <v>0.21</v>
      </c>
      <c r="M744" s="131">
        <f t="shared" si="2785"/>
        <v>0.21</v>
      </c>
      <c r="N744" s="131">
        <f t="shared" si="2785"/>
        <v>0.21</v>
      </c>
      <c r="O744" s="6"/>
      <c r="P744" s="6"/>
      <c r="Q744" s="6"/>
      <c r="R744" s="6"/>
      <c r="S744" s="6"/>
    </row>
    <row r="745" spans="1:19" x14ac:dyDescent="0.25">
      <c r="A745" s="204" t="s">
        <v>32</v>
      </c>
      <c r="B745" s="205"/>
      <c r="C745" s="6">
        <f t="shared" ref="C745:N745" si="2786">C743*C744</f>
        <v>0</v>
      </c>
      <c r="D745" s="6">
        <f t="shared" si="2786"/>
        <v>0</v>
      </c>
      <c r="E745" s="6">
        <f t="shared" si="2786"/>
        <v>0</v>
      </c>
      <c r="F745" s="6">
        <f t="shared" si="2786"/>
        <v>0</v>
      </c>
      <c r="G745" s="6">
        <f t="shared" si="2786"/>
        <v>0</v>
      </c>
      <c r="H745" s="6">
        <f t="shared" si="2786"/>
        <v>0</v>
      </c>
      <c r="I745" s="6">
        <f t="shared" si="2786"/>
        <v>0</v>
      </c>
      <c r="J745" s="6">
        <f t="shared" si="2786"/>
        <v>0</v>
      </c>
      <c r="K745" s="6">
        <f t="shared" si="2786"/>
        <v>0</v>
      </c>
      <c r="L745" s="6">
        <f t="shared" si="2786"/>
        <v>0</v>
      </c>
      <c r="M745" s="6">
        <f t="shared" si="2786"/>
        <v>0</v>
      </c>
      <c r="N745" s="6">
        <f t="shared" si="2786"/>
        <v>0</v>
      </c>
      <c r="O745" s="92">
        <f t="shared" ref="O745:O748" si="2787">SUM(C745:N745)</f>
        <v>0</v>
      </c>
      <c r="P745" s="92">
        <f t="shared" ref="P745" si="2788">P743*$C744</f>
        <v>0</v>
      </c>
      <c r="Q745" s="92">
        <f t="shared" ref="Q745" si="2789">Q743*$C744</f>
        <v>0</v>
      </c>
      <c r="R745" s="92">
        <f t="shared" ref="R745" si="2790">R743*$C744</f>
        <v>0</v>
      </c>
      <c r="S745" s="92">
        <f t="shared" ref="S745" si="2791">S743*$C744</f>
        <v>0</v>
      </c>
    </row>
    <row r="746" spans="1:19" x14ac:dyDescent="0.25">
      <c r="A746" s="204" t="s">
        <v>281</v>
      </c>
      <c r="B746" s="205"/>
      <c r="C746" s="6">
        <f t="shared" ref="C746:N746" si="2792">C743+C745</f>
        <v>0</v>
      </c>
      <c r="D746" s="6">
        <f t="shared" si="2792"/>
        <v>0</v>
      </c>
      <c r="E746" s="6">
        <f t="shared" si="2792"/>
        <v>0</v>
      </c>
      <c r="F746" s="6">
        <f t="shared" si="2792"/>
        <v>0</v>
      </c>
      <c r="G746" s="6">
        <f t="shared" si="2792"/>
        <v>0</v>
      </c>
      <c r="H746" s="6">
        <f t="shared" si="2792"/>
        <v>0</v>
      </c>
      <c r="I746" s="6">
        <f t="shared" si="2792"/>
        <v>0</v>
      </c>
      <c r="J746" s="6">
        <f t="shared" si="2792"/>
        <v>0</v>
      </c>
      <c r="K746" s="6">
        <f t="shared" si="2792"/>
        <v>0</v>
      </c>
      <c r="L746" s="6">
        <f t="shared" si="2792"/>
        <v>0</v>
      </c>
      <c r="M746" s="6">
        <f t="shared" si="2792"/>
        <v>0</v>
      </c>
      <c r="N746" s="6">
        <f t="shared" si="2792"/>
        <v>0</v>
      </c>
      <c r="O746" s="92">
        <f t="shared" si="2787"/>
        <v>0</v>
      </c>
      <c r="P746" s="92">
        <f t="shared" ref="P746" si="2793">P743+P745</f>
        <v>0</v>
      </c>
      <c r="Q746" s="92">
        <f t="shared" ref="Q746" si="2794">Q743+Q745</f>
        <v>0</v>
      </c>
      <c r="R746" s="92">
        <f t="shared" ref="R746" si="2795">R743+R745</f>
        <v>0</v>
      </c>
      <c r="S746" s="92">
        <f t="shared" ref="S746" si="2796">S743+S745</f>
        <v>0</v>
      </c>
    </row>
    <row r="747" spans="1:19" x14ac:dyDescent="0.25">
      <c r="A747" s="8" t="s">
        <v>33</v>
      </c>
      <c r="B747" s="9">
        <f>$B$17</f>
        <v>1</v>
      </c>
      <c r="C747" s="6">
        <f t="shared" ref="C747:N747" si="2797">C746*$B$27</f>
        <v>0</v>
      </c>
      <c r="D747" s="6">
        <f t="shared" si="2797"/>
        <v>0</v>
      </c>
      <c r="E747" s="6">
        <f t="shared" si="2797"/>
        <v>0</v>
      </c>
      <c r="F747" s="6">
        <f t="shared" si="2797"/>
        <v>0</v>
      </c>
      <c r="G747" s="6">
        <f t="shared" si="2797"/>
        <v>0</v>
      </c>
      <c r="H747" s="6">
        <f t="shared" si="2797"/>
        <v>0</v>
      </c>
      <c r="I747" s="6">
        <f t="shared" si="2797"/>
        <v>0</v>
      </c>
      <c r="J747" s="6">
        <f t="shared" si="2797"/>
        <v>0</v>
      </c>
      <c r="K747" s="6">
        <f t="shared" si="2797"/>
        <v>0</v>
      </c>
      <c r="L747" s="6">
        <f t="shared" si="2797"/>
        <v>0</v>
      </c>
      <c r="M747" s="6">
        <f t="shared" si="2797"/>
        <v>0</v>
      </c>
      <c r="N747" s="6">
        <f t="shared" si="2797"/>
        <v>0</v>
      </c>
      <c r="O747" s="92">
        <f t="shared" si="2787"/>
        <v>0</v>
      </c>
      <c r="P747" s="92">
        <f t="shared" ref="P747" si="2798">P746*$B747</f>
        <v>0</v>
      </c>
      <c r="Q747" s="92">
        <f t="shared" ref="Q747" si="2799">Q746*$B747</f>
        <v>0</v>
      </c>
      <c r="R747" s="92">
        <f t="shared" ref="R747" si="2800">R746*$B747</f>
        <v>0</v>
      </c>
      <c r="S747" s="92">
        <f t="shared" ref="S747" si="2801">S746*$B747</f>
        <v>0</v>
      </c>
    </row>
    <row r="748" spans="1:19" x14ac:dyDescent="0.25">
      <c r="A748" s="8" t="s">
        <v>34</v>
      </c>
      <c r="B748" s="9">
        <f>1-B747</f>
        <v>0</v>
      </c>
      <c r="C748" s="6">
        <f t="shared" ref="C748:N748" si="2802">C746*$B$28</f>
        <v>0</v>
      </c>
      <c r="D748" s="6">
        <f t="shared" si="2802"/>
        <v>0</v>
      </c>
      <c r="E748" s="6">
        <f t="shared" si="2802"/>
        <v>0</v>
      </c>
      <c r="F748" s="6">
        <f t="shared" si="2802"/>
        <v>0</v>
      </c>
      <c r="G748" s="6">
        <f t="shared" si="2802"/>
        <v>0</v>
      </c>
      <c r="H748" s="6">
        <f t="shared" si="2802"/>
        <v>0</v>
      </c>
      <c r="I748" s="6">
        <f t="shared" si="2802"/>
        <v>0</v>
      </c>
      <c r="J748" s="6">
        <f t="shared" si="2802"/>
        <v>0</v>
      </c>
      <c r="K748" s="6">
        <f t="shared" si="2802"/>
        <v>0</v>
      </c>
      <c r="L748" s="6">
        <f t="shared" si="2802"/>
        <v>0</v>
      </c>
      <c r="M748" s="6">
        <f t="shared" si="2802"/>
        <v>0</v>
      </c>
      <c r="N748" s="6">
        <f t="shared" si="2802"/>
        <v>0</v>
      </c>
      <c r="O748" s="92">
        <f t="shared" si="2787"/>
        <v>0</v>
      </c>
      <c r="P748" s="92">
        <f t="shared" ref="P748" si="2803">P746-P747</f>
        <v>0</v>
      </c>
      <c r="Q748" s="92">
        <f t="shared" ref="Q748" si="2804">Q746-Q747</f>
        <v>0</v>
      </c>
      <c r="R748" s="92">
        <f t="shared" ref="R748" si="2805">R746-R747</f>
        <v>0</v>
      </c>
      <c r="S748" s="92">
        <f t="shared" ref="S748" si="2806">S746-S747</f>
        <v>0</v>
      </c>
    </row>
    <row r="749" spans="1:19" x14ac:dyDescent="0.25">
      <c r="A749" s="196" t="s">
        <v>405</v>
      </c>
      <c r="B749" s="197"/>
      <c r="C749" s="98" t="s">
        <v>17</v>
      </c>
      <c r="D749" s="98" t="s">
        <v>18</v>
      </c>
      <c r="E749" s="98" t="s">
        <v>19</v>
      </c>
      <c r="F749" s="98" t="s">
        <v>20</v>
      </c>
      <c r="G749" s="98" t="s">
        <v>21</v>
      </c>
      <c r="H749" s="98" t="s">
        <v>22</v>
      </c>
      <c r="I749" s="98" t="s">
        <v>23</v>
      </c>
      <c r="J749" s="98" t="s">
        <v>24</v>
      </c>
      <c r="K749" s="98" t="s">
        <v>25</v>
      </c>
      <c r="L749" s="98" t="s">
        <v>26</v>
      </c>
      <c r="M749" s="98" t="s">
        <v>27</v>
      </c>
      <c r="N749" s="98" t="s">
        <v>28</v>
      </c>
      <c r="O749" s="98" t="s">
        <v>438</v>
      </c>
      <c r="P749" s="98" t="s">
        <v>447</v>
      </c>
      <c r="Q749" s="98" t="s">
        <v>448</v>
      </c>
      <c r="R749" s="98" t="s">
        <v>449</v>
      </c>
      <c r="S749" s="98" t="s">
        <v>450</v>
      </c>
    </row>
    <row r="750" spans="1:19" x14ac:dyDescent="0.25">
      <c r="A750" s="198" t="s">
        <v>29</v>
      </c>
      <c r="B750" s="199"/>
      <c r="C750" s="81"/>
      <c r="D750" s="81">
        <f>$C750</f>
        <v>0</v>
      </c>
      <c r="E750" s="81">
        <f t="shared" ref="E750:N750" si="2807">$C750</f>
        <v>0</v>
      </c>
      <c r="F750" s="81">
        <f t="shared" si="2807"/>
        <v>0</v>
      </c>
      <c r="G750" s="81">
        <f t="shared" si="2807"/>
        <v>0</v>
      </c>
      <c r="H750" s="81">
        <f t="shared" si="2807"/>
        <v>0</v>
      </c>
      <c r="I750" s="81">
        <f t="shared" si="2807"/>
        <v>0</v>
      </c>
      <c r="J750" s="81">
        <f t="shared" si="2807"/>
        <v>0</v>
      </c>
      <c r="K750" s="81">
        <f t="shared" si="2807"/>
        <v>0</v>
      </c>
      <c r="L750" s="81">
        <f t="shared" si="2807"/>
        <v>0</v>
      </c>
      <c r="M750" s="81">
        <f t="shared" si="2807"/>
        <v>0</v>
      </c>
      <c r="N750" s="81">
        <f t="shared" si="2807"/>
        <v>0</v>
      </c>
      <c r="O750" s="90">
        <f t="shared" ref="O750:O751" si="2808">SUM(C750:N750)</f>
        <v>0</v>
      </c>
      <c r="P750" s="90">
        <f t="shared" ref="P750:S750" si="2809">O750*(1+P$7)</f>
        <v>0</v>
      </c>
      <c r="Q750" s="90">
        <f t="shared" si="2809"/>
        <v>0</v>
      </c>
      <c r="R750" s="90">
        <f t="shared" si="2809"/>
        <v>0</v>
      </c>
      <c r="S750" s="90">
        <f t="shared" si="2809"/>
        <v>0</v>
      </c>
    </row>
    <row r="751" spans="1:19" x14ac:dyDescent="0.25">
      <c r="A751" s="200"/>
      <c r="B751" s="201"/>
      <c r="C751" s="79">
        <f>INT($B$1*C750)</f>
        <v>0</v>
      </c>
      <c r="D751" s="79">
        <f t="shared" ref="D751:N751" si="2810">INT($B$1*D750)</f>
        <v>0</v>
      </c>
      <c r="E751" s="79">
        <f t="shared" si="2810"/>
        <v>0</v>
      </c>
      <c r="F751" s="79">
        <f t="shared" si="2810"/>
        <v>0</v>
      </c>
      <c r="G751" s="79">
        <f t="shared" si="2810"/>
        <v>0</v>
      </c>
      <c r="H751" s="79">
        <f t="shared" si="2810"/>
        <v>0</v>
      </c>
      <c r="I751" s="79">
        <f t="shared" si="2810"/>
        <v>0</v>
      </c>
      <c r="J751" s="79">
        <f t="shared" si="2810"/>
        <v>0</v>
      </c>
      <c r="K751" s="79">
        <f t="shared" si="2810"/>
        <v>0</v>
      </c>
      <c r="L751" s="79">
        <f t="shared" si="2810"/>
        <v>0</v>
      </c>
      <c r="M751" s="79">
        <f t="shared" si="2810"/>
        <v>0</v>
      </c>
      <c r="N751" s="79">
        <f t="shared" si="2810"/>
        <v>0</v>
      </c>
      <c r="O751" s="90">
        <f t="shared" si="2808"/>
        <v>0</v>
      </c>
      <c r="P751" s="90">
        <f t="shared" ref="P751:S751" si="2811">O751*(1+P$7)</f>
        <v>0</v>
      </c>
      <c r="Q751" s="90">
        <f t="shared" si="2811"/>
        <v>0</v>
      </c>
      <c r="R751" s="90">
        <f t="shared" si="2811"/>
        <v>0</v>
      </c>
      <c r="S751" s="90">
        <f t="shared" si="2811"/>
        <v>0</v>
      </c>
    </row>
    <row r="752" spans="1:19" x14ac:dyDescent="0.25">
      <c r="A752" s="202" t="s">
        <v>30</v>
      </c>
      <c r="B752" s="203"/>
      <c r="C752" s="7"/>
      <c r="D752" s="7">
        <f>$C752</f>
        <v>0</v>
      </c>
      <c r="E752" s="7">
        <f t="shared" ref="E752:N752" si="2812">$C752</f>
        <v>0</v>
      </c>
      <c r="F752" s="7">
        <f t="shared" si="2812"/>
        <v>0</v>
      </c>
      <c r="G752" s="7">
        <f t="shared" si="2812"/>
        <v>0</v>
      </c>
      <c r="H752" s="7">
        <f t="shared" si="2812"/>
        <v>0</v>
      </c>
      <c r="I752" s="7">
        <f t="shared" si="2812"/>
        <v>0</v>
      </c>
      <c r="J752" s="7">
        <f t="shared" si="2812"/>
        <v>0</v>
      </c>
      <c r="K752" s="7">
        <f t="shared" si="2812"/>
        <v>0</v>
      </c>
      <c r="L752" s="7">
        <f t="shared" si="2812"/>
        <v>0</v>
      </c>
      <c r="M752" s="7">
        <f t="shared" si="2812"/>
        <v>0</v>
      </c>
      <c r="N752" s="7">
        <f t="shared" si="2812"/>
        <v>0</v>
      </c>
      <c r="O752" s="150">
        <f t="shared" ref="O752" si="2813">AVERAGE(C752:N752)</f>
        <v>0</v>
      </c>
      <c r="P752" s="150">
        <f t="shared" ref="P752:S752" si="2814">ROUND(O752*(1+P$8),2)</f>
        <v>0</v>
      </c>
      <c r="Q752" s="150">
        <f t="shared" si="2814"/>
        <v>0</v>
      </c>
      <c r="R752" s="150">
        <f t="shared" si="2814"/>
        <v>0</v>
      </c>
      <c r="S752" s="150">
        <f t="shared" si="2814"/>
        <v>0</v>
      </c>
    </row>
    <row r="753" spans="1:19" ht="12" customHeight="1" x14ac:dyDescent="0.25">
      <c r="A753" s="202" t="s">
        <v>282</v>
      </c>
      <c r="B753" s="203"/>
      <c r="C753" s="6">
        <f>C751*C752</f>
        <v>0</v>
      </c>
      <c r="D753" s="6">
        <f t="shared" ref="D753:N753" si="2815">D751*D752</f>
        <v>0</v>
      </c>
      <c r="E753" s="6">
        <f t="shared" si="2815"/>
        <v>0</v>
      </c>
      <c r="F753" s="6">
        <f t="shared" si="2815"/>
        <v>0</v>
      </c>
      <c r="G753" s="6">
        <f t="shared" si="2815"/>
        <v>0</v>
      </c>
      <c r="H753" s="6">
        <f t="shared" si="2815"/>
        <v>0</v>
      </c>
      <c r="I753" s="6">
        <f t="shared" si="2815"/>
        <v>0</v>
      </c>
      <c r="J753" s="6">
        <f t="shared" si="2815"/>
        <v>0</v>
      </c>
      <c r="K753" s="6">
        <f t="shared" si="2815"/>
        <v>0</v>
      </c>
      <c r="L753" s="6">
        <f t="shared" si="2815"/>
        <v>0</v>
      </c>
      <c r="M753" s="6">
        <f t="shared" si="2815"/>
        <v>0</v>
      </c>
      <c r="N753" s="6">
        <f t="shared" si="2815"/>
        <v>0</v>
      </c>
      <c r="O753" s="92">
        <f t="shared" ref="O753" si="2816">SUM(C753:N753)</f>
        <v>0</v>
      </c>
      <c r="P753" s="92">
        <f t="shared" ref="P753" si="2817">P751*P752</f>
        <v>0</v>
      </c>
      <c r="Q753" s="92">
        <f t="shared" ref="Q753" si="2818">Q751*Q752</f>
        <v>0</v>
      </c>
      <c r="R753" s="92">
        <f t="shared" ref="R753" si="2819">R751*R752</f>
        <v>0</v>
      </c>
      <c r="S753" s="92">
        <f t="shared" ref="S753" si="2820">S751*S752</f>
        <v>0</v>
      </c>
    </row>
    <row r="754" spans="1:19" x14ac:dyDescent="0.25">
      <c r="A754" s="202" t="s">
        <v>31</v>
      </c>
      <c r="B754" s="203"/>
      <c r="C754" s="130">
        <v>0.21</v>
      </c>
      <c r="D754" s="131">
        <f t="shared" ref="D754:N754" si="2821">$C754</f>
        <v>0.21</v>
      </c>
      <c r="E754" s="131">
        <f t="shared" si="2821"/>
        <v>0.21</v>
      </c>
      <c r="F754" s="131">
        <f t="shared" si="2821"/>
        <v>0.21</v>
      </c>
      <c r="G754" s="131">
        <f t="shared" si="2821"/>
        <v>0.21</v>
      </c>
      <c r="H754" s="131">
        <f t="shared" si="2821"/>
        <v>0.21</v>
      </c>
      <c r="I754" s="131">
        <f t="shared" si="2821"/>
        <v>0.21</v>
      </c>
      <c r="J754" s="131">
        <f t="shared" si="2821"/>
        <v>0.21</v>
      </c>
      <c r="K754" s="131">
        <f t="shared" si="2821"/>
        <v>0.21</v>
      </c>
      <c r="L754" s="131">
        <f t="shared" si="2821"/>
        <v>0.21</v>
      </c>
      <c r="M754" s="131">
        <f t="shared" si="2821"/>
        <v>0.21</v>
      </c>
      <c r="N754" s="131">
        <f t="shared" si="2821"/>
        <v>0.21</v>
      </c>
      <c r="O754" s="6"/>
      <c r="P754" s="6"/>
      <c r="Q754" s="6"/>
      <c r="R754" s="6"/>
      <c r="S754" s="6"/>
    </row>
    <row r="755" spans="1:19" x14ac:dyDescent="0.25">
      <c r="A755" s="204" t="s">
        <v>32</v>
      </c>
      <c r="B755" s="205"/>
      <c r="C755" s="6">
        <f t="shared" ref="C755:N755" si="2822">C753*C754</f>
        <v>0</v>
      </c>
      <c r="D755" s="6">
        <f t="shared" si="2822"/>
        <v>0</v>
      </c>
      <c r="E755" s="6">
        <f t="shared" si="2822"/>
        <v>0</v>
      </c>
      <c r="F755" s="6">
        <f t="shared" si="2822"/>
        <v>0</v>
      </c>
      <c r="G755" s="6">
        <f t="shared" si="2822"/>
        <v>0</v>
      </c>
      <c r="H755" s="6">
        <f t="shared" si="2822"/>
        <v>0</v>
      </c>
      <c r="I755" s="6">
        <f t="shared" si="2822"/>
        <v>0</v>
      </c>
      <c r="J755" s="6">
        <f t="shared" si="2822"/>
        <v>0</v>
      </c>
      <c r="K755" s="6">
        <f t="shared" si="2822"/>
        <v>0</v>
      </c>
      <c r="L755" s="6">
        <f t="shared" si="2822"/>
        <v>0</v>
      </c>
      <c r="M755" s="6">
        <f t="shared" si="2822"/>
        <v>0</v>
      </c>
      <c r="N755" s="6">
        <f t="shared" si="2822"/>
        <v>0</v>
      </c>
      <c r="O755" s="92">
        <f t="shared" ref="O755:O758" si="2823">SUM(C755:N755)</f>
        <v>0</v>
      </c>
      <c r="P755" s="92">
        <f t="shared" ref="P755" si="2824">P753*$C754</f>
        <v>0</v>
      </c>
      <c r="Q755" s="92">
        <f t="shared" ref="Q755" si="2825">Q753*$C754</f>
        <v>0</v>
      </c>
      <c r="R755" s="92">
        <f t="shared" ref="R755" si="2826">R753*$C754</f>
        <v>0</v>
      </c>
      <c r="S755" s="92">
        <f t="shared" ref="S755" si="2827">S753*$C754</f>
        <v>0</v>
      </c>
    </row>
    <row r="756" spans="1:19" x14ac:dyDescent="0.25">
      <c r="A756" s="204" t="s">
        <v>281</v>
      </c>
      <c r="B756" s="205"/>
      <c r="C756" s="6">
        <f t="shared" ref="C756:N756" si="2828">C753+C755</f>
        <v>0</v>
      </c>
      <c r="D756" s="6">
        <f t="shared" si="2828"/>
        <v>0</v>
      </c>
      <c r="E756" s="6">
        <f t="shared" si="2828"/>
        <v>0</v>
      </c>
      <c r="F756" s="6">
        <f t="shared" si="2828"/>
        <v>0</v>
      </c>
      <c r="G756" s="6">
        <f t="shared" si="2828"/>
        <v>0</v>
      </c>
      <c r="H756" s="6">
        <f t="shared" si="2828"/>
        <v>0</v>
      </c>
      <c r="I756" s="6">
        <f t="shared" si="2828"/>
        <v>0</v>
      </c>
      <c r="J756" s="6">
        <f t="shared" si="2828"/>
        <v>0</v>
      </c>
      <c r="K756" s="6">
        <f t="shared" si="2828"/>
        <v>0</v>
      </c>
      <c r="L756" s="6">
        <f t="shared" si="2828"/>
        <v>0</v>
      </c>
      <c r="M756" s="6">
        <f t="shared" si="2828"/>
        <v>0</v>
      </c>
      <c r="N756" s="6">
        <f t="shared" si="2828"/>
        <v>0</v>
      </c>
      <c r="O756" s="92">
        <f t="shared" si="2823"/>
        <v>0</v>
      </c>
      <c r="P756" s="92">
        <f t="shared" ref="P756" si="2829">P753+P755</f>
        <v>0</v>
      </c>
      <c r="Q756" s="92">
        <f t="shared" ref="Q756" si="2830">Q753+Q755</f>
        <v>0</v>
      </c>
      <c r="R756" s="92">
        <f t="shared" ref="R756" si="2831">R753+R755</f>
        <v>0</v>
      </c>
      <c r="S756" s="92">
        <f t="shared" ref="S756" si="2832">S753+S755</f>
        <v>0</v>
      </c>
    </row>
    <row r="757" spans="1:19" x14ac:dyDescent="0.25">
      <c r="A757" s="8" t="s">
        <v>33</v>
      </c>
      <c r="B757" s="9">
        <f>$B$17</f>
        <v>1</v>
      </c>
      <c r="C757" s="6">
        <f t="shared" ref="C757:N757" si="2833">C756*$B$27</f>
        <v>0</v>
      </c>
      <c r="D757" s="6">
        <f t="shared" si="2833"/>
        <v>0</v>
      </c>
      <c r="E757" s="6">
        <f t="shared" si="2833"/>
        <v>0</v>
      </c>
      <c r="F757" s="6">
        <f t="shared" si="2833"/>
        <v>0</v>
      </c>
      <c r="G757" s="6">
        <f t="shared" si="2833"/>
        <v>0</v>
      </c>
      <c r="H757" s="6">
        <f t="shared" si="2833"/>
        <v>0</v>
      </c>
      <c r="I757" s="6">
        <f t="shared" si="2833"/>
        <v>0</v>
      </c>
      <c r="J757" s="6">
        <f t="shared" si="2833"/>
        <v>0</v>
      </c>
      <c r="K757" s="6">
        <f t="shared" si="2833"/>
        <v>0</v>
      </c>
      <c r="L757" s="6">
        <f t="shared" si="2833"/>
        <v>0</v>
      </c>
      <c r="M757" s="6">
        <f t="shared" si="2833"/>
        <v>0</v>
      </c>
      <c r="N757" s="6">
        <f t="shared" si="2833"/>
        <v>0</v>
      </c>
      <c r="O757" s="92">
        <f t="shared" si="2823"/>
        <v>0</v>
      </c>
      <c r="P757" s="92">
        <f t="shared" ref="P757" si="2834">P756*$B757</f>
        <v>0</v>
      </c>
      <c r="Q757" s="92">
        <f t="shared" ref="Q757" si="2835">Q756*$B757</f>
        <v>0</v>
      </c>
      <c r="R757" s="92">
        <f t="shared" ref="R757" si="2836">R756*$B757</f>
        <v>0</v>
      </c>
      <c r="S757" s="92">
        <f t="shared" ref="S757" si="2837">S756*$B757</f>
        <v>0</v>
      </c>
    </row>
    <row r="758" spans="1:19" x14ac:dyDescent="0.25">
      <c r="A758" s="8" t="s">
        <v>34</v>
      </c>
      <c r="B758" s="9">
        <f>1-B757</f>
        <v>0</v>
      </c>
      <c r="C758" s="6">
        <f t="shared" ref="C758:N758" si="2838">C756*$B$28</f>
        <v>0</v>
      </c>
      <c r="D758" s="6">
        <f t="shared" si="2838"/>
        <v>0</v>
      </c>
      <c r="E758" s="6">
        <f t="shared" si="2838"/>
        <v>0</v>
      </c>
      <c r="F758" s="6">
        <f t="shared" si="2838"/>
        <v>0</v>
      </c>
      <c r="G758" s="6">
        <f t="shared" si="2838"/>
        <v>0</v>
      </c>
      <c r="H758" s="6">
        <f t="shared" si="2838"/>
        <v>0</v>
      </c>
      <c r="I758" s="6">
        <f t="shared" si="2838"/>
        <v>0</v>
      </c>
      <c r="J758" s="6">
        <f t="shared" si="2838"/>
        <v>0</v>
      </c>
      <c r="K758" s="6">
        <f t="shared" si="2838"/>
        <v>0</v>
      </c>
      <c r="L758" s="6">
        <f t="shared" si="2838"/>
        <v>0</v>
      </c>
      <c r="M758" s="6">
        <f t="shared" si="2838"/>
        <v>0</v>
      </c>
      <c r="N758" s="6">
        <f t="shared" si="2838"/>
        <v>0</v>
      </c>
      <c r="O758" s="92">
        <f t="shared" si="2823"/>
        <v>0</v>
      </c>
      <c r="P758" s="92">
        <f t="shared" ref="P758" si="2839">P756-P757</f>
        <v>0</v>
      </c>
      <c r="Q758" s="92">
        <f t="shared" ref="Q758" si="2840">Q756-Q757</f>
        <v>0</v>
      </c>
      <c r="R758" s="92">
        <f t="shared" ref="R758" si="2841">R756-R757</f>
        <v>0</v>
      </c>
      <c r="S758" s="92">
        <f t="shared" ref="S758" si="2842">S756-S757</f>
        <v>0</v>
      </c>
    </row>
    <row r="759" spans="1:19" x14ac:dyDescent="0.25">
      <c r="A759" s="196" t="s">
        <v>406</v>
      </c>
      <c r="B759" s="197"/>
      <c r="C759" s="98" t="s">
        <v>17</v>
      </c>
      <c r="D759" s="98" t="s">
        <v>18</v>
      </c>
      <c r="E759" s="98" t="s">
        <v>19</v>
      </c>
      <c r="F759" s="98" t="s">
        <v>20</v>
      </c>
      <c r="G759" s="98" t="s">
        <v>21</v>
      </c>
      <c r="H759" s="98" t="s">
        <v>22</v>
      </c>
      <c r="I759" s="98" t="s">
        <v>23</v>
      </c>
      <c r="J759" s="98" t="s">
        <v>24</v>
      </c>
      <c r="K759" s="98" t="s">
        <v>25</v>
      </c>
      <c r="L759" s="98" t="s">
        <v>26</v>
      </c>
      <c r="M759" s="98" t="s">
        <v>27</v>
      </c>
      <c r="N759" s="98" t="s">
        <v>28</v>
      </c>
      <c r="O759" s="98" t="s">
        <v>438</v>
      </c>
      <c r="P759" s="98" t="s">
        <v>447</v>
      </c>
      <c r="Q759" s="98" t="s">
        <v>448</v>
      </c>
      <c r="R759" s="98" t="s">
        <v>449</v>
      </c>
      <c r="S759" s="98" t="s">
        <v>450</v>
      </c>
    </row>
    <row r="760" spans="1:19" x14ac:dyDescent="0.25">
      <c r="A760" s="198" t="s">
        <v>29</v>
      </c>
      <c r="B760" s="199"/>
      <c r="C760" s="81"/>
      <c r="D760" s="81">
        <f>$C760</f>
        <v>0</v>
      </c>
      <c r="E760" s="81">
        <f t="shared" ref="E760:N760" si="2843">$C760</f>
        <v>0</v>
      </c>
      <c r="F760" s="81">
        <f t="shared" si="2843"/>
        <v>0</v>
      </c>
      <c r="G760" s="81">
        <f t="shared" si="2843"/>
        <v>0</v>
      </c>
      <c r="H760" s="81">
        <f t="shared" si="2843"/>
        <v>0</v>
      </c>
      <c r="I760" s="81">
        <f t="shared" si="2843"/>
        <v>0</v>
      </c>
      <c r="J760" s="81">
        <f t="shared" si="2843"/>
        <v>0</v>
      </c>
      <c r="K760" s="81">
        <f t="shared" si="2843"/>
        <v>0</v>
      </c>
      <c r="L760" s="81">
        <f t="shared" si="2843"/>
        <v>0</v>
      </c>
      <c r="M760" s="81">
        <f t="shared" si="2843"/>
        <v>0</v>
      </c>
      <c r="N760" s="81">
        <f t="shared" si="2843"/>
        <v>0</v>
      </c>
      <c r="O760" s="90">
        <f t="shared" ref="O760:O761" si="2844">SUM(C760:N760)</f>
        <v>0</v>
      </c>
      <c r="P760" s="90">
        <f t="shared" ref="P760:S760" si="2845">O760*(1+P$7)</f>
        <v>0</v>
      </c>
      <c r="Q760" s="90">
        <f t="shared" si="2845"/>
        <v>0</v>
      </c>
      <c r="R760" s="90">
        <f t="shared" si="2845"/>
        <v>0</v>
      </c>
      <c r="S760" s="90">
        <f t="shared" si="2845"/>
        <v>0</v>
      </c>
    </row>
    <row r="761" spans="1:19" x14ac:dyDescent="0.25">
      <c r="A761" s="200"/>
      <c r="B761" s="201"/>
      <c r="C761" s="79">
        <f>INT($B$1*C760)</f>
        <v>0</v>
      </c>
      <c r="D761" s="79">
        <f t="shared" ref="D761:N761" si="2846">INT($B$1*D760)</f>
        <v>0</v>
      </c>
      <c r="E761" s="79">
        <f t="shared" si="2846"/>
        <v>0</v>
      </c>
      <c r="F761" s="79">
        <f t="shared" si="2846"/>
        <v>0</v>
      </c>
      <c r="G761" s="79">
        <f t="shared" si="2846"/>
        <v>0</v>
      </c>
      <c r="H761" s="79">
        <f t="shared" si="2846"/>
        <v>0</v>
      </c>
      <c r="I761" s="79">
        <f t="shared" si="2846"/>
        <v>0</v>
      </c>
      <c r="J761" s="79">
        <f t="shared" si="2846"/>
        <v>0</v>
      </c>
      <c r="K761" s="79">
        <f t="shared" si="2846"/>
        <v>0</v>
      </c>
      <c r="L761" s="79">
        <f t="shared" si="2846"/>
        <v>0</v>
      </c>
      <c r="M761" s="79">
        <f t="shared" si="2846"/>
        <v>0</v>
      </c>
      <c r="N761" s="79">
        <f t="shared" si="2846"/>
        <v>0</v>
      </c>
      <c r="O761" s="90">
        <f t="shared" si="2844"/>
        <v>0</v>
      </c>
      <c r="P761" s="90">
        <f t="shared" ref="P761:S761" si="2847">O761*(1+P$7)</f>
        <v>0</v>
      </c>
      <c r="Q761" s="90">
        <f t="shared" si="2847"/>
        <v>0</v>
      </c>
      <c r="R761" s="90">
        <f t="shared" si="2847"/>
        <v>0</v>
      </c>
      <c r="S761" s="90">
        <f t="shared" si="2847"/>
        <v>0</v>
      </c>
    </row>
    <row r="762" spans="1:19" x14ac:dyDescent="0.25">
      <c r="A762" s="202" t="s">
        <v>30</v>
      </c>
      <c r="B762" s="203"/>
      <c r="C762" s="7"/>
      <c r="D762" s="7">
        <f>$C762</f>
        <v>0</v>
      </c>
      <c r="E762" s="7">
        <f t="shared" ref="E762:N762" si="2848">$C762</f>
        <v>0</v>
      </c>
      <c r="F762" s="7">
        <f t="shared" si="2848"/>
        <v>0</v>
      </c>
      <c r="G762" s="7">
        <f t="shared" si="2848"/>
        <v>0</v>
      </c>
      <c r="H762" s="7">
        <f t="shared" si="2848"/>
        <v>0</v>
      </c>
      <c r="I762" s="7">
        <f t="shared" si="2848"/>
        <v>0</v>
      </c>
      <c r="J762" s="7">
        <f t="shared" si="2848"/>
        <v>0</v>
      </c>
      <c r="K762" s="7">
        <f t="shared" si="2848"/>
        <v>0</v>
      </c>
      <c r="L762" s="7">
        <f t="shared" si="2848"/>
        <v>0</v>
      </c>
      <c r="M762" s="7">
        <f t="shared" si="2848"/>
        <v>0</v>
      </c>
      <c r="N762" s="7">
        <f t="shared" si="2848"/>
        <v>0</v>
      </c>
      <c r="O762" s="150">
        <f t="shared" ref="O762" si="2849">AVERAGE(C762:N762)</f>
        <v>0</v>
      </c>
      <c r="P762" s="150">
        <f t="shared" ref="P762:S762" si="2850">ROUND(O762*(1+P$8),2)</f>
        <v>0</v>
      </c>
      <c r="Q762" s="150">
        <f t="shared" si="2850"/>
        <v>0</v>
      </c>
      <c r="R762" s="150">
        <f t="shared" si="2850"/>
        <v>0</v>
      </c>
      <c r="S762" s="150">
        <f t="shared" si="2850"/>
        <v>0</v>
      </c>
    </row>
    <row r="763" spans="1:19" ht="12" customHeight="1" x14ac:dyDescent="0.25">
      <c r="A763" s="202" t="s">
        <v>282</v>
      </c>
      <c r="B763" s="203"/>
      <c r="C763" s="6">
        <f>C761*C762</f>
        <v>0</v>
      </c>
      <c r="D763" s="6">
        <f t="shared" ref="D763:N763" si="2851">D761*D762</f>
        <v>0</v>
      </c>
      <c r="E763" s="6">
        <f t="shared" si="2851"/>
        <v>0</v>
      </c>
      <c r="F763" s="6">
        <f t="shared" si="2851"/>
        <v>0</v>
      </c>
      <c r="G763" s="6">
        <f t="shared" si="2851"/>
        <v>0</v>
      </c>
      <c r="H763" s="6">
        <f t="shared" si="2851"/>
        <v>0</v>
      </c>
      <c r="I763" s="6">
        <f t="shared" si="2851"/>
        <v>0</v>
      </c>
      <c r="J763" s="6">
        <f t="shared" si="2851"/>
        <v>0</v>
      </c>
      <c r="K763" s="6">
        <f t="shared" si="2851"/>
        <v>0</v>
      </c>
      <c r="L763" s="6">
        <f t="shared" si="2851"/>
        <v>0</v>
      </c>
      <c r="M763" s="6">
        <f t="shared" si="2851"/>
        <v>0</v>
      </c>
      <c r="N763" s="6">
        <f t="shared" si="2851"/>
        <v>0</v>
      </c>
      <c r="O763" s="92">
        <f t="shared" ref="O763" si="2852">SUM(C763:N763)</f>
        <v>0</v>
      </c>
      <c r="P763" s="92">
        <f t="shared" ref="P763" si="2853">P761*P762</f>
        <v>0</v>
      </c>
      <c r="Q763" s="92">
        <f t="shared" ref="Q763" si="2854">Q761*Q762</f>
        <v>0</v>
      </c>
      <c r="R763" s="92">
        <f t="shared" ref="R763" si="2855">R761*R762</f>
        <v>0</v>
      </c>
      <c r="S763" s="92">
        <f t="shared" ref="S763" si="2856">S761*S762</f>
        <v>0</v>
      </c>
    </row>
    <row r="764" spans="1:19" x14ac:dyDescent="0.25">
      <c r="A764" s="202" t="s">
        <v>31</v>
      </c>
      <c r="B764" s="203"/>
      <c r="C764" s="130">
        <v>0.21</v>
      </c>
      <c r="D764" s="131">
        <f t="shared" ref="D764:N764" si="2857">$C764</f>
        <v>0.21</v>
      </c>
      <c r="E764" s="131">
        <f t="shared" si="2857"/>
        <v>0.21</v>
      </c>
      <c r="F764" s="131">
        <f t="shared" si="2857"/>
        <v>0.21</v>
      </c>
      <c r="G764" s="131">
        <f t="shared" si="2857"/>
        <v>0.21</v>
      </c>
      <c r="H764" s="131">
        <f t="shared" si="2857"/>
        <v>0.21</v>
      </c>
      <c r="I764" s="131">
        <f t="shared" si="2857"/>
        <v>0.21</v>
      </c>
      <c r="J764" s="131">
        <f t="shared" si="2857"/>
        <v>0.21</v>
      </c>
      <c r="K764" s="131">
        <f t="shared" si="2857"/>
        <v>0.21</v>
      </c>
      <c r="L764" s="131">
        <f t="shared" si="2857"/>
        <v>0.21</v>
      </c>
      <c r="M764" s="131">
        <f t="shared" si="2857"/>
        <v>0.21</v>
      </c>
      <c r="N764" s="131">
        <f t="shared" si="2857"/>
        <v>0.21</v>
      </c>
      <c r="O764" s="6"/>
      <c r="P764" s="6"/>
      <c r="Q764" s="6"/>
      <c r="R764" s="6"/>
      <c r="S764" s="6"/>
    </row>
    <row r="765" spans="1:19" x14ac:dyDescent="0.25">
      <c r="A765" s="204" t="s">
        <v>32</v>
      </c>
      <c r="B765" s="205"/>
      <c r="C765" s="6">
        <f t="shared" ref="C765:N765" si="2858">C763*C764</f>
        <v>0</v>
      </c>
      <c r="D765" s="6">
        <f t="shared" si="2858"/>
        <v>0</v>
      </c>
      <c r="E765" s="6">
        <f t="shared" si="2858"/>
        <v>0</v>
      </c>
      <c r="F765" s="6">
        <f t="shared" si="2858"/>
        <v>0</v>
      </c>
      <c r="G765" s="6">
        <f t="shared" si="2858"/>
        <v>0</v>
      </c>
      <c r="H765" s="6">
        <f t="shared" si="2858"/>
        <v>0</v>
      </c>
      <c r="I765" s="6">
        <f t="shared" si="2858"/>
        <v>0</v>
      </c>
      <c r="J765" s="6">
        <f t="shared" si="2858"/>
        <v>0</v>
      </c>
      <c r="K765" s="6">
        <f t="shared" si="2858"/>
        <v>0</v>
      </c>
      <c r="L765" s="6">
        <f t="shared" si="2858"/>
        <v>0</v>
      </c>
      <c r="M765" s="6">
        <f t="shared" si="2858"/>
        <v>0</v>
      </c>
      <c r="N765" s="6">
        <f t="shared" si="2858"/>
        <v>0</v>
      </c>
      <c r="O765" s="92">
        <f t="shared" ref="O765:O768" si="2859">SUM(C765:N765)</f>
        <v>0</v>
      </c>
      <c r="P765" s="92">
        <f t="shared" ref="P765" si="2860">P763*$C764</f>
        <v>0</v>
      </c>
      <c r="Q765" s="92">
        <f t="shared" ref="Q765" si="2861">Q763*$C764</f>
        <v>0</v>
      </c>
      <c r="R765" s="92">
        <f t="shared" ref="R765" si="2862">R763*$C764</f>
        <v>0</v>
      </c>
      <c r="S765" s="92">
        <f t="shared" ref="S765" si="2863">S763*$C764</f>
        <v>0</v>
      </c>
    </row>
    <row r="766" spans="1:19" x14ac:dyDescent="0.25">
      <c r="A766" s="204" t="s">
        <v>281</v>
      </c>
      <c r="B766" s="205"/>
      <c r="C766" s="6">
        <f t="shared" ref="C766:N766" si="2864">C763+C765</f>
        <v>0</v>
      </c>
      <c r="D766" s="6">
        <f t="shared" si="2864"/>
        <v>0</v>
      </c>
      <c r="E766" s="6">
        <f t="shared" si="2864"/>
        <v>0</v>
      </c>
      <c r="F766" s="6">
        <f t="shared" si="2864"/>
        <v>0</v>
      </c>
      <c r="G766" s="6">
        <f t="shared" si="2864"/>
        <v>0</v>
      </c>
      <c r="H766" s="6">
        <f t="shared" si="2864"/>
        <v>0</v>
      </c>
      <c r="I766" s="6">
        <f t="shared" si="2864"/>
        <v>0</v>
      </c>
      <c r="J766" s="6">
        <f t="shared" si="2864"/>
        <v>0</v>
      </c>
      <c r="K766" s="6">
        <f t="shared" si="2864"/>
        <v>0</v>
      </c>
      <c r="L766" s="6">
        <f t="shared" si="2864"/>
        <v>0</v>
      </c>
      <c r="M766" s="6">
        <f t="shared" si="2864"/>
        <v>0</v>
      </c>
      <c r="N766" s="6">
        <f t="shared" si="2864"/>
        <v>0</v>
      </c>
      <c r="O766" s="92">
        <f t="shared" si="2859"/>
        <v>0</v>
      </c>
      <c r="P766" s="92">
        <f t="shared" ref="P766" si="2865">P763+P765</f>
        <v>0</v>
      </c>
      <c r="Q766" s="92">
        <f t="shared" ref="Q766" si="2866">Q763+Q765</f>
        <v>0</v>
      </c>
      <c r="R766" s="92">
        <f t="shared" ref="R766" si="2867">R763+R765</f>
        <v>0</v>
      </c>
      <c r="S766" s="92">
        <f t="shared" ref="S766" si="2868">S763+S765</f>
        <v>0</v>
      </c>
    </row>
    <row r="767" spans="1:19" x14ac:dyDescent="0.25">
      <c r="A767" s="8" t="s">
        <v>33</v>
      </c>
      <c r="B767" s="9">
        <f>$B$17</f>
        <v>1</v>
      </c>
      <c r="C767" s="6">
        <f t="shared" ref="C767:N767" si="2869">C766*$B$27</f>
        <v>0</v>
      </c>
      <c r="D767" s="6">
        <f t="shared" si="2869"/>
        <v>0</v>
      </c>
      <c r="E767" s="6">
        <f t="shared" si="2869"/>
        <v>0</v>
      </c>
      <c r="F767" s="6">
        <f t="shared" si="2869"/>
        <v>0</v>
      </c>
      <c r="G767" s="6">
        <f t="shared" si="2869"/>
        <v>0</v>
      </c>
      <c r="H767" s="6">
        <f t="shared" si="2869"/>
        <v>0</v>
      </c>
      <c r="I767" s="6">
        <f t="shared" si="2869"/>
        <v>0</v>
      </c>
      <c r="J767" s="6">
        <f t="shared" si="2869"/>
        <v>0</v>
      </c>
      <c r="K767" s="6">
        <f t="shared" si="2869"/>
        <v>0</v>
      </c>
      <c r="L767" s="6">
        <f t="shared" si="2869"/>
        <v>0</v>
      </c>
      <c r="M767" s="6">
        <f t="shared" si="2869"/>
        <v>0</v>
      </c>
      <c r="N767" s="6">
        <f t="shared" si="2869"/>
        <v>0</v>
      </c>
      <c r="O767" s="92">
        <f t="shared" si="2859"/>
        <v>0</v>
      </c>
      <c r="P767" s="92">
        <f t="shared" ref="P767" si="2870">P766*$B767</f>
        <v>0</v>
      </c>
      <c r="Q767" s="92">
        <f t="shared" ref="Q767" si="2871">Q766*$B767</f>
        <v>0</v>
      </c>
      <c r="R767" s="92">
        <f t="shared" ref="R767" si="2872">R766*$B767</f>
        <v>0</v>
      </c>
      <c r="S767" s="92">
        <f t="shared" ref="S767" si="2873">S766*$B767</f>
        <v>0</v>
      </c>
    </row>
    <row r="768" spans="1:19" x14ac:dyDescent="0.25">
      <c r="A768" s="8" t="s">
        <v>34</v>
      </c>
      <c r="B768" s="9">
        <f>1-B767</f>
        <v>0</v>
      </c>
      <c r="C768" s="6">
        <f t="shared" ref="C768:N768" si="2874">C766*$B$28</f>
        <v>0</v>
      </c>
      <c r="D768" s="6">
        <f t="shared" si="2874"/>
        <v>0</v>
      </c>
      <c r="E768" s="6">
        <f t="shared" si="2874"/>
        <v>0</v>
      </c>
      <c r="F768" s="6">
        <f t="shared" si="2874"/>
        <v>0</v>
      </c>
      <c r="G768" s="6">
        <f t="shared" si="2874"/>
        <v>0</v>
      </c>
      <c r="H768" s="6">
        <f t="shared" si="2874"/>
        <v>0</v>
      </c>
      <c r="I768" s="6">
        <f t="shared" si="2874"/>
        <v>0</v>
      </c>
      <c r="J768" s="6">
        <f t="shared" si="2874"/>
        <v>0</v>
      </c>
      <c r="K768" s="6">
        <f t="shared" si="2874"/>
        <v>0</v>
      </c>
      <c r="L768" s="6">
        <f t="shared" si="2874"/>
        <v>0</v>
      </c>
      <c r="M768" s="6">
        <f t="shared" si="2874"/>
        <v>0</v>
      </c>
      <c r="N768" s="6">
        <f t="shared" si="2874"/>
        <v>0</v>
      </c>
      <c r="O768" s="92">
        <f t="shared" si="2859"/>
        <v>0</v>
      </c>
      <c r="P768" s="92">
        <f t="shared" ref="P768" si="2875">P766-P767</f>
        <v>0</v>
      </c>
      <c r="Q768" s="92">
        <f t="shared" ref="Q768" si="2876">Q766-Q767</f>
        <v>0</v>
      </c>
      <c r="R768" s="92">
        <f t="shared" ref="R768" si="2877">R766-R767</f>
        <v>0</v>
      </c>
      <c r="S768" s="92">
        <f t="shared" ref="S768" si="2878">S766-S767</f>
        <v>0</v>
      </c>
    </row>
    <row r="769" spans="1:19" x14ac:dyDescent="0.25">
      <c r="A769" s="196" t="s">
        <v>407</v>
      </c>
      <c r="B769" s="197"/>
      <c r="C769" s="98" t="s">
        <v>17</v>
      </c>
      <c r="D769" s="98" t="s">
        <v>18</v>
      </c>
      <c r="E769" s="98" t="s">
        <v>19</v>
      </c>
      <c r="F769" s="98" t="s">
        <v>20</v>
      </c>
      <c r="G769" s="98" t="s">
        <v>21</v>
      </c>
      <c r="H769" s="98" t="s">
        <v>22</v>
      </c>
      <c r="I769" s="98" t="s">
        <v>23</v>
      </c>
      <c r="J769" s="98" t="s">
        <v>24</v>
      </c>
      <c r="K769" s="98" t="s">
        <v>25</v>
      </c>
      <c r="L769" s="98" t="s">
        <v>26</v>
      </c>
      <c r="M769" s="98" t="s">
        <v>27</v>
      </c>
      <c r="N769" s="98" t="s">
        <v>28</v>
      </c>
      <c r="O769" s="98" t="s">
        <v>438</v>
      </c>
      <c r="P769" s="98" t="s">
        <v>447</v>
      </c>
      <c r="Q769" s="98" t="s">
        <v>448</v>
      </c>
      <c r="R769" s="98" t="s">
        <v>449</v>
      </c>
      <c r="S769" s="98" t="s">
        <v>450</v>
      </c>
    </row>
    <row r="770" spans="1:19" x14ac:dyDescent="0.25">
      <c r="A770" s="198" t="s">
        <v>29</v>
      </c>
      <c r="B770" s="199"/>
      <c r="C770" s="81"/>
      <c r="D770" s="81">
        <f>$C770</f>
        <v>0</v>
      </c>
      <c r="E770" s="81">
        <f t="shared" ref="E770:N770" si="2879">$C770</f>
        <v>0</v>
      </c>
      <c r="F770" s="81">
        <f t="shared" si="2879"/>
        <v>0</v>
      </c>
      <c r="G770" s="81">
        <f t="shared" si="2879"/>
        <v>0</v>
      </c>
      <c r="H770" s="81">
        <f t="shared" si="2879"/>
        <v>0</v>
      </c>
      <c r="I770" s="81">
        <f t="shared" si="2879"/>
        <v>0</v>
      </c>
      <c r="J770" s="81">
        <f t="shared" si="2879"/>
        <v>0</v>
      </c>
      <c r="K770" s="81">
        <f t="shared" si="2879"/>
        <v>0</v>
      </c>
      <c r="L770" s="81">
        <f t="shared" si="2879"/>
        <v>0</v>
      </c>
      <c r="M770" s="81">
        <f t="shared" si="2879"/>
        <v>0</v>
      </c>
      <c r="N770" s="81">
        <f t="shared" si="2879"/>
        <v>0</v>
      </c>
      <c r="O770" s="90">
        <f t="shared" ref="O770:O771" si="2880">SUM(C770:N770)</f>
        <v>0</v>
      </c>
      <c r="P770" s="90">
        <f t="shared" ref="P770:S770" si="2881">O770*(1+P$7)</f>
        <v>0</v>
      </c>
      <c r="Q770" s="90">
        <f t="shared" si="2881"/>
        <v>0</v>
      </c>
      <c r="R770" s="90">
        <f t="shared" si="2881"/>
        <v>0</v>
      </c>
      <c r="S770" s="90">
        <f t="shared" si="2881"/>
        <v>0</v>
      </c>
    </row>
    <row r="771" spans="1:19" x14ac:dyDescent="0.25">
      <c r="A771" s="200"/>
      <c r="B771" s="201"/>
      <c r="C771" s="79">
        <f>INT($B$1*C770)</f>
        <v>0</v>
      </c>
      <c r="D771" s="79">
        <f t="shared" ref="D771:N771" si="2882">INT($B$1*D770)</f>
        <v>0</v>
      </c>
      <c r="E771" s="79">
        <f t="shared" si="2882"/>
        <v>0</v>
      </c>
      <c r="F771" s="79">
        <f t="shared" si="2882"/>
        <v>0</v>
      </c>
      <c r="G771" s="79">
        <f t="shared" si="2882"/>
        <v>0</v>
      </c>
      <c r="H771" s="79">
        <f t="shared" si="2882"/>
        <v>0</v>
      </c>
      <c r="I771" s="79">
        <f t="shared" si="2882"/>
        <v>0</v>
      </c>
      <c r="J771" s="79">
        <f t="shared" si="2882"/>
        <v>0</v>
      </c>
      <c r="K771" s="79">
        <f t="shared" si="2882"/>
        <v>0</v>
      </c>
      <c r="L771" s="79">
        <f t="shared" si="2882"/>
        <v>0</v>
      </c>
      <c r="M771" s="79">
        <f t="shared" si="2882"/>
        <v>0</v>
      </c>
      <c r="N771" s="79">
        <f t="shared" si="2882"/>
        <v>0</v>
      </c>
      <c r="O771" s="90">
        <f t="shared" si="2880"/>
        <v>0</v>
      </c>
      <c r="P771" s="90">
        <f t="shared" ref="P771:S771" si="2883">O771*(1+P$7)</f>
        <v>0</v>
      </c>
      <c r="Q771" s="90">
        <f t="shared" si="2883"/>
        <v>0</v>
      </c>
      <c r="R771" s="90">
        <f t="shared" si="2883"/>
        <v>0</v>
      </c>
      <c r="S771" s="90">
        <f t="shared" si="2883"/>
        <v>0</v>
      </c>
    </row>
    <row r="772" spans="1:19" x14ac:dyDescent="0.25">
      <c r="A772" s="202" t="s">
        <v>30</v>
      </c>
      <c r="B772" s="203"/>
      <c r="C772" s="7"/>
      <c r="D772" s="7">
        <f>$C772</f>
        <v>0</v>
      </c>
      <c r="E772" s="7">
        <f t="shared" ref="E772:N772" si="2884">$C772</f>
        <v>0</v>
      </c>
      <c r="F772" s="7">
        <f t="shared" si="2884"/>
        <v>0</v>
      </c>
      <c r="G772" s="7">
        <f t="shared" si="2884"/>
        <v>0</v>
      </c>
      <c r="H772" s="7">
        <f t="shared" si="2884"/>
        <v>0</v>
      </c>
      <c r="I772" s="7">
        <f t="shared" si="2884"/>
        <v>0</v>
      </c>
      <c r="J772" s="7">
        <f t="shared" si="2884"/>
        <v>0</v>
      </c>
      <c r="K772" s="7">
        <f t="shared" si="2884"/>
        <v>0</v>
      </c>
      <c r="L772" s="7">
        <f t="shared" si="2884"/>
        <v>0</v>
      </c>
      <c r="M772" s="7">
        <f t="shared" si="2884"/>
        <v>0</v>
      </c>
      <c r="N772" s="7">
        <f t="shared" si="2884"/>
        <v>0</v>
      </c>
      <c r="O772" s="150">
        <f t="shared" ref="O772" si="2885">AVERAGE(C772:N772)</f>
        <v>0</v>
      </c>
      <c r="P772" s="150">
        <f t="shared" ref="P772:S772" si="2886">ROUND(O772*(1+P$8),2)</f>
        <v>0</v>
      </c>
      <c r="Q772" s="150">
        <f t="shared" si="2886"/>
        <v>0</v>
      </c>
      <c r="R772" s="150">
        <f t="shared" si="2886"/>
        <v>0</v>
      </c>
      <c r="S772" s="150">
        <f t="shared" si="2886"/>
        <v>0</v>
      </c>
    </row>
    <row r="773" spans="1:19" ht="12" customHeight="1" x14ac:dyDescent="0.25">
      <c r="A773" s="202" t="s">
        <v>282</v>
      </c>
      <c r="B773" s="203"/>
      <c r="C773" s="6">
        <f>C771*C772</f>
        <v>0</v>
      </c>
      <c r="D773" s="6">
        <f t="shared" ref="D773:N773" si="2887">D771*D772</f>
        <v>0</v>
      </c>
      <c r="E773" s="6">
        <f t="shared" si="2887"/>
        <v>0</v>
      </c>
      <c r="F773" s="6">
        <f t="shared" si="2887"/>
        <v>0</v>
      </c>
      <c r="G773" s="6">
        <f t="shared" si="2887"/>
        <v>0</v>
      </c>
      <c r="H773" s="6">
        <f t="shared" si="2887"/>
        <v>0</v>
      </c>
      <c r="I773" s="6">
        <f t="shared" si="2887"/>
        <v>0</v>
      </c>
      <c r="J773" s="6">
        <f t="shared" si="2887"/>
        <v>0</v>
      </c>
      <c r="K773" s="6">
        <f t="shared" si="2887"/>
        <v>0</v>
      </c>
      <c r="L773" s="6">
        <f t="shared" si="2887"/>
        <v>0</v>
      </c>
      <c r="M773" s="6">
        <f t="shared" si="2887"/>
        <v>0</v>
      </c>
      <c r="N773" s="6">
        <f t="shared" si="2887"/>
        <v>0</v>
      </c>
      <c r="O773" s="92">
        <f t="shared" ref="O773" si="2888">SUM(C773:N773)</f>
        <v>0</v>
      </c>
      <c r="P773" s="92">
        <f t="shared" ref="P773" si="2889">P771*P772</f>
        <v>0</v>
      </c>
      <c r="Q773" s="92">
        <f t="shared" ref="Q773" si="2890">Q771*Q772</f>
        <v>0</v>
      </c>
      <c r="R773" s="92">
        <f t="shared" ref="R773" si="2891">R771*R772</f>
        <v>0</v>
      </c>
      <c r="S773" s="92">
        <f t="shared" ref="S773" si="2892">S771*S772</f>
        <v>0</v>
      </c>
    </row>
    <row r="774" spans="1:19" x14ac:dyDescent="0.25">
      <c r="A774" s="202" t="s">
        <v>31</v>
      </c>
      <c r="B774" s="203"/>
      <c r="C774" s="130">
        <v>0.21</v>
      </c>
      <c r="D774" s="131">
        <f t="shared" ref="D774:N774" si="2893">$C774</f>
        <v>0.21</v>
      </c>
      <c r="E774" s="131">
        <f t="shared" si="2893"/>
        <v>0.21</v>
      </c>
      <c r="F774" s="131">
        <f t="shared" si="2893"/>
        <v>0.21</v>
      </c>
      <c r="G774" s="131">
        <f t="shared" si="2893"/>
        <v>0.21</v>
      </c>
      <c r="H774" s="131">
        <f t="shared" si="2893"/>
        <v>0.21</v>
      </c>
      <c r="I774" s="131">
        <f t="shared" si="2893"/>
        <v>0.21</v>
      </c>
      <c r="J774" s="131">
        <f t="shared" si="2893"/>
        <v>0.21</v>
      </c>
      <c r="K774" s="131">
        <f t="shared" si="2893"/>
        <v>0.21</v>
      </c>
      <c r="L774" s="131">
        <f t="shared" si="2893"/>
        <v>0.21</v>
      </c>
      <c r="M774" s="131">
        <f t="shared" si="2893"/>
        <v>0.21</v>
      </c>
      <c r="N774" s="131">
        <f t="shared" si="2893"/>
        <v>0.21</v>
      </c>
      <c r="O774" s="6"/>
      <c r="P774" s="6"/>
      <c r="Q774" s="6"/>
      <c r="R774" s="6"/>
      <c r="S774" s="6"/>
    </row>
    <row r="775" spans="1:19" x14ac:dyDescent="0.25">
      <c r="A775" s="204" t="s">
        <v>32</v>
      </c>
      <c r="B775" s="205"/>
      <c r="C775" s="6">
        <f t="shared" ref="C775:N775" si="2894">C773*C774</f>
        <v>0</v>
      </c>
      <c r="D775" s="6">
        <f t="shared" si="2894"/>
        <v>0</v>
      </c>
      <c r="E775" s="6">
        <f t="shared" si="2894"/>
        <v>0</v>
      </c>
      <c r="F775" s="6">
        <f t="shared" si="2894"/>
        <v>0</v>
      </c>
      <c r="G775" s="6">
        <f t="shared" si="2894"/>
        <v>0</v>
      </c>
      <c r="H775" s="6">
        <f t="shared" si="2894"/>
        <v>0</v>
      </c>
      <c r="I775" s="6">
        <f t="shared" si="2894"/>
        <v>0</v>
      </c>
      <c r="J775" s="6">
        <f t="shared" si="2894"/>
        <v>0</v>
      </c>
      <c r="K775" s="6">
        <f t="shared" si="2894"/>
        <v>0</v>
      </c>
      <c r="L775" s="6">
        <f t="shared" si="2894"/>
        <v>0</v>
      </c>
      <c r="M775" s="6">
        <f t="shared" si="2894"/>
        <v>0</v>
      </c>
      <c r="N775" s="6">
        <f t="shared" si="2894"/>
        <v>0</v>
      </c>
      <c r="O775" s="92">
        <f t="shared" ref="O775:O778" si="2895">SUM(C775:N775)</f>
        <v>0</v>
      </c>
      <c r="P775" s="92">
        <f t="shared" ref="P775" si="2896">P773*$C774</f>
        <v>0</v>
      </c>
      <c r="Q775" s="92">
        <f t="shared" ref="Q775" si="2897">Q773*$C774</f>
        <v>0</v>
      </c>
      <c r="R775" s="92">
        <f t="shared" ref="R775" si="2898">R773*$C774</f>
        <v>0</v>
      </c>
      <c r="S775" s="92">
        <f t="shared" ref="S775" si="2899">S773*$C774</f>
        <v>0</v>
      </c>
    </row>
    <row r="776" spans="1:19" x14ac:dyDescent="0.25">
      <c r="A776" s="204" t="s">
        <v>281</v>
      </c>
      <c r="B776" s="205"/>
      <c r="C776" s="6">
        <f t="shared" ref="C776:N776" si="2900">C773+C775</f>
        <v>0</v>
      </c>
      <c r="D776" s="6">
        <f t="shared" si="2900"/>
        <v>0</v>
      </c>
      <c r="E776" s="6">
        <f t="shared" si="2900"/>
        <v>0</v>
      </c>
      <c r="F776" s="6">
        <f t="shared" si="2900"/>
        <v>0</v>
      </c>
      <c r="G776" s="6">
        <f t="shared" si="2900"/>
        <v>0</v>
      </c>
      <c r="H776" s="6">
        <f t="shared" si="2900"/>
        <v>0</v>
      </c>
      <c r="I776" s="6">
        <f t="shared" si="2900"/>
        <v>0</v>
      </c>
      <c r="J776" s="6">
        <f t="shared" si="2900"/>
        <v>0</v>
      </c>
      <c r="K776" s="6">
        <f t="shared" si="2900"/>
        <v>0</v>
      </c>
      <c r="L776" s="6">
        <f t="shared" si="2900"/>
        <v>0</v>
      </c>
      <c r="M776" s="6">
        <f t="shared" si="2900"/>
        <v>0</v>
      </c>
      <c r="N776" s="6">
        <f t="shared" si="2900"/>
        <v>0</v>
      </c>
      <c r="O776" s="92">
        <f t="shared" si="2895"/>
        <v>0</v>
      </c>
      <c r="P776" s="92">
        <f t="shared" ref="P776" si="2901">P773+P775</f>
        <v>0</v>
      </c>
      <c r="Q776" s="92">
        <f t="shared" ref="Q776" si="2902">Q773+Q775</f>
        <v>0</v>
      </c>
      <c r="R776" s="92">
        <f t="shared" ref="R776" si="2903">R773+R775</f>
        <v>0</v>
      </c>
      <c r="S776" s="92">
        <f t="shared" ref="S776" si="2904">S773+S775</f>
        <v>0</v>
      </c>
    </row>
    <row r="777" spans="1:19" x14ac:dyDescent="0.25">
      <c r="A777" s="8" t="s">
        <v>33</v>
      </c>
      <c r="B777" s="9">
        <f>$B$17</f>
        <v>1</v>
      </c>
      <c r="C777" s="6">
        <f t="shared" ref="C777:N777" si="2905">C776*$B$27</f>
        <v>0</v>
      </c>
      <c r="D777" s="6">
        <f t="shared" si="2905"/>
        <v>0</v>
      </c>
      <c r="E777" s="6">
        <f t="shared" si="2905"/>
        <v>0</v>
      </c>
      <c r="F777" s="6">
        <f t="shared" si="2905"/>
        <v>0</v>
      </c>
      <c r="G777" s="6">
        <f t="shared" si="2905"/>
        <v>0</v>
      </c>
      <c r="H777" s="6">
        <f t="shared" si="2905"/>
        <v>0</v>
      </c>
      <c r="I777" s="6">
        <f t="shared" si="2905"/>
        <v>0</v>
      </c>
      <c r="J777" s="6">
        <f t="shared" si="2905"/>
        <v>0</v>
      </c>
      <c r="K777" s="6">
        <f t="shared" si="2905"/>
        <v>0</v>
      </c>
      <c r="L777" s="6">
        <f t="shared" si="2905"/>
        <v>0</v>
      </c>
      <c r="M777" s="6">
        <f t="shared" si="2905"/>
        <v>0</v>
      </c>
      <c r="N777" s="6">
        <f t="shared" si="2905"/>
        <v>0</v>
      </c>
      <c r="O777" s="92">
        <f t="shared" si="2895"/>
        <v>0</v>
      </c>
      <c r="P777" s="92">
        <f t="shared" ref="P777" si="2906">P776*$B777</f>
        <v>0</v>
      </c>
      <c r="Q777" s="92">
        <f t="shared" ref="Q777" si="2907">Q776*$B777</f>
        <v>0</v>
      </c>
      <c r="R777" s="92">
        <f t="shared" ref="R777" si="2908">R776*$B777</f>
        <v>0</v>
      </c>
      <c r="S777" s="92">
        <f t="shared" ref="S777" si="2909">S776*$B777</f>
        <v>0</v>
      </c>
    </row>
    <row r="778" spans="1:19" x14ac:dyDescent="0.25">
      <c r="A778" s="8" t="s">
        <v>34</v>
      </c>
      <c r="B778" s="9">
        <f>1-B777</f>
        <v>0</v>
      </c>
      <c r="C778" s="6">
        <f t="shared" ref="C778:N778" si="2910">C776*$B$28</f>
        <v>0</v>
      </c>
      <c r="D778" s="6">
        <f t="shared" si="2910"/>
        <v>0</v>
      </c>
      <c r="E778" s="6">
        <f t="shared" si="2910"/>
        <v>0</v>
      </c>
      <c r="F778" s="6">
        <f t="shared" si="2910"/>
        <v>0</v>
      </c>
      <c r="G778" s="6">
        <f t="shared" si="2910"/>
        <v>0</v>
      </c>
      <c r="H778" s="6">
        <f t="shared" si="2910"/>
        <v>0</v>
      </c>
      <c r="I778" s="6">
        <f t="shared" si="2910"/>
        <v>0</v>
      </c>
      <c r="J778" s="6">
        <f t="shared" si="2910"/>
        <v>0</v>
      </c>
      <c r="K778" s="6">
        <f t="shared" si="2910"/>
        <v>0</v>
      </c>
      <c r="L778" s="6">
        <f t="shared" si="2910"/>
        <v>0</v>
      </c>
      <c r="M778" s="6">
        <f t="shared" si="2910"/>
        <v>0</v>
      </c>
      <c r="N778" s="6">
        <f t="shared" si="2910"/>
        <v>0</v>
      </c>
      <c r="O778" s="92">
        <f t="shared" si="2895"/>
        <v>0</v>
      </c>
      <c r="P778" s="92">
        <f t="shared" ref="P778" si="2911">P776-P777</f>
        <v>0</v>
      </c>
      <c r="Q778" s="92">
        <f t="shared" ref="Q778" si="2912">Q776-Q777</f>
        <v>0</v>
      </c>
      <c r="R778" s="92">
        <f t="shared" ref="R778" si="2913">R776-R777</f>
        <v>0</v>
      </c>
      <c r="S778" s="92">
        <f t="shared" ref="S778" si="2914">S776-S777</f>
        <v>0</v>
      </c>
    </row>
    <row r="779" spans="1:19" x14ac:dyDescent="0.25">
      <c r="A779" s="196" t="s">
        <v>408</v>
      </c>
      <c r="B779" s="197"/>
      <c r="C779" s="98" t="s">
        <v>17</v>
      </c>
      <c r="D779" s="98" t="s">
        <v>18</v>
      </c>
      <c r="E779" s="98" t="s">
        <v>19</v>
      </c>
      <c r="F779" s="98" t="s">
        <v>20</v>
      </c>
      <c r="G779" s="98" t="s">
        <v>21</v>
      </c>
      <c r="H779" s="98" t="s">
        <v>22</v>
      </c>
      <c r="I779" s="98" t="s">
        <v>23</v>
      </c>
      <c r="J779" s="98" t="s">
        <v>24</v>
      </c>
      <c r="K779" s="98" t="s">
        <v>25</v>
      </c>
      <c r="L779" s="98" t="s">
        <v>26</v>
      </c>
      <c r="M779" s="98" t="s">
        <v>27</v>
      </c>
      <c r="N779" s="98" t="s">
        <v>28</v>
      </c>
      <c r="O779" s="98" t="s">
        <v>438</v>
      </c>
      <c r="P779" s="98" t="s">
        <v>447</v>
      </c>
      <c r="Q779" s="98" t="s">
        <v>448</v>
      </c>
      <c r="R779" s="98" t="s">
        <v>449</v>
      </c>
      <c r="S779" s="98" t="s">
        <v>450</v>
      </c>
    </row>
    <row r="780" spans="1:19" x14ac:dyDescent="0.25">
      <c r="A780" s="198" t="s">
        <v>29</v>
      </c>
      <c r="B780" s="199"/>
      <c r="C780" s="81"/>
      <c r="D780" s="81">
        <f>$C780</f>
        <v>0</v>
      </c>
      <c r="E780" s="81">
        <f t="shared" ref="E780:N780" si="2915">$C780</f>
        <v>0</v>
      </c>
      <c r="F780" s="81">
        <f t="shared" si="2915"/>
        <v>0</v>
      </c>
      <c r="G780" s="81">
        <f t="shared" si="2915"/>
        <v>0</v>
      </c>
      <c r="H780" s="81">
        <f t="shared" si="2915"/>
        <v>0</v>
      </c>
      <c r="I780" s="81">
        <f t="shared" si="2915"/>
        <v>0</v>
      </c>
      <c r="J780" s="81">
        <f t="shared" si="2915"/>
        <v>0</v>
      </c>
      <c r="K780" s="81">
        <f t="shared" si="2915"/>
        <v>0</v>
      </c>
      <c r="L780" s="81">
        <f t="shared" si="2915"/>
        <v>0</v>
      </c>
      <c r="M780" s="81">
        <f t="shared" si="2915"/>
        <v>0</v>
      </c>
      <c r="N780" s="81">
        <f t="shared" si="2915"/>
        <v>0</v>
      </c>
      <c r="O780" s="90">
        <f t="shared" ref="O780:O781" si="2916">SUM(C780:N780)</f>
        <v>0</v>
      </c>
      <c r="P780" s="90">
        <f t="shared" ref="P780:S780" si="2917">O780*(1+P$7)</f>
        <v>0</v>
      </c>
      <c r="Q780" s="90">
        <f t="shared" si="2917"/>
        <v>0</v>
      </c>
      <c r="R780" s="90">
        <f t="shared" si="2917"/>
        <v>0</v>
      </c>
      <c r="S780" s="90">
        <f t="shared" si="2917"/>
        <v>0</v>
      </c>
    </row>
    <row r="781" spans="1:19" x14ac:dyDescent="0.25">
      <c r="A781" s="200"/>
      <c r="B781" s="201"/>
      <c r="C781" s="79">
        <f>INT($B$1*C780)</f>
        <v>0</v>
      </c>
      <c r="D781" s="79">
        <f t="shared" ref="D781:N781" si="2918">INT($B$1*D780)</f>
        <v>0</v>
      </c>
      <c r="E781" s="79">
        <f t="shared" si="2918"/>
        <v>0</v>
      </c>
      <c r="F781" s="79">
        <f t="shared" si="2918"/>
        <v>0</v>
      </c>
      <c r="G781" s="79">
        <f t="shared" si="2918"/>
        <v>0</v>
      </c>
      <c r="H781" s="79">
        <f t="shared" si="2918"/>
        <v>0</v>
      </c>
      <c r="I781" s="79">
        <f t="shared" si="2918"/>
        <v>0</v>
      </c>
      <c r="J781" s="79">
        <f t="shared" si="2918"/>
        <v>0</v>
      </c>
      <c r="K781" s="79">
        <f t="shared" si="2918"/>
        <v>0</v>
      </c>
      <c r="L781" s="79">
        <f t="shared" si="2918"/>
        <v>0</v>
      </c>
      <c r="M781" s="79">
        <f t="shared" si="2918"/>
        <v>0</v>
      </c>
      <c r="N781" s="79">
        <f t="shared" si="2918"/>
        <v>0</v>
      </c>
      <c r="O781" s="90">
        <f t="shared" si="2916"/>
        <v>0</v>
      </c>
      <c r="P781" s="90">
        <f t="shared" ref="P781:S781" si="2919">O781*(1+P$7)</f>
        <v>0</v>
      </c>
      <c r="Q781" s="90">
        <f t="shared" si="2919"/>
        <v>0</v>
      </c>
      <c r="R781" s="90">
        <f t="shared" si="2919"/>
        <v>0</v>
      </c>
      <c r="S781" s="90">
        <f t="shared" si="2919"/>
        <v>0</v>
      </c>
    </row>
    <row r="782" spans="1:19" x14ac:dyDescent="0.25">
      <c r="A782" s="202" t="s">
        <v>30</v>
      </c>
      <c r="B782" s="203"/>
      <c r="C782" s="7"/>
      <c r="D782" s="7">
        <f>$C782</f>
        <v>0</v>
      </c>
      <c r="E782" s="7">
        <f t="shared" ref="E782:N782" si="2920">$C782</f>
        <v>0</v>
      </c>
      <c r="F782" s="7">
        <f t="shared" si="2920"/>
        <v>0</v>
      </c>
      <c r="G782" s="7">
        <f t="shared" si="2920"/>
        <v>0</v>
      </c>
      <c r="H782" s="7">
        <f t="shared" si="2920"/>
        <v>0</v>
      </c>
      <c r="I782" s="7">
        <f t="shared" si="2920"/>
        <v>0</v>
      </c>
      <c r="J782" s="7">
        <f t="shared" si="2920"/>
        <v>0</v>
      </c>
      <c r="K782" s="7">
        <f t="shared" si="2920"/>
        <v>0</v>
      </c>
      <c r="L782" s="7">
        <f t="shared" si="2920"/>
        <v>0</v>
      </c>
      <c r="M782" s="7">
        <f t="shared" si="2920"/>
        <v>0</v>
      </c>
      <c r="N782" s="7">
        <f t="shared" si="2920"/>
        <v>0</v>
      </c>
      <c r="O782" s="150">
        <f t="shared" ref="O782" si="2921">AVERAGE(C782:N782)</f>
        <v>0</v>
      </c>
      <c r="P782" s="150">
        <f t="shared" ref="P782:S782" si="2922">ROUND(O782*(1+P$8),2)</f>
        <v>0</v>
      </c>
      <c r="Q782" s="150">
        <f t="shared" si="2922"/>
        <v>0</v>
      </c>
      <c r="R782" s="150">
        <f t="shared" si="2922"/>
        <v>0</v>
      </c>
      <c r="S782" s="150">
        <f t="shared" si="2922"/>
        <v>0</v>
      </c>
    </row>
    <row r="783" spans="1:19" ht="12" customHeight="1" x14ac:dyDescent="0.25">
      <c r="A783" s="202" t="s">
        <v>282</v>
      </c>
      <c r="B783" s="203"/>
      <c r="C783" s="6">
        <f>C781*C782</f>
        <v>0</v>
      </c>
      <c r="D783" s="6">
        <f t="shared" ref="D783:N783" si="2923">D781*D782</f>
        <v>0</v>
      </c>
      <c r="E783" s="6">
        <f t="shared" si="2923"/>
        <v>0</v>
      </c>
      <c r="F783" s="6">
        <f t="shared" si="2923"/>
        <v>0</v>
      </c>
      <c r="G783" s="6">
        <f t="shared" si="2923"/>
        <v>0</v>
      </c>
      <c r="H783" s="6">
        <f t="shared" si="2923"/>
        <v>0</v>
      </c>
      <c r="I783" s="6">
        <f t="shared" si="2923"/>
        <v>0</v>
      </c>
      <c r="J783" s="6">
        <f t="shared" si="2923"/>
        <v>0</v>
      </c>
      <c r="K783" s="6">
        <f t="shared" si="2923"/>
        <v>0</v>
      </c>
      <c r="L783" s="6">
        <f t="shared" si="2923"/>
        <v>0</v>
      </c>
      <c r="M783" s="6">
        <f t="shared" si="2923"/>
        <v>0</v>
      </c>
      <c r="N783" s="6">
        <f t="shared" si="2923"/>
        <v>0</v>
      </c>
      <c r="O783" s="92">
        <f t="shared" ref="O783" si="2924">SUM(C783:N783)</f>
        <v>0</v>
      </c>
      <c r="P783" s="92">
        <f t="shared" ref="P783" si="2925">P781*P782</f>
        <v>0</v>
      </c>
      <c r="Q783" s="92">
        <f t="shared" ref="Q783" si="2926">Q781*Q782</f>
        <v>0</v>
      </c>
      <c r="R783" s="92">
        <f t="shared" ref="R783" si="2927">R781*R782</f>
        <v>0</v>
      </c>
      <c r="S783" s="92">
        <f t="shared" ref="S783" si="2928">S781*S782</f>
        <v>0</v>
      </c>
    </row>
    <row r="784" spans="1:19" x14ac:dyDescent="0.25">
      <c r="A784" s="202" t="s">
        <v>31</v>
      </c>
      <c r="B784" s="203"/>
      <c r="C784" s="130">
        <v>0.21</v>
      </c>
      <c r="D784" s="131">
        <f t="shared" ref="D784:N784" si="2929">$C784</f>
        <v>0.21</v>
      </c>
      <c r="E784" s="131">
        <f t="shared" si="2929"/>
        <v>0.21</v>
      </c>
      <c r="F784" s="131">
        <f t="shared" si="2929"/>
        <v>0.21</v>
      </c>
      <c r="G784" s="131">
        <f t="shared" si="2929"/>
        <v>0.21</v>
      </c>
      <c r="H784" s="131">
        <f t="shared" si="2929"/>
        <v>0.21</v>
      </c>
      <c r="I784" s="131">
        <f t="shared" si="2929"/>
        <v>0.21</v>
      </c>
      <c r="J784" s="131">
        <f t="shared" si="2929"/>
        <v>0.21</v>
      </c>
      <c r="K784" s="131">
        <f t="shared" si="2929"/>
        <v>0.21</v>
      </c>
      <c r="L784" s="131">
        <f t="shared" si="2929"/>
        <v>0.21</v>
      </c>
      <c r="M784" s="131">
        <f t="shared" si="2929"/>
        <v>0.21</v>
      </c>
      <c r="N784" s="131">
        <f t="shared" si="2929"/>
        <v>0.21</v>
      </c>
      <c r="O784" s="6"/>
      <c r="P784" s="6"/>
      <c r="Q784" s="6"/>
      <c r="R784" s="6"/>
      <c r="S784" s="6"/>
    </row>
    <row r="785" spans="1:19" x14ac:dyDescent="0.25">
      <c r="A785" s="204" t="s">
        <v>32</v>
      </c>
      <c r="B785" s="205"/>
      <c r="C785" s="6">
        <f t="shared" ref="C785:N785" si="2930">C783*C784</f>
        <v>0</v>
      </c>
      <c r="D785" s="6">
        <f t="shared" si="2930"/>
        <v>0</v>
      </c>
      <c r="E785" s="6">
        <f t="shared" si="2930"/>
        <v>0</v>
      </c>
      <c r="F785" s="6">
        <f t="shared" si="2930"/>
        <v>0</v>
      </c>
      <c r="G785" s="6">
        <f t="shared" si="2930"/>
        <v>0</v>
      </c>
      <c r="H785" s="6">
        <f t="shared" si="2930"/>
        <v>0</v>
      </c>
      <c r="I785" s="6">
        <f t="shared" si="2930"/>
        <v>0</v>
      </c>
      <c r="J785" s="6">
        <f t="shared" si="2930"/>
        <v>0</v>
      </c>
      <c r="K785" s="6">
        <f t="shared" si="2930"/>
        <v>0</v>
      </c>
      <c r="L785" s="6">
        <f t="shared" si="2930"/>
        <v>0</v>
      </c>
      <c r="M785" s="6">
        <f t="shared" si="2930"/>
        <v>0</v>
      </c>
      <c r="N785" s="6">
        <f t="shared" si="2930"/>
        <v>0</v>
      </c>
      <c r="O785" s="92">
        <f t="shared" ref="O785:O788" si="2931">SUM(C785:N785)</f>
        <v>0</v>
      </c>
      <c r="P785" s="92">
        <f t="shared" ref="P785" si="2932">P783*$C784</f>
        <v>0</v>
      </c>
      <c r="Q785" s="92">
        <f t="shared" ref="Q785" si="2933">Q783*$C784</f>
        <v>0</v>
      </c>
      <c r="R785" s="92">
        <f t="shared" ref="R785" si="2934">R783*$C784</f>
        <v>0</v>
      </c>
      <c r="S785" s="92">
        <f t="shared" ref="S785" si="2935">S783*$C784</f>
        <v>0</v>
      </c>
    </row>
    <row r="786" spans="1:19" x14ac:dyDescent="0.25">
      <c r="A786" s="204" t="s">
        <v>281</v>
      </c>
      <c r="B786" s="205"/>
      <c r="C786" s="6">
        <f t="shared" ref="C786:N786" si="2936">C783+C785</f>
        <v>0</v>
      </c>
      <c r="D786" s="6">
        <f t="shared" si="2936"/>
        <v>0</v>
      </c>
      <c r="E786" s="6">
        <f t="shared" si="2936"/>
        <v>0</v>
      </c>
      <c r="F786" s="6">
        <f t="shared" si="2936"/>
        <v>0</v>
      </c>
      <c r="G786" s="6">
        <f t="shared" si="2936"/>
        <v>0</v>
      </c>
      <c r="H786" s="6">
        <f t="shared" si="2936"/>
        <v>0</v>
      </c>
      <c r="I786" s="6">
        <f t="shared" si="2936"/>
        <v>0</v>
      </c>
      <c r="J786" s="6">
        <f t="shared" si="2936"/>
        <v>0</v>
      </c>
      <c r="K786" s="6">
        <f t="shared" si="2936"/>
        <v>0</v>
      </c>
      <c r="L786" s="6">
        <f t="shared" si="2936"/>
        <v>0</v>
      </c>
      <c r="M786" s="6">
        <f t="shared" si="2936"/>
        <v>0</v>
      </c>
      <c r="N786" s="6">
        <f t="shared" si="2936"/>
        <v>0</v>
      </c>
      <c r="O786" s="92">
        <f t="shared" si="2931"/>
        <v>0</v>
      </c>
      <c r="P786" s="92">
        <f t="shared" ref="P786" si="2937">P783+P785</f>
        <v>0</v>
      </c>
      <c r="Q786" s="92">
        <f t="shared" ref="Q786" si="2938">Q783+Q785</f>
        <v>0</v>
      </c>
      <c r="R786" s="92">
        <f t="shared" ref="R786" si="2939">R783+R785</f>
        <v>0</v>
      </c>
      <c r="S786" s="92">
        <f t="shared" ref="S786" si="2940">S783+S785</f>
        <v>0</v>
      </c>
    </row>
    <row r="787" spans="1:19" x14ac:dyDescent="0.25">
      <c r="A787" s="8" t="s">
        <v>33</v>
      </c>
      <c r="B787" s="9">
        <f>$B$17</f>
        <v>1</v>
      </c>
      <c r="C787" s="6">
        <f t="shared" ref="C787:N787" si="2941">C786*$B$27</f>
        <v>0</v>
      </c>
      <c r="D787" s="6">
        <f t="shared" si="2941"/>
        <v>0</v>
      </c>
      <c r="E787" s="6">
        <f t="shared" si="2941"/>
        <v>0</v>
      </c>
      <c r="F787" s="6">
        <f t="shared" si="2941"/>
        <v>0</v>
      </c>
      <c r="G787" s="6">
        <f t="shared" si="2941"/>
        <v>0</v>
      </c>
      <c r="H787" s="6">
        <f t="shared" si="2941"/>
        <v>0</v>
      </c>
      <c r="I787" s="6">
        <f t="shared" si="2941"/>
        <v>0</v>
      </c>
      <c r="J787" s="6">
        <f t="shared" si="2941"/>
        <v>0</v>
      </c>
      <c r="K787" s="6">
        <f t="shared" si="2941"/>
        <v>0</v>
      </c>
      <c r="L787" s="6">
        <f t="shared" si="2941"/>
        <v>0</v>
      </c>
      <c r="M787" s="6">
        <f t="shared" si="2941"/>
        <v>0</v>
      </c>
      <c r="N787" s="6">
        <f t="shared" si="2941"/>
        <v>0</v>
      </c>
      <c r="O787" s="92">
        <f t="shared" si="2931"/>
        <v>0</v>
      </c>
      <c r="P787" s="92">
        <f t="shared" ref="P787" si="2942">P786*$B787</f>
        <v>0</v>
      </c>
      <c r="Q787" s="92">
        <f t="shared" ref="Q787" si="2943">Q786*$B787</f>
        <v>0</v>
      </c>
      <c r="R787" s="92">
        <f t="shared" ref="R787" si="2944">R786*$B787</f>
        <v>0</v>
      </c>
      <c r="S787" s="92">
        <f t="shared" ref="S787" si="2945">S786*$B787</f>
        <v>0</v>
      </c>
    </row>
    <row r="788" spans="1:19" x14ac:dyDescent="0.25">
      <c r="A788" s="8" t="s">
        <v>34</v>
      </c>
      <c r="B788" s="9">
        <f>1-B787</f>
        <v>0</v>
      </c>
      <c r="C788" s="6">
        <f t="shared" ref="C788:N788" si="2946">C786*$B$28</f>
        <v>0</v>
      </c>
      <c r="D788" s="6">
        <f t="shared" si="2946"/>
        <v>0</v>
      </c>
      <c r="E788" s="6">
        <f t="shared" si="2946"/>
        <v>0</v>
      </c>
      <c r="F788" s="6">
        <f t="shared" si="2946"/>
        <v>0</v>
      </c>
      <c r="G788" s="6">
        <f t="shared" si="2946"/>
        <v>0</v>
      </c>
      <c r="H788" s="6">
        <f t="shared" si="2946"/>
        <v>0</v>
      </c>
      <c r="I788" s="6">
        <f t="shared" si="2946"/>
        <v>0</v>
      </c>
      <c r="J788" s="6">
        <f t="shared" si="2946"/>
        <v>0</v>
      </c>
      <c r="K788" s="6">
        <f t="shared" si="2946"/>
        <v>0</v>
      </c>
      <c r="L788" s="6">
        <f t="shared" si="2946"/>
        <v>0</v>
      </c>
      <c r="M788" s="6">
        <f t="shared" si="2946"/>
        <v>0</v>
      </c>
      <c r="N788" s="6">
        <f t="shared" si="2946"/>
        <v>0</v>
      </c>
      <c r="O788" s="92">
        <f t="shared" si="2931"/>
        <v>0</v>
      </c>
      <c r="P788" s="92">
        <f t="shared" ref="P788" si="2947">P786-P787</f>
        <v>0</v>
      </c>
      <c r="Q788" s="92">
        <f t="shared" ref="Q788" si="2948">Q786-Q787</f>
        <v>0</v>
      </c>
      <c r="R788" s="92">
        <f t="shared" ref="R788" si="2949">R786-R787</f>
        <v>0</v>
      </c>
      <c r="S788" s="92">
        <f t="shared" ref="S788" si="2950">S786-S787</f>
        <v>0</v>
      </c>
    </row>
    <row r="789" spans="1:19" x14ac:dyDescent="0.25">
      <c r="A789" s="196" t="s">
        <v>409</v>
      </c>
      <c r="B789" s="197"/>
      <c r="C789" s="98" t="s">
        <v>17</v>
      </c>
      <c r="D789" s="98" t="s">
        <v>18</v>
      </c>
      <c r="E789" s="98" t="s">
        <v>19</v>
      </c>
      <c r="F789" s="98" t="s">
        <v>20</v>
      </c>
      <c r="G789" s="98" t="s">
        <v>21</v>
      </c>
      <c r="H789" s="98" t="s">
        <v>22</v>
      </c>
      <c r="I789" s="98" t="s">
        <v>23</v>
      </c>
      <c r="J789" s="98" t="s">
        <v>24</v>
      </c>
      <c r="K789" s="98" t="s">
        <v>25</v>
      </c>
      <c r="L789" s="98" t="s">
        <v>26</v>
      </c>
      <c r="M789" s="98" t="s">
        <v>27</v>
      </c>
      <c r="N789" s="98" t="s">
        <v>28</v>
      </c>
      <c r="O789" s="98" t="s">
        <v>438</v>
      </c>
      <c r="P789" s="98" t="s">
        <v>447</v>
      </c>
      <c r="Q789" s="98" t="s">
        <v>448</v>
      </c>
      <c r="R789" s="98" t="s">
        <v>449</v>
      </c>
      <c r="S789" s="98" t="s">
        <v>450</v>
      </c>
    </row>
    <row r="790" spans="1:19" x14ac:dyDescent="0.25">
      <c r="A790" s="198" t="s">
        <v>29</v>
      </c>
      <c r="B790" s="199"/>
      <c r="C790" s="81"/>
      <c r="D790" s="81">
        <f>$C790</f>
        <v>0</v>
      </c>
      <c r="E790" s="81">
        <f t="shared" ref="E790:N790" si="2951">$C790</f>
        <v>0</v>
      </c>
      <c r="F790" s="81">
        <f t="shared" si="2951"/>
        <v>0</v>
      </c>
      <c r="G790" s="81">
        <f t="shared" si="2951"/>
        <v>0</v>
      </c>
      <c r="H790" s="81">
        <f t="shared" si="2951"/>
        <v>0</v>
      </c>
      <c r="I790" s="81">
        <f t="shared" si="2951"/>
        <v>0</v>
      </c>
      <c r="J790" s="81">
        <f t="shared" si="2951"/>
        <v>0</v>
      </c>
      <c r="K790" s="81">
        <f t="shared" si="2951"/>
        <v>0</v>
      </c>
      <c r="L790" s="81">
        <f t="shared" si="2951"/>
        <v>0</v>
      </c>
      <c r="M790" s="81">
        <f t="shared" si="2951"/>
        <v>0</v>
      </c>
      <c r="N790" s="81">
        <f t="shared" si="2951"/>
        <v>0</v>
      </c>
      <c r="O790" s="90">
        <f t="shared" ref="O790:O791" si="2952">SUM(C790:N790)</f>
        <v>0</v>
      </c>
      <c r="P790" s="90">
        <f t="shared" ref="P790:S790" si="2953">O790*(1+P$7)</f>
        <v>0</v>
      </c>
      <c r="Q790" s="90">
        <f t="shared" si="2953"/>
        <v>0</v>
      </c>
      <c r="R790" s="90">
        <f t="shared" si="2953"/>
        <v>0</v>
      </c>
      <c r="S790" s="90">
        <f t="shared" si="2953"/>
        <v>0</v>
      </c>
    </row>
    <row r="791" spans="1:19" x14ac:dyDescent="0.25">
      <c r="A791" s="200"/>
      <c r="B791" s="201"/>
      <c r="C791" s="79">
        <f>INT($B$1*C790)</f>
        <v>0</v>
      </c>
      <c r="D791" s="79">
        <f t="shared" ref="D791:N791" si="2954">INT($B$1*D790)</f>
        <v>0</v>
      </c>
      <c r="E791" s="79">
        <f t="shared" si="2954"/>
        <v>0</v>
      </c>
      <c r="F791" s="79">
        <f t="shared" si="2954"/>
        <v>0</v>
      </c>
      <c r="G791" s="79">
        <f t="shared" si="2954"/>
        <v>0</v>
      </c>
      <c r="H791" s="79">
        <f t="shared" si="2954"/>
        <v>0</v>
      </c>
      <c r="I791" s="79">
        <f t="shared" si="2954"/>
        <v>0</v>
      </c>
      <c r="J791" s="79">
        <f t="shared" si="2954"/>
        <v>0</v>
      </c>
      <c r="K791" s="79">
        <f t="shared" si="2954"/>
        <v>0</v>
      </c>
      <c r="L791" s="79">
        <f t="shared" si="2954"/>
        <v>0</v>
      </c>
      <c r="M791" s="79">
        <f t="shared" si="2954"/>
        <v>0</v>
      </c>
      <c r="N791" s="79">
        <f t="shared" si="2954"/>
        <v>0</v>
      </c>
      <c r="O791" s="90">
        <f t="shared" si="2952"/>
        <v>0</v>
      </c>
      <c r="P791" s="90">
        <f t="shared" ref="P791:S791" si="2955">O791*(1+P$7)</f>
        <v>0</v>
      </c>
      <c r="Q791" s="90">
        <f t="shared" si="2955"/>
        <v>0</v>
      </c>
      <c r="R791" s="90">
        <f t="shared" si="2955"/>
        <v>0</v>
      </c>
      <c r="S791" s="90">
        <f t="shared" si="2955"/>
        <v>0</v>
      </c>
    </row>
    <row r="792" spans="1:19" x14ac:dyDescent="0.25">
      <c r="A792" s="202" t="s">
        <v>30</v>
      </c>
      <c r="B792" s="203"/>
      <c r="C792" s="7"/>
      <c r="D792" s="7">
        <f>$C792</f>
        <v>0</v>
      </c>
      <c r="E792" s="7">
        <f t="shared" ref="E792:N792" si="2956">$C792</f>
        <v>0</v>
      </c>
      <c r="F792" s="7">
        <f t="shared" si="2956"/>
        <v>0</v>
      </c>
      <c r="G792" s="7">
        <f t="shared" si="2956"/>
        <v>0</v>
      </c>
      <c r="H792" s="7">
        <f t="shared" si="2956"/>
        <v>0</v>
      </c>
      <c r="I792" s="7">
        <f t="shared" si="2956"/>
        <v>0</v>
      </c>
      <c r="J792" s="7">
        <f t="shared" si="2956"/>
        <v>0</v>
      </c>
      <c r="K792" s="7">
        <f t="shared" si="2956"/>
        <v>0</v>
      </c>
      <c r="L792" s="7">
        <f t="shared" si="2956"/>
        <v>0</v>
      </c>
      <c r="M792" s="7">
        <f t="shared" si="2956"/>
        <v>0</v>
      </c>
      <c r="N792" s="7">
        <f t="shared" si="2956"/>
        <v>0</v>
      </c>
      <c r="O792" s="150">
        <f t="shared" ref="O792" si="2957">AVERAGE(C792:N792)</f>
        <v>0</v>
      </c>
      <c r="P792" s="150">
        <f t="shared" ref="P792:S792" si="2958">ROUND(O792*(1+P$8),2)</f>
        <v>0</v>
      </c>
      <c r="Q792" s="150">
        <f t="shared" si="2958"/>
        <v>0</v>
      </c>
      <c r="R792" s="150">
        <f t="shared" si="2958"/>
        <v>0</v>
      </c>
      <c r="S792" s="150">
        <f t="shared" si="2958"/>
        <v>0</v>
      </c>
    </row>
    <row r="793" spans="1:19" ht="12" customHeight="1" x14ac:dyDescent="0.25">
      <c r="A793" s="202" t="s">
        <v>282</v>
      </c>
      <c r="B793" s="203"/>
      <c r="C793" s="6">
        <f>C791*C792</f>
        <v>0</v>
      </c>
      <c r="D793" s="6">
        <f t="shared" ref="D793:N793" si="2959">D791*D792</f>
        <v>0</v>
      </c>
      <c r="E793" s="6">
        <f t="shared" si="2959"/>
        <v>0</v>
      </c>
      <c r="F793" s="6">
        <f t="shared" si="2959"/>
        <v>0</v>
      </c>
      <c r="G793" s="6">
        <f t="shared" si="2959"/>
        <v>0</v>
      </c>
      <c r="H793" s="6">
        <f t="shared" si="2959"/>
        <v>0</v>
      </c>
      <c r="I793" s="6">
        <f t="shared" si="2959"/>
        <v>0</v>
      </c>
      <c r="J793" s="6">
        <f t="shared" si="2959"/>
        <v>0</v>
      </c>
      <c r="K793" s="6">
        <f t="shared" si="2959"/>
        <v>0</v>
      </c>
      <c r="L793" s="6">
        <f t="shared" si="2959"/>
        <v>0</v>
      </c>
      <c r="M793" s="6">
        <f t="shared" si="2959"/>
        <v>0</v>
      </c>
      <c r="N793" s="6">
        <f t="shared" si="2959"/>
        <v>0</v>
      </c>
      <c r="O793" s="92">
        <f t="shared" ref="O793" si="2960">SUM(C793:N793)</f>
        <v>0</v>
      </c>
      <c r="P793" s="92">
        <f t="shared" ref="P793" si="2961">P791*P792</f>
        <v>0</v>
      </c>
      <c r="Q793" s="92">
        <f t="shared" ref="Q793" si="2962">Q791*Q792</f>
        <v>0</v>
      </c>
      <c r="R793" s="92">
        <f t="shared" ref="R793" si="2963">R791*R792</f>
        <v>0</v>
      </c>
      <c r="S793" s="92">
        <f t="shared" ref="S793" si="2964">S791*S792</f>
        <v>0</v>
      </c>
    </row>
    <row r="794" spans="1:19" x14ac:dyDescent="0.25">
      <c r="A794" s="202" t="s">
        <v>31</v>
      </c>
      <c r="B794" s="203"/>
      <c r="C794" s="130">
        <v>0.21</v>
      </c>
      <c r="D794" s="131">
        <f t="shared" ref="D794:N794" si="2965">$C794</f>
        <v>0.21</v>
      </c>
      <c r="E794" s="131">
        <f t="shared" si="2965"/>
        <v>0.21</v>
      </c>
      <c r="F794" s="131">
        <f t="shared" si="2965"/>
        <v>0.21</v>
      </c>
      <c r="G794" s="131">
        <f t="shared" si="2965"/>
        <v>0.21</v>
      </c>
      <c r="H794" s="131">
        <f t="shared" si="2965"/>
        <v>0.21</v>
      </c>
      <c r="I794" s="131">
        <f t="shared" si="2965"/>
        <v>0.21</v>
      </c>
      <c r="J794" s="131">
        <f t="shared" si="2965"/>
        <v>0.21</v>
      </c>
      <c r="K794" s="131">
        <f t="shared" si="2965"/>
        <v>0.21</v>
      </c>
      <c r="L794" s="131">
        <f t="shared" si="2965"/>
        <v>0.21</v>
      </c>
      <c r="M794" s="131">
        <f t="shared" si="2965"/>
        <v>0.21</v>
      </c>
      <c r="N794" s="131">
        <f t="shared" si="2965"/>
        <v>0.21</v>
      </c>
      <c r="O794" s="6"/>
      <c r="P794" s="6"/>
      <c r="Q794" s="6"/>
      <c r="R794" s="6"/>
      <c r="S794" s="6"/>
    </row>
    <row r="795" spans="1:19" x14ac:dyDescent="0.25">
      <c r="A795" s="204" t="s">
        <v>32</v>
      </c>
      <c r="B795" s="205"/>
      <c r="C795" s="6">
        <f t="shared" ref="C795:N795" si="2966">C793*C794</f>
        <v>0</v>
      </c>
      <c r="D795" s="6">
        <f t="shared" si="2966"/>
        <v>0</v>
      </c>
      <c r="E795" s="6">
        <f t="shared" si="2966"/>
        <v>0</v>
      </c>
      <c r="F795" s="6">
        <f t="shared" si="2966"/>
        <v>0</v>
      </c>
      <c r="G795" s="6">
        <f t="shared" si="2966"/>
        <v>0</v>
      </c>
      <c r="H795" s="6">
        <f t="shared" si="2966"/>
        <v>0</v>
      </c>
      <c r="I795" s="6">
        <f t="shared" si="2966"/>
        <v>0</v>
      </c>
      <c r="J795" s="6">
        <f t="shared" si="2966"/>
        <v>0</v>
      </c>
      <c r="K795" s="6">
        <f t="shared" si="2966"/>
        <v>0</v>
      </c>
      <c r="L795" s="6">
        <f t="shared" si="2966"/>
        <v>0</v>
      </c>
      <c r="M795" s="6">
        <f t="shared" si="2966"/>
        <v>0</v>
      </c>
      <c r="N795" s="6">
        <f t="shared" si="2966"/>
        <v>0</v>
      </c>
      <c r="O795" s="92">
        <f t="shared" ref="O795:O798" si="2967">SUM(C795:N795)</f>
        <v>0</v>
      </c>
      <c r="P795" s="92">
        <f t="shared" ref="P795" si="2968">P793*$C794</f>
        <v>0</v>
      </c>
      <c r="Q795" s="92">
        <f t="shared" ref="Q795" si="2969">Q793*$C794</f>
        <v>0</v>
      </c>
      <c r="R795" s="92">
        <f t="shared" ref="R795" si="2970">R793*$C794</f>
        <v>0</v>
      </c>
      <c r="S795" s="92">
        <f t="shared" ref="S795" si="2971">S793*$C794</f>
        <v>0</v>
      </c>
    </row>
    <row r="796" spans="1:19" x14ac:dyDescent="0.25">
      <c r="A796" s="204" t="s">
        <v>281</v>
      </c>
      <c r="B796" s="205"/>
      <c r="C796" s="6">
        <f t="shared" ref="C796:N796" si="2972">C793+C795</f>
        <v>0</v>
      </c>
      <c r="D796" s="6">
        <f t="shared" si="2972"/>
        <v>0</v>
      </c>
      <c r="E796" s="6">
        <f t="shared" si="2972"/>
        <v>0</v>
      </c>
      <c r="F796" s="6">
        <f t="shared" si="2972"/>
        <v>0</v>
      </c>
      <c r="G796" s="6">
        <f t="shared" si="2972"/>
        <v>0</v>
      </c>
      <c r="H796" s="6">
        <f t="shared" si="2972"/>
        <v>0</v>
      </c>
      <c r="I796" s="6">
        <f t="shared" si="2972"/>
        <v>0</v>
      </c>
      <c r="J796" s="6">
        <f t="shared" si="2972"/>
        <v>0</v>
      </c>
      <c r="K796" s="6">
        <f t="shared" si="2972"/>
        <v>0</v>
      </c>
      <c r="L796" s="6">
        <f t="shared" si="2972"/>
        <v>0</v>
      </c>
      <c r="M796" s="6">
        <f t="shared" si="2972"/>
        <v>0</v>
      </c>
      <c r="N796" s="6">
        <f t="shared" si="2972"/>
        <v>0</v>
      </c>
      <c r="O796" s="92">
        <f t="shared" si="2967"/>
        <v>0</v>
      </c>
      <c r="P796" s="92">
        <f t="shared" ref="P796" si="2973">P793+P795</f>
        <v>0</v>
      </c>
      <c r="Q796" s="92">
        <f t="shared" ref="Q796" si="2974">Q793+Q795</f>
        <v>0</v>
      </c>
      <c r="R796" s="92">
        <f t="shared" ref="R796" si="2975">R793+R795</f>
        <v>0</v>
      </c>
      <c r="S796" s="92">
        <f t="shared" ref="S796" si="2976">S793+S795</f>
        <v>0</v>
      </c>
    </row>
    <row r="797" spans="1:19" x14ac:dyDescent="0.25">
      <c r="A797" s="8" t="s">
        <v>33</v>
      </c>
      <c r="B797" s="9">
        <f>$B$17</f>
        <v>1</v>
      </c>
      <c r="C797" s="6">
        <f t="shared" ref="C797:N797" si="2977">C796*$B$27</f>
        <v>0</v>
      </c>
      <c r="D797" s="6">
        <f t="shared" si="2977"/>
        <v>0</v>
      </c>
      <c r="E797" s="6">
        <f t="shared" si="2977"/>
        <v>0</v>
      </c>
      <c r="F797" s="6">
        <f t="shared" si="2977"/>
        <v>0</v>
      </c>
      <c r="G797" s="6">
        <f t="shared" si="2977"/>
        <v>0</v>
      </c>
      <c r="H797" s="6">
        <f t="shared" si="2977"/>
        <v>0</v>
      </c>
      <c r="I797" s="6">
        <f t="shared" si="2977"/>
        <v>0</v>
      </c>
      <c r="J797" s="6">
        <f t="shared" si="2977"/>
        <v>0</v>
      </c>
      <c r="K797" s="6">
        <f t="shared" si="2977"/>
        <v>0</v>
      </c>
      <c r="L797" s="6">
        <f t="shared" si="2977"/>
        <v>0</v>
      </c>
      <c r="M797" s="6">
        <f t="shared" si="2977"/>
        <v>0</v>
      </c>
      <c r="N797" s="6">
        <f t="shared" si="2977"/>
        <v>0</v>
      </c>
      <c r="O797" s="92">
        <f t="shared" si="2967"/>
        <v>0</v>
      </c>
      <c r="P797" s="92">
        <f t="shared" ref="P797" si="2978">P796*$B797</f>
        <v>0</v>
      </c>
      <c r="Q797" s="92">
        <f t="shared" ref="Q797" si="2979">Q796*$B797</f>
        <v>0</v>
      </c>
      <c r="R797" s="92">
        <f t="shared" ref="R797" si="2980">R796*$B797</f>
        <v>0</v>
      </c>
      <c r="S797" s="92">
        <f t="shared" ref="S797" si="2981">S796*$B797</f>
        <v>0</v>
      </c>
    </row>
    <row r="798" spans="1:19" x14ac:dyDescent="0.25">
      <c r="A798" s="8" t="s">
        <v>34</v>
      </c>
      <c r="B798" s="9">
        <f>1-B797</f>
        <v>0</v>
      </c>
      <c r="C798" s="6">
        <f t="shared" ref="C798:N798" si="2982">C796*$B$28</f>
        <v>0</v>
      </c>
      <c r="D798" s="6">
        <f t="shared" si="2982"/>
        <v>0</v>
      </c>
      <c r="E798" s="6">
        <f t="shared" si="2982"/>
        <v>0</v>
      </c>
      <c r="F798" s="6">
        <f t="shared" si="2982"/>
        <v>0</v>
      </c>
      <c r="G798" s="6">
        <f t="shared" si="2982"/>
        <v>0</v>
      </c>
      <c r="H798" s="6">
        <f t="shared" si="2982"/>
        <v>0</v>
      </c>
      <c r="I798" s="6">
        <f t="shared" si="2982"/>
        <v>0</v>
      </c>
      <c r="J798" s="6">
        <f t="shared" si="2982"/>
        <v>0</v>
      </c>
      <c r="K798" s="6">
        <f t="shared" si="2982"/>
        <v>0</v>
      </c>
      <c r="L798" s="6">
        <f t="shared" si="2982"/>
        <v>0</v>
      </c>
      <c r="M798" s="6">
        <f t="shared" si="2982"/>
        <v>0</v>
      </c>
      <c r="N798" s="6">
        <f t="shared" si="2982"/>
        <v>0</v>
      </c>
      <c r="O798" s="92">
        <f t="shared" si="2967"/>
        <v>0</v>
      </c>
      <c r="P798" s="92">
        <f t="shared" ref="P798" si="2983">P796-P797</f>
        <v>0</v>
      </c>
      <c r="Q798" s="92">
        <f t="shared" ref="Q798" si="2984">Q796-Q797</f>
        <v>0</v>
      </c>
      <c r="R798" s="92">
        <f t="shared" ref="R798" si="2985">R796-R797</f>
        <v>0</v>
      </c>
      <c r="S798" s="92">
        <f t="shared" ref="S798" si="2986">S796-S797</f>
        <v>0</v>
      </c>
    </row>
    <row r="799" spans="1:19" x14ac:dyDescent="0.25">
      <c r="A799" s="196" t="s">
        <v>410</v>
      </c>
      <c r="B799" s="197"/>
      <c r="C799" s="98" t="s">
        <v>17</v>
      </c>
      <c r="D799" s="98" t="s">
        <v>18</v>
      </c>
      <c r="E799" s="98" t="s">
        <v>19</v>
      </c>
      <c r="F799" s="98" t="s">
        <v>20</v>
      </c>
      <c r="G799" s="98" t="s">
        <v>21</v>
      </c>
      <c r="H799" s="98" t="s">
        <v>22</v>
      </c>
      <c r="I799" s="98" t="s">
        <v>23</v>
      </c>
      <c r="J799" s="98" t="s">
        <v>24</v>
      </c>
      <c r="K799" s="98" t="s">
        <v>25</v>
      </c>
      <c r="L799" s="98" t="s">
        <v>26</v>
      </c>
      <c r="M799" s="98" t="s">
        <v>27</v>
      </c>
      <c r="N799" s="98" t="s">
        <v>28</v>
      </c>
      <c r="O799" s="98" t="s">
        <v>438</v>
      </c>
      <c r="P799" s="98" t="s">
        <v>447</v>
      </c>
      <c r="Q799" s="98" t="s">
        <v>448</v>
      </c>
      <c r="R799" s="98" t="s">
        <v>449</v>
      </c>
      <c r="S799" s="98" t="s">
        <v>450</v>
      </c>
    </row>
    <row r="800" spans="1:19" x14ac:dyDescent="0.25">
      <c r="A800" s="198" t="s">
        <v>29</v>
      </c>
      <c r="B800" s="199"/>
      <c r="C800" s="81"/>
      <c r="D800" s="81">
        <f>$C800</f>
        <v>0</v>
      </c>
      <c r="E800" s="81">
        <f t="shared" ref="E800:N800" si="2987">$C800</f>
        <v>0</v>
      </c>
      <c r="F800" s="81">
        <f t="shared" si="2987"/>
        <v>0</v>
      </c>
      <c r="G800" s="81">
        <f t="shared" si="2987"/>
        <v>0</v>
      </c>
      <c r="H800" s="81">
        <f t="shared" si="2987"/>
        <v>0</v>
      </c>
      <c r="I800" s="81">
        <f t="shared" si="2987"/>
        <v>0</v>
      </c>
      <c r="J800" s="81">
        <f t="shared" si="2987"/>
        <v>0</v>
      </c>
      <c r="K800" s="81">
        <f t="shared" si="2987"/>
        <v>0</v>
      </c>
      <c r="L800" s="81">
        <f t="shared" si="2987"/>
        <v>0</v>
      </c>
      <c r="M800" s="81">
        <f t="shared" si="2987"/>
        <v>0</v>
      </c>
      <c r="N800" s="81">
        <f t="shared" si="2987"/>
        <v>0</v>
      </c>
      <c r="O800" s="90">
        <f t="shared" ref="O800:O801" si="2988">SUM(C800:N800)</f>
        <v>0</v>
      </c>
      <c r="P800" s="90">
        <f t="shared" ref="P800:S800" si="2989">O800*(1+P$7)</f>
        <v>0</v>
      </c>
      <c r="Q800" s="90">
        <f t="shared" si="2989"/>
        <v>0</v>
      </c>
      <c r="R800" s="90">
        <f t="shared" si="2989"/>
        <v>0</v>
      </c>
      <c r="S800" s="90">
        <f t="shared" si="2989"/>
        <v>0</v>
      </c>
    </row>
    <row r="801" spans="1:19" x14ac:dyDescent="0.25">
      <c r="A801" s="200"/>
      <c r="B801" s="201"/>
      <c r="C801" s="79">
        <f>INT($B$1*C800)</f>
        <v>0</v>
      </c>
      <c r="D801" s="79">
        <f t="shared" ref="D801:N801" si="2990">INT($B$1*D800)</f>
        <v>0</v>
      </c>
      <c r="E801" s="79">
        <f t="shared" si="2990"/>
        <v>0</v>
      </c>
      <c r="F801" s="79">
        <f t="shared" si="2990"/>
        <v>0</v>
      </c>
      <c r="G801" s="79">
        <f t="shared" si="2990"/>
        <v>0</v>
      </c>
      <c r="H801" s="79">
        <f t="shared" si="2990"/>
        <v>0</v>
      </c>
      <c r="I801" s="79">
        <f t="shared" si="2990"/>
        <v>0</v>
      </c>
      <c r="J801" s="79">
        <f t="shared" si="2990"/>
        <v>0</v>
      </c>
      <c r="K801" s="79">
        <f t="shared" si="2990"/>
        <v>0</v>
      </c>
      <c r="L801" s="79">
        <f t="shared" si="2990"/>
        <v>0</v>
      </c>
      <c r="M801" s="79">
        <f t="shared" si="2990"/>
        <v>0</v>
      </c>
      <c r="N801" s="79">
        <f t="shared" si="2990"/>
        <v>0</v>
      </c>
      <c r="O801" s="90">
        <f t="shared" si="2988"/>
        <v>0</v>
      </c>
      <c r="P801" s="90">
        <f t="shared" ref="P801:S801" si="2991">O801*(1+P$7)</f>
        <v>0</v>
      </c>
      <c r="Q801" s="90">
        <f t="shared" si="2991"/>
        <v>0</v>
      </c>
      <c r="R801" s="90">
        <f t="shared" si="2991"/>
        <v>0</v>
      </c>
      <c r="S801" s="90">
        <f t="shared" si="2991"/>
        <v>0</v>
      </c>
    </row>
    <row r="802" spans="1:19" x14ac:dyDescent="0.25">
      <c r="A802" s="202" t="s">
        <v>30</v>
      </c>
      <c r="B802" s="203"/>
      <c r="C802" s="7"/>
      <c r="D802" s="7">
        <f>$C802</f>
        <v>0</v>
      </c>
      <c r="E802" s="7">
        <f t="shared" ref="E802:N802" si="2992">$C802</f>
        <v>0</v>
      </c>
      <c r="F802" s="7">
        <f t="shared" si="2992"/>
        <v>0</v>
      </c>
      <c r="G802" s="7">
        <f t="shared" si="2992"/>
        <v>0</v>
      </c>
      <c r="H802" s="7">
        <f t="shared" si="2992"/>
        <v>0</v>
      </c>
      <c r="I802" s="7">
        <f t="shared" si="2992"/>
        <v>0</v>
      </c>
      <c r="J802" s="7">
        <f t="shared" si="2992"/>
        <v>0</v>
      </c>
      <c r="K802" s="7">
        <f t="shared" si="2992"/>
        <v>0</v>
      </c>
      <c r="L802" s="7">
        <f t="shared" si="2992"/>
        <v>0</v>
      </c>
      <c r="M802" s="7">
        <f t="shared" si="2992"/>
        <v>0</v>
      </c>
      <c r="N802" s="7">
        <f t="shared" si="2992"/>
        <v>0</v>
      </c>
      <c r="O802" s="150">
        <f t="shared" ref="O802" si="2993">AVERAGE(C802:N802)</f>
        <v>0</v>
      </c>
      <c r="P802" s="150">
        <f t="shared" ref="P802:S802" si="2994">ROUND(O802*(1+P$8),2)</f>
        <v>0</v>
      </c>
      <c r="Q802" s="150">
        <f t="shared" si="2994"/>
        <v>0</v>
      </c>
      <c r="R802" s="150">
        <f t="shared" si="2994"/>
        <v>0</v>
      </c>
      <c r="S802" s="150">
        <f t="shared" si="2994"/>
        <v>0</v>
      </c>
    </row>
    <row r="803" spans="1:19" ht="12" customHeight="1" x14ac:dyDescent="0.25">
      <c r="A803" s="202" t="s">
        <v>282</v>
      </c>
      <c r="B803" s="203"/>
      <c r="C803" s="6">
        <f>C801*C802</f>
        <v>0</v>
      </c>
      <c r="D803" s="6">
        <f t="shared" ref="D803:N803" si="2995">D801*D802</f>
        <v>0</v>
      </c>
      <c r="E803" s="6">
        <f t="shared" si="2995"/>
        <v>0</v>
      </c>
      <c r="F803" s="6">
        <f t="shared" si="2995"/>
        <v>0</v>
      </c>
      <c r="G803" s="6">
        <f t="shared" si="2995"/>
        <v>0</v>
      </c>
      <c r="H803" s="6">
        <f t="shared" si="2995"/>
        <v>0</v>
      </c>
      <c r="I803" s="6">
        <f t="shared" si="2995"/>
        <v>0</v>
      </c>
      <c r="J803" s="6">
        <f t="shared" si="2995"/>
        <v>0</v>
      </c>
      <c r="K803" s="6">
        <f t="shared" si="2995"/>
        <v>0</v>
      </c>
      <c r="L803" s="6">
        <f t="shared" si="2995"/>
        <v>0</v>
      </c>
      <c r="M803" s="6">
        <f t="shared" si="2995"/>
        <v>0</v>
      </c>
      <c r="N803" s="6">
        <f t="shared" si="2995"/>
        <v>0</v>
      </c>
      <c r="O803" s="92">
        <f t="shared" ref="O803" si="2996">SUM(C803:N803)</f>
        <v>0</v>
      </c>
      <c r="P803" s="92">
        <f t="shared" ref="P803" si="2997">P801*P802</f>
        <v>0</v>
      </c>
      <c r="Q803" s="92">
        <f t="shared" ref="Q803" si="2998">Q801*Q802</f>
        <v>0</v>
      </c>
      <c r="R803" s="92">
        <f t="shared" ref="R803" si="2999">R801*R802</f>
        <v>0</v>
      </c>
      <c r="S803" s="92">
        <f t="shared" ref="S803" si="3000">S801*S802</f>
        <v>0</v>
      </c>
    </row>
    <row r="804" spans="1:19" x14ac:dyDescent="0.25">
      <c r="A804" s="202" t="s">
        <v>31</v>
      </c>
      <c r="B804" s="203"/>
      <c r="C804" s="130">
        <v>0.21</v>
      </c>
      <c r="D804" s="131">
        <f t="shared" ref="D804:N804" si="3001">$C804</f>
        <v>0.21</v>
      </c>
      <c r="E804" s="131">
        <f t="shared" si="3001"/>
        <v>0.21</v>
      </c>
      <c r="F804" s="131">
        <f t="shared" si="3001"/>
        <v>0.21</v>
      </c>
      <c r="G804" s="131">
        <f t="shared" si="3001"/>
        <v>0.21</v>
      </c>
      <c r="H804" s="131">
        <f t="shared" si="3001"/>
        <v>0.21</v>
      </c>
      <c r="I804" s="131">
        <f t="shared" si="3001"/>
        <v>0.21</v>
      </c>
      <c r="J804" s="131">
        <f t="shared" si="3001"/>
        <v>0.21</v>
      </c>
      <c r="K804" s="131">
        <f t="shared" si="3001"/>
        <v>0.21</v>
      </c>
      <c r="L804" s="131">
        <f t="shared" si="3001"/>
        <v>0.21</v>
      </c>
      <c r="M804" s="131">
        <f t="shared" si="3001"/>
        <v>0.21</v>
      </c>
      <c r="N804" s="131">
        <f t="shared" si="3001"/>
        <v>0.21</v>
      </c>
      <c r="O804" s="6"/>
      <c r="P804" s="6"/>
      <c r="Q804" s="6"/>
      <c r="R804" s="6"/>
      <c r="S804" s="6"/>
    </row>
    <row r="805" spans="1:19" x14ac:dyDescent="0.25">
      <c r="A805" s="204" t="s">
        <v>32</v>
      </c>
      <c r="B805" s="205"/>
      <c r="C805" s="6">
        <f t="shared" ref="C805:N805" si="3002">C803*C804</f>
        <v>0</v>
      </c>
      <c r="D805" s="6">
        <f t="shared" si="3002"/>
        <v>0</v>
      </c>
      <c r="E805" s="6">
        <f t="shared" si="3002"/>
        <v>0</v>
      </c>
      <c r="F805" s="6">
        <f t="shared" si="3002"/>
        <v>0</v>
      </c>
      <c r="G805" s="6">
        <f t="shared" si="3002"/>
        <v>0</v>
      </c>
      <c r="H805" s="6">
        <f t="shared" si="3002"/>
        <v>0</v>
      </c>
      <c r="I805" s="6">
        <f t="shared" si="3002"/>
        <v>0</v>
      </c>
      <c r="J805" s="6">
        <f t="shared" si="3002"/>
        <v>0</v>
      </c>
      <c r="K805" s="6">
        <f t="shared" si="3002"/>
        <v>0</v>
      </c>
      <c r="L805" s="6">
        <f t="shared" si="3002"/>
        <v>0</v>
      </c>
      <c r="M805" s="6">
        <f t="shared" si="3002"/>
        <v>0</v>
      </c>
      <c r="N805" s="6">
        <f t="shared" si="3002"/>
        <v>0</v>
      </c>
      <c r="O805" s="92">
        <f t="shared" ref="O805:O808" si="3003">SUM(C805:N805)</f>
        <v>0</v>
      </c>
      <c r="P805" s="92">
        <f t="shared" ref="P805" si="3004">P803*$C804</f>
        <v>0</v>
      </c>
      <c r="Q805" s="92">
        <f t="shared" ref="Q805" si="3005">Q803*$C804</f>
        <v>0</v>
      </c>
      <c r="R805" s="92">
        <f t="shared" ref="R805" si="3006">R803*$C804</f>
        <v>0</v>
      </c>
      <c r="S805" s="92">
        <f t="shared" ref="S805" si="3007">S803*$C804</f>
        <v>0</v>
      </c>
    </row>
    <row r="806" spans="1:19" x14ac:dyDescent="0.25">
      <c r="A806" s="204" t="s">
        <v>281</v>
      </c>
      <c r="B806" s="205"/>
      <c r="C806" s="6">
        <f t="shared" ref="C806:N806" si="3008">C803+C805</f>
        <v>0</v>
      </c>
      <c r="D806" s="6">
        <f t="shared" si="3008"/>
        <v>0</v>
      </c>
      <c r="E806" s="6">
        <f t="shared" si="3008"/>
        <v>0</v>
      </c>
      <c r="F806" s="6">
        <f t="shared" si="3008"/>
        <v>0</v>
      </c>
      <c r="G806" s="6">
        <f t="shared" si="3008"/>
        <v>0</v>
      </c>
      <c r="H806" s="6">
        <f t="shared" si="3008"/>
        <v>0</v>
      </c>
      <c r="I806" s="6">
        <f t="shared" si="3008"/>
        <v>0</v>
      </c>
      <c r="J806" s="6">
        <f t="shared" si="3008"/>
        <v>0</v>
      </c>
      <c r="K806" s="6">
        <f t="shared" si="3008"/>
        <v>0</v>
      </c>
      <c r="L806" s="6">
        <f t="shared" si="3008"/>
        <v>0</v>
      </c>
      <c r="M806" s="6">
        <f t="shared" si="3008"/>
        <v>0</v>
      </c>
      <c r="N806" s="6">
        <f t="shared" si="3008"/>
        <v>0</v>
      </c>
      <c r="O806" s="92">
        <f t="shared" si="3003"/>
        <v>0</v>
      </c>
      <c r="P806" s="92">
        <f t="shared" ref="P806" si="3009">P803+P805</f>
        <v>0</v>
      </c>
      <c r="Q806" s="92">
        <f t="shared" ref="Q806" si="3010">Q803+Q805</f>
        <v>0</v>
      </c>
      <c r="R806" s="92">
        <f t="shared" ref="R806" si="3011">R803+R805</f>
        <v>0</v>
      </c>
      <c r="S806" s="92">
        <f t="shared" ref="S806" si="3012">S803+S805</f>
        <v>0</v>
      </c>
    </row>
    <row r="807" spans="1:19" x14ac:dyDescent="0.25">
      <c r="A807" s="8" t="s">
        <v>33</v>
      </c>
      <c r="B807" s="9">
        <f>$B$17</f>
        <v>1</v>
      </c>
      <c r="C807" s="6">
        <f t="shared" ref="C807:N807" si="3013">C806*$B$27</f>
        <v>0</v>
      </c>
      <c r="D807" s="6">
        <f t="shared" si="3013"/>
        <v>0</v>
      </c>
      <c r="E807" s="6">
        <f t="shared" si="3013"/>
        <v>0</v>
      </c>
      <c r="F807" s="6">
        <f t="shared" si="3013"/>
        <v>0</v>
      </c>
      <c r="G807" s="6">
        <f t="shared" si="3013"/>
        <v>0</v>
      </c>
      <c r="H807" s="6">
        <f t="shared" si="3013"/>
        <v>0</v>
      </c>
      <c r="I807" s="6">
        <f t="shared" si="3013"/>
        <v>0</v>
      </c>
      <c r="J807" s="6">
        <f t="shared" si="3013"/>
        <v>0</v>
      </c>
      <c r="K807" s="6">
        <f t="shared" si="3013"/>
        <v>0</v>
      </c>
      <c r="L807" s="6">
        <f t="shared" si="3013"/>
        <v>0</v>
      </c>
      <c r="M807" s="6">
        <f t="shared" si="3013"/>
        <v>0</v>
      </c>
      <c r="N807" s="6">
        <f t="shared" si="3013"/>
        <v>0</v>
      </c>
      <c r="O807" s="92">
        <f t="shared" si="3003"/>
        <v>0</v>
      </c>
      <c r="P807" s="92">
        <f t="shared" ref="P807" si="3014">P806*$B807</f>
        <v>0</v>
      </c>
      <c r="Q807" s="92">
        <f t="shared" ref="Q807" si="3015">Q806*$B807</f>
        <v>0</v>
      </c>
      <c r="R807" s="92">
        <f t="shared" ref="R807" si="3016">R806*$B807</f>
        <v>0</v>
      </c>
      <c r="S807" s="92">
        <f t="shared" ref="S807" si="3017">S806*$B807</f>
        <v>0</v>
      </c>
    </row>
    <row r="808" spans="1:19" x14ac:dyDescent="0.25">
      <c r="A808" s="8" t="s">
        <v>34</v>
      </c>
      <c r="B808" s="9">
        <f>1-B807</f>
        <v>0</v>
      </c>
      <c r="C808" s="6">
        <f t="shared" ref="C808:N808" si="3018">C806*$B$28</f>
        <v>0</v>
      </c>
      <c r="D808" s="6">
        <f t="shared" si="3018"/>
        <v>0</v>
      </c>
      <c r="E808" s="6">
        <f t="shared" si="3018"/>
        <v>0</v>
      </c>
      <c r="F808" s="6">
        <f t="shared" si="3018"/>
        <v>0</v>
      </c>
      <c r="G808" s="6">
        <f t="shared" si="3018"/>
        <v>0</v>
      </c>
      <c r="H808" s="6">
        <f t="shared" si="3018"/>
        <v>0</v>
      </c>
      <c r="I808" s="6">
        <f t="shared" si="3018"/>
        <v>0</v>
      </c>
      <c r="J808" s="6">
        <f t="shared" si="3018"/>
        <v>0</v>
      </c>
      <c r="K808" s="6">
        <f t="shared" si="3018"/>
        <v>0</v>
      </c>
      <c r="L808" s="6">
        <f t="shared" si="3018"/>
        <v>0</v>
      </c>
      <c r="M808" s="6">
        <f t="shared" si="3018"/>
        <v>0</v>
      </c>
      <c r="N808" s="6">
        <f t="shared" si="3018"/>
        <v>0</v>
      </c>
      <c r="O808" s="92">
        <f t="shared" si="3003"/>
        <v>0</v>
      </c>
      <c r="P808" s="92">
        <f t="shared" ref="P808" si="3019">P806-P807</f>
        <v>0</v>
      </c>
      <c r="Q808" s="92">
        <f t="shared" ref="Q808" si="3020">Q806-Q807</f>
        <v>0</v>
      </c>
      <c r="R808" s="92">
        <f t="shared" ref="R808" si="3021">R806-R807</f>
        <v>0</v>
      </c>
      <c r="S808" s="92">
        <f t="shared" ref="S808" si="3022">S806-S807</f>
        <v>0</v>
      </c>
    </row>
    <row r="809" spans="1:19" x14ac:dyDescent="0.25">
      <c r="A809" s="196" t="s">
        <v>411</v>
      </c>
      <c r="B809" s="197"/>
      <c r="C809" s="98" t="s">
        <v>17</v>
      </c>
      <c r="D809" s="98" t="s">
        <v>18</v>
      </c>
      <c r="E809" s="98" t="s">
        <v>19</v>
      </c>
      <c r="F809" s="98" t="s">
        <v>20</v>
      </c>
      <c r="G809" s="98" t="s">
        <v>21</v>
      </c>
      <c r="H809" s="98" t="s">
        <v>22</v>
      </c>
      <c r="I809" s="98" t="s">
        <v>23</v>
      </c>
      <c r="J809" s="98" t="s">
        <v>24</v>
      </c>
      <c r="K809" s="98" t="s">
        <v>25</v>
      </c>
      <c r="L809" s="98" t="s">
        <v>26</v>
      </c>
      <c r="M809" s="98" t="s">
        <v>27</v>
      </c>
      <c r="N809" s="98" t="s">
        <v>28</v>
      </c>
      <c r="O809" s="98" t="s">
        <v>438</v>
      </c>
      <c r="P809" s="98" t="s">
        <v>447</v>
      </c>
      <c r="Q809" s="98" t="s">
        <v>448</v>
      </c>
      <c r="R809" s="98" t="s">
        <v>449</v>
      </c>
      <c r="S809" s="98" t="s">
        <v>450</v>
      </c>
    </row>
    <row r="810" spans="1:19" x14ac:dyDescent="0.25">
      <c r="A810" s="198" t="s">
        <v>29</v>
      </c>
      <c r="B810" s="199"/>
      <c r="C810" s="81"/>
      <c r="D810" s="81">
        <f>$C810</f>
        <v>0</v>
      </c>
      <c r="E810" s="81">
        <f t="shared" ref="E810:N810" si="3023">$C810</f>
        <v>0</v>
      </c>
      <c r="F810" s="81">
        <f t="shared" si="3023"/>
        <v>0</v>
      </c>
      <c r="G810" s="81">
        <f t="shared" si="3023"/>
        <v>0</v>
      </c>
      <c r="H810" s="81">
        <f t="shared" si="3023"/>
        <v>0</v>
      </c>
      <c r="I810" s="81">
        <f t="shared" si="3023"/>
        <v>0</v>
      </c>
      <c r="J810" s="81">
        <f t="shared" si="3023"/>
        <v>0</v>
      </c>
      <c r="K810" s="81">
        <f t="shared" si="3023"/>
        <v>0</v>
      </c>
      <c r="L810" s="81">
        <f t="shared" si="3023"/>
        <v>0</v>
      </c>
      <c r="M810" s="81">
        <f t="shared" si="3023"/>
        <v>0</v>
      </c>
      <c r="N810" s="81">
        <f t="shared" si="3023"/>
        <v>0</v>
      </c>
      <c r="O810" s="90">
        <f t="shared" ref="O810:O811" si="3024">SUM(C810:N810)</f>
        <v>0</v>
      </c>
      <c r="P810" s="90">
        <f t="shared" ref="P810:S810" si="3025">O810*(1+P$7)</f>
        <v>0</v>
      </c>
      <c r="Q810" s="90">
        <f t="shared" si="3025"/>
        <v>0</v>
      </c>
      <c r="R810" s="90">
        <f t="shared" si="3025"/>
        <v>0</v>
      </c>
      <c r="S810" s="90">
        <f t="shared" si="3025"/>
        <v>0</v>
      </c>
    </row>
    <row r="811" spans="1:19" x14ac:dyDescent="0.25">
      <c r="A811" s="200"/>
      <c r="B811" s="201"/>
      <c r="C811" s="79">
        <f>INT($B$1*C810)</f>
        <v>0</v>
      </c>
      <c r="D811" s="79">
        <f t="shared" ref="D811:N811" si="3026">INT($B$1*D810)</f>
        <v>0</v>
      </c>
      <c r="E811" s="79">
        <f t="shared" si="3026"/>
        <v>0</v>
      </c>
      <c r="F811" s="79">
        <f t="shared" si="3026"/>
        <v>0</v>
      </c>
      <c r="G811" s="79">
        <f t="shared" si="3026"/>
        <v>0</v>
      </c>
      <c r="H811" s="79">
        <f t="shared" si="3026"/>
        <v>0</v>
      </c>
      <c r="I811" s="79">
        <f t="shared" si="3026"/>
        <v>0</v>
      </c>
      <c r="J811" s="79">
        <f t="shared" si="3026"/>
        <v>0</v>
      </c>
      <c r="K811" s="79">
        <f t="shared" si="3026"/>
        <v>0</v>
      </c>
      <c r="L811" s="79">
        <f t="shared" si="3026"/>
        <v>0</v>
      </c>
      <c r="M811" s="79">
        <f t="shared" si="3026"/>
        <v>0</v>
      </c>
      <c r="N811" s="79">
        <f t="shared" si="3026"/>
        <v>0</v>
      </c>
      <c r="O811" s="90">
        <f t="shared" si="3024"/>
        <v>0</v>
      </c>
      <c r="P811" s="90">
        <f t="shared" ref="P811:S811" si="3027">O811*(1+P$7)</f>
        <v>0</v>
      </c>
      <c r="Q811" s="90">
        <f t="shared" si="3027"/>
        <v>0</v>
      </c>
      <c r="R811" s="90">
        <f t="shared" si="3027"/>
        <v>0</v>
      </c>
      <c r="S811" s="90">
        <f t="shared" si="3027"/>
        <v>0</v>
      </c>
    </row>
    <row r="812" spans="1:19" x14ac:dyDescent="0.25">
      <c r="A812" s="202" t="s">
        <v>30</v>
      </c>
      <c r="B812" s="203"/>
      <c r="C812" s="7"/>
      <c r="D812" s="7">
        <f>$C812</f>
        <v>0</v>
      </c>
      <c r="E812" s="7">
        <f t="shared" ref="E812:N812" si="3028">$C812</f>
        <v>0</v>
      </c>
      <c r="F812" s="7">
        <f t="shared" si="3028"/>
        <v>0</v>
      </c>
      <c r="G812" s="7">
        <f t="shared" si="3028"/>
        <v>0</v>
      </c>
      <c r="H812" s="7">
        <f t="shared" si="3028"/>
        <v>0</v>
      </c>
      <c r="I812" s="7">
        <f t="shared" si="3028"/>
        <v>0</v>
      </c>
      <c r="J812" s="7">
        <f t="shared" si="3028"/>
        <v>0</v>
      </c>
      <c r="K812" s="7">
        <f t="shared" si="3028"/>
        <v>0</v>
      </c>
      <c r="L812" s="7">
        <f t="shared" si="3028"/>
        <v>0</v>
      </c>
      <c r="M812" s="7">
        <f t="shared" si="3028"/>
        <v>0</v>
      </c>
      <c r="N812" s="7">
        <f t="shared" si="3028"/>
        <v>0</v>
      </c>
      <c r="O812" s="150">
        <f t="shared" ref="O812" si="3029">AVERAGE(C812:N812)</f>
        <v>0</v>
      </c>
      <c r="P812" s="150">
        <f t="shared" ref="P812:S812" si="3030">ROUND(O812*(1+P$8),2)</f>
        <v>0</v>
      </c>
      <c r="Q812" s="150">
        <f t="shared" si="3030"/>
        <v>0</v>
      </c>
      <c r="R812" s="150">
        <f t="shared" si="3030"/>
        <v>0</v>
      </c>
      <c r="S812" s="150">
        <f t="shared" si="3030"/>
        <v>0</v>
      </c>
    </row>
    <row r="813" spans="1:19" ht="12" customHeight="1" x14ac:dyDescent="0.25">
      <c r="A813" s="202" t="s">
        <v>282</v>
      </c>
      <c r="B813" s="203"/>
      <c r="C813" s="6">
        <f>C811*C812</f>
        <v>0</v>
      </c>
      <c r="D813" s="6">
        <f t="shared" ref="D813:N813" si="3031">D811*D812</f>
        <v>0</v>
      </c>
      <c r="E813" s="6">
        <f t="shared" si="3031"/>
        <v>0</v>
      </c>
      <c r="F813" s="6">
        <f t="shared" si="3031"/>
        <v>0</v>
      </c>
      <c r="G813" s="6">
        <f t="shared" si="3031"/>
        <v>0</v>
      </c>
      <c r="H813" s="6">
        <f t="shared" si="3031"/>
        <v>0</v>
      </c>
      <c r="I813" s="6">
        <f t="shared" si="3031"/>
        <v>0</v>
      </c>
      <c r="J813" s="6">
        <f t="shared" si="3031"/>
        <v>0</v>
      </c>
      <c r="K813" s="6">
        <f t="shared" si="3031"/>
        <v>0</v>
      </c>
      <c r="L813" s="6">
        <f t="shared" si="3031"/>
        <v>0</v>
      </c>
      <c r="M813" s="6">
        <f t="shared" si="3031"/>
        <v>0</v>
      </c>
      <c r="N813" s="6">
        <f t="shared" si="3031"/>
        <v>0</v>
      </c>
      <c r="O813" s="92">
        <f t="shared" ref="O813" si="3032">SUM(C813:N813)</f>
        <v>0</v>
      </c>
      <c r="P813" s="92">
        <f t="shared" ref="P813" si="3033">P811*P812</f>
        <v>0</v>
      </c>
      <c r="Q813" s="92">
        <f t="shared" ref="Q813" si="3034">Q811*Q812</f>
        <v>0</v>
      </c>
      <c r="R813" s="92">
        <f t="shared" ref="R813" si="3035">R811*R812</f>
        <v>0</v>
      </c>
      <c r="S813" s="92">
        <f t="shared" ref="S813" si="3036">S811*S812</f>
        <v>0</v>
      </c>
    </row>
    <row r="814" spans="1:19" x14ac:dyDescent="0.25">
      <c r="A814" s="202" t="s">
        <v>31</v>
      </c>
      <c r="B814" s="203"/>
      <c r="C814" s="130">
        <v>0.21</v>
      </c>
      <c r="D814" s="131">
        <f t="shared" ref="D814:N814" si="3037">$C814</f>
        <v>0.21</v>
      </c>
      <c r="E814" s="131">
        <f t="shared" si="3037"/>
        <v>0.21</v>
      </c>
      <c r="F814" s="131">
        <f t="shared" si="3037"/>
        <v>0.21</v>
      </c>
      <c r="G814" s="131">
        <f t="shared" si="3037"/>
        <v>0.21</v>
      </c>
      <c r="H814" s="131">
        <f t="shared" si="3037"/>
        <v>0.21</v>
      </c>
      <c r="I814" s="131">
        <f t="shared" si="3037"/>
        <v>0.21</v>
      </c>
      <c r="J814" s="131">
        <f t="shared" si="3037"/>
        <v>0.21</v>
      </c>
      <c r="K814" s="131">
        <f t="shared" si="3037"/>
        <v>0.21</v>
      </c>
      <c r="L814" s="131">
        <f t="shared" si="3037"/>
        <v>0.21</v>
      </c>
      <c r="M814" s="131">
        <f t="shared" si="3037"/>
        <v>0.21</v>
      </c>
      <c r="N814" s="131">
        <f t="shared" si="3037"/>
        <v>0.21</v>
      </c>
      <c r="O814" s="6"/>
      <c r="P814" s="6"/>
      <c r="Q814" s="6"/>
      <c r="R814" s="6"/>
      <c r="S814" s="6"/>
    </row>
    <row r="815" spans="1:19" x14ac:dyDescent="0.25">
      <c r="A815" s="204" t="s">
        <v>32</v>
      </c>
      <c r="B815" s="205"/>
      <c r="C815" s="6">
        <f t="shared" ref="C815:N815" si="3038">C813*C814</f>
        <v>0</v>
      </c>
      <c r="D815" s="6">
        <f t="shared" si="3038"/>
        <v>0</v>
      </c>
      <c r="E815" s="6">
        <f t="shared" si="3038"/>
        <v>0</v>
      </c>
      <c r="F815" s="6">
        <f t="shared" si="3038"/>
        <v>0</v>
      </c>
      <c r="G815" s="6">
        <f t="shared" si="3038"/>
        <v>0</v>
      </c>
      <c r="H815" s="6">
        <f t="shared" si="3038"/>
        <v>0</v>
      </c>
      <c r="I815" s="6">
        <f t="shared" si="3038"/>
        <v>0</v>
      </c>
      <c r="J815" s="6">
        <f t="shared" si="3038"/>
        <v>0</v>
      </c>
      <c r="K815" s="6">
        <f t="shared" si="3038"/>
        <v>0</v>
      </c>
      <c r="L815" s="6">
        <f t="shared" si="3038"/>
        <v>0</v>
      </c>
      <c r="M815" s="6">
        <f t="shared" si="3038"/>
        <v>0</v>
      </c>
      <c r="N815" s="6">
        <f t="shared" si="3038"/>
        <v>0</v>
      </c>
      <c r="O815" s="92">
        <f t="shared" ref="O815:O818" si="3039">SUM(C815:N815)</f>
        <v>0</v>
      </c>
      <c r="P815" s="92">
        <f t="shared" ref="P815" si="3040">P813*$C814</f>
        <v>0</v>
      </c>
      <c r="Q815" s="92">
        <f t="shared" ref="Q815" si="3041">Q813*$C814</f>
        <v>0</v>
      </c>
      <c r="R815" s="92">
        <f t="shared" ref="R815" si="3042">R813*$C814</f>
        <v>0</v>
      </c>
      <c r="S815" s="92">
        <f t="shared" ref="S815" si="3043">S813*$C814</f>
        <v>0</v>
      </c>
    </row>
    <row r="816" spans="1:19" x14ac:dyDescent="0.25">
      <c r="A816" s="204" t="s">
        <v>281</v>
      </c>
      <c r="B816" s="205"/>
      <c r="C816" s="6">
        <f t="shared" ref="C816:N816" si="3044">C813+C815</f>
        <v>0</v>
      </c>
      <c r="D816" s="6">
        <f t="shared" si="3044"/>
        <v>0</v>
      </c>
      <c r="E816" s="6">
        <f t="shared" si="3044"/>
        <v>0</v>
      </c>
      <c r="F816" s="6">
        <f t="shared" si="3044"/>
        <v>0</v>
      </c>
      <c r="G816" s="6">
        <f t="shared" si="3044"/>
        <v>0</v>
      </c>
      <c r="H816" s="6">
        <f t="shared" si="3044"/>
        <v>0</v>
      </c>
      <c r="I816" s="6">
        <f t="shared" si="3044"/>
        <v>0</v>
      </c>
      <c r="J816" s="6">
        <f t="shared" si="3044"/>
        <v>0</v>
      </c>
      <c r="K816" s="6">
        <f t="shared" si="3044"/>
        <v>0</v>
      </c>
      <c r="L816" s="6">
        <f t="shared" si="3044"/>
        <v>0</v>
      </c>
      <c r="M816" s="6">
        <f t="shared" si="3044"/>
        <v>0</v>
      </c>
      <c r="N816" s="6">
        <f t="shared" si="3044"/>
        <v>0</v>
      </c>
      <c r="O816" s="92">
        <f t="shared" si="3039"/>
        <v>0</v>
      </c>
      <c r="P816" s="92">
        <f t="shared" ref="P816" si="3045">P813+P815</f>
        <v>0</v>
      </c>
      <c r="Q816" s="92">
        <f t="shared" ref="Q816" si="3046">Q813+Q815</f>
        <v>0</v>
      </c>
      <c r="R816" s="92">
        <f t="shared" ref="R816" si="3047">R813+R815</f>
        <v>0</v>
      </c>
      <c r="S816" s="92">
        <f t="shared" ref="S816" si="3048">S813+S815</f>
        <v>0</v>
      </c>
    </row>
    <row r="817" spans="1:19" x14ac:dyDescent="0.25">
      <c r="A817" s="8" t="s">
        <v>33</v>
      </c>
      <c r="B817" s="9">
        <f>$B$17</f>
        <v>1</v>
      </c>
      <c r="C817" s="6">
        <f t="shared" ref="C817:N817" si="3049">C816*$B$27</f>
        <v>0</v>
      </c>
      <c r="D817" s="6">
        <f t="shared" si="3049"/>
        <v>0</v>
      </c>
      <c r="E817" s="6">
        <f t="shared" si="3049"/>
        <v>0</v>
      </c>
      <c r="F817" s="6">
        <f t="shared" si="3049"/>
        <v>0</v>
      </c>
      <c r="G817" s="6">
        <f t="shared" si="3049"/>
        <v>0</v>
      </c>
      <c r="H817" s="6">
        <f t="shared" si="3049"/>
        <v>0</v>
      </c>
      <c r="I817" s="6">
        <f t="shared" si="3049"/>
        <v>0</v>
      </c>
      <c r="J817" s="6">
        <f t="shared" si="3049"/>
        <v>0</v>
      </c>
      <c r="K817" s="6">
        <f t="shared" si="3049"/>
        <v>0</v>
      </c>
      <c r="L817" s="6">
        <f t="shared" si="3049"/>
        <v>0</v>
      </c>
      <c r="M817" s="6">
        <f t="shared" si="3049"/>
        <v>0</v>
      </c>
      <c r="N817" s="6">
        <f t="shared" si="3049"/>
        <v>0</v>
      </c>
      <c r="O817" s="92">
        <f t="shared" si="3039"/>
        <v>0</v>
      </c>
      <c r="P817" s="92">
        <f t="shared" ref="P817" si="3050">P816*$B817</f>
        <v>0</v>
      </c>
      <c r="Q817" s="92">
        <f t="shared" ref="Q817" si="3051">Q816*$B817</f>
        <v>0</v>
      </c>
      <c r="R817" s="92">
        <f t="shared" ref="R817" si="3052">R816*$B817</f>
        <v>0</v>
      </c>
      <c r="S817" s="92">
        <f t="shared" ref="S817" si="3053">S816*$B817</f>
        <v>0</v>
      </c>
    </row>
    <row r="818" spans="1:19" x14ac:dyDescent="0.25">
      <c r="A818" s="8" t="s">
        <v>34</v>
      </c>
      <c r="B818" s="9">
        <f>1-B817</f>
        <v>0</v>
      </c>
      <c r="C818" s="6">
        <f t="shared" ref="C818:N818" si="3054">C816*$B$28</f>
        <v>0</v>
      </c>
      <c r="D818" s="6">
        <f t="shared" si="3054"/>
        <v>0</v>
      </c>
      <c r="E818" s="6">
        <f t="shared" si="3054"/>
        <v>0</v>
      </c>
      <c r="F818" s="6">
        <f t="shared" si="3054"/>
        <v>0</v>
      </c>
      <c r="G818" s="6">
        <f t="shared" si="3054"/>
        <v>0</v>
      </c>
      <c r="H818" s="6">
        <f t="shared" si="3054"/>
        <v>0</v>
      </c>
      <c r="I818" s="6">
        <f t="shared" si="3054"/>
        <v>0</v>
      </c>
      <c r="J818" s="6">
        <f t="shared" si="3054"/>
        <v>0</v>
      </c>
      <c r="K818" s="6">
        <f t="shared" si="3054"/>
        <v>0</v>
      </c>
      <c r="L818" s="6">
        <f t="shared" si="3054"/>
        <v>0</v>
      </c>
      <c r="M818" s="6">
        <f t="shared" si="3054"/>
        <v>0</v>
      </c>
      <c r="N818" s="6">
        <f t="shared" si="3054"/>
        <v>0</v>
      </c>
      <c r="O818" s="92">
        <f t="shared" si="3039"/>
        <v>0</v>
      </c>
      <c r="P818" s="92">
        <f t="shared" ref="P818" si="3055">P816-P817</f>
        <v>0</v>
      </c>
      <c r="Q818" s="92">
        <f t="shared" ref="Q818" si="3056">Q816-Q817</f>
        <v>0</v>
      </c>
      <c r="R818" s="92">
        <f t="shared" ref="R818" si="3057">R816-R817</f>
        <v>0</v>
      </c>
      <c r="S818" s="92">
        <f t="shared" ref="S818" si="3058">S816-S817</f>
        <v>0</v>
      </c>
    </row>
    <row r="819" spans="1:19" x14ac:dyDescent="0.25">
      <c r="A819" s="196" t="s">
        <v>412</v>
      </c>
      <c r="B819" s="197"/>
      <c r="C819" s="98" t="s">
        <v>17</v>
      </c>
      <c r="D819" s="98" t="s">
        <v>18</v>
      </c>
      <c r="E819" s="98" t="s">
        <v>19</v>
      </c>
      <c r="F819" s="98" t="s">
        <v>20</v>
      </c>
      <c r="G819" s="98" t="s">
        <v>21</v>
      </c>
      <c r="H819" s="98" t="s">
        <v>22</v>
      </c>
      <c r="I819" s="98" t="s">
        <v>23</v>
      </c>
      <c r="J819" s="98" t="s">
        <v>24</v>
      </c>
      <c r="K819" s="98" t="s">
        <v>25</v>
      </c>
      <c r="L819" s="98" t="s">
        <v>26</v>
      </c>
      <c r="M819" s="98" t="s">
        <v>27</v>
      </c>
      <c r="N819" s="98" t="s">
        <v>28</v>
      </c>
      <c r="O819" s="98" t="s">
        <v>438</v>
      </c>
      <c r="P819" s="98" t="s">
        <v>447</v>
      </c>
      <c r="Q819" s="98" t="s">
        <v>448</v>
      </c>
      <c r="R819" s="98" t="s">
        <v>449</v>
      </c>
      <c r="S819" s="98" t="s">
        <v>450</v>
      </c>
    </row>
    <row r="820" spans="1:19" x14ac:dyDescent="0.25">
      <c r="A820" s="198" t="s">
        <v>29</v>
      </c>
      <c r="B820" s="199"/>
      <c r="C820" s="81"/>
      <c r="D820" s="81">
        <f>$C820</f>
        <v>0</v>
      </c>
      <c r="E820" s="81">
        <f t="shared" ref="E820:N820" si="3059">$C820</f>
        <v>0</v>
      </c>
      <c r="F820" s="81">
        <f t="shared" si="3059"/>
        <v>0</v>
      </c>
      <c r="G820" s="81">
        <f t="shared" si="3059"/>
        <v>0</v>
      </c>
      <c r="H820" s="81">
        <f t="shared" si="3059"/>
        <v>0</v>
      </c>
      <c r="I820" s="81">
        <f t="shared" si="3059"/>
        <v>0</v>
      </c>
      <c r="J820" s="81">
        <f t="shared" si="3059"/>
        <v>0</v>
      </c>
      <c r="K820" s="81">
        <f t="shared" si="3059"/>
        <v>0</v>
      </c>
      <c r="L820" s="81">
        <f t="shared" si="3059"/>
        <v>0</v>
      </c>
      <c r="M820" s="81">
        <f t="shared" si="3059"/>
        <v>0</v>
      </c>
      <c r="N820" s="81">
        <f t="shared" si="3059"/>
        <v>0</v>
      </c>
      <c r="O820" s="90">
        <f t="shared" ref="O820:O821" si="3060">SUM(C820:N820)</f>
        <v>0</v>
      </c>
      <c r="P820" s="90">
        <f t="shared" ref="P820:S820" si="3061">O820*(1+P$7)</f>
        <v>0</v>
      </c>
      <c r="Q820" s="90">
        <f t="shared" si="3061"/>
        <v>0</v>
      </c>
      <c r="R820" s="90">
        <f t="shared" si="3061"/>
        <v>0</v>
      </c>
      <c r="S820" s="90">
        <f t="shared" si="3061"/>
        <v>0</v>
      </c>
    </row>
    <row r="821" spans="1:19" x14ac:dyDescent="0.25">
      <c r="A821" s="200"/>
      <c r="B821" s="201"/>
      <c r="C821" s="79">
        <f>INT($B$1*C820)</f>
        <v>0</v>
      </c>
      <c r="D821" s="79">
        <f t="shared" ref="D821:N821" si="3062">INT($B$1*D820)</f>
        <v>0</v>
      </c>
      <c r="E821" s="79">
        <f t="shared" si="3062"/>
        <v>0</v>
      </c>
      <c r="F821" s="79">
        <f t="shared" si="3062"/>
        <v>0</v>
      </c>
      <c r="G821" s="79">
        <f t="shared" si="3062"/>
        <v>0</v>
      </c>
      <c r="H821" s="79">
        <f t="shared" si="3062"/>
        <v>0</v>
      </c>
      <c r="I821" s="79">
        <f t="shared" si="3062"/>
        <v>0</v>
      </c>
      <c r="J821" s="79">
        <f t="shared" si="3062"/>
        <v>0</v>
      </c>
      <c r="K821" s="79">
        <f t="shared" si="3062"/>
        <v>0</v>
      </c>
      <c r="L821" s="79">
        <f t="shared" si="3062"/>
        <v>0</v>
      </c>
      <c r="M821" s="79">
        <f t="shared" si="3062"/>
        <v>0</v>
      </c>
      <c r="N821" s="79">
        <f t="shared" si="3062"/>
        <v>0</v>
      </c>
      <c r="O821" s="90">
        <f t="shared" si="3060"/>
        <v>0</v>
      </c>
      <c r="P821" s="90">
        <f t="shared" ref="P821:S821" si="3063">O821*(1+P$7)</f>
        <v>0</v>
      </c>
      <c r="Q821" s="90">
        <f t="shared" si="3063"/>
        <v>0</v>
      </c>
      <c r="R821" s="90">
        <f t="shared" si="3063"/>
        <v>0</v>
      </c>
      <c r="S821" s="90">
        <f t="shared" si="3063"/>
        <v>0</v>
      </c>
    </row>
    <row r="822" spans="1:19" x14ac:dyDescent="0.25">
      <c r="A822" s="202" t="s">
        <v>30</v>
      </c>
      <c r="B822" s="203"/>
      <c r="C822" s="7"/>
      <c r="D822" s="7">
        <f>$C822</f>
        <v>0</v>
      </c>
      <c r="E822" s="7">
        <f t="shared" ref="E822:N822" si="3064">$C822</f>
        <v>0</v>
      </c>
      <c r="F822" s="7">
        <f t="shared" si="3064"/>
        <v>0</v>
      </c>
      <c r="G822" s="7">
        <f t="shared" si="3064"/>
        <v>0</v>
      </c>
      <c r="H822" s="7">
        <f t="shared" si="3064"/>
        <v>0</v>
      </c>
      <c r="I822" s="7">
        <f t="shared" si="3064"/>
        <v>0</v>
      </c>
      <c r="J822" s="7">
        <f t="shared" si="3064"/>
        <v>0</v>
      </c>
      <c r="K822" s="7">
        <f t="shared" si="3064"/>
        <v>0</v>
      </c>
      <c r="L822" s="7">
        <f t="shared" si="3064"/>
        <v>0</v>
      </c>
      <c r="M822" s="7">
        <f t="shared" si="3064"/>
        <v>0</v>
      </c>
      <c r="N822" s="7">
        <f t="shared" si="3064"/>
        <v>0</v>
      </c>
      <c r="O822" s="150">
        <f t="shared" ref="O822" si="3065">AVERAGE(C822:N822)</f>
        <v>0</v>
      </c>
      <c r="P822" s="150">
        <f t="shared" ref="P822:S822" si="3066">ROUND(O822*(1+P$8),2)</f>
        <v>0</v>
      </c>
      <c r="Q822" s="150">
        <f t="shared" si="3066"/>
        <v>0</v>
      </c>
      <c r="R822" s="150">
        <f t="shared" si="3066"/>
        <v>0</v>
      </c>
      <c r="S822" s="150">
        <f t="shared" si="3066"/>
        <v>0</v>
      </c>
    </row>
    <row r="823" spans="1:19" ht="12" customHeight="1" x14ac:dyDescent="0.25">
      <c r="A823" s="202" t="s">
        <v>282</v>
      </c>
      <c r="B823" s="203"/>
      <c r="C823" s="6">
        <f>C821*C822</f>
        <v>0</v>
      </c>
      <c r="D823" s="6">
        <f t="shared" ref="D823:N823" si="3067">D821*D822</f>
        <v>0</v>
      </c>
      <c r="E823" s="6">
        <f t="shared" si="3067"/>
        <v>0</v>
      </c>
      <c r="F823" s="6">
        <f t="shared" si="3067"/>
        <v>0</v>
      </c>
      <c r="G823" s="6">
        <f t="shared" si="3067"/>
        <v>0</v>
      </c>
      <c r="H823" s="6">
        <f t="shared" si="3067"/>
        <v>0</v>
      </c>
      <c r="I823" s="6">
        <f t="shared" si="3067"/>
        <v>0</v>
      </c>
      <c r="J823" s="6">
        <f t="shared" si="3067"/>
        <v>0</v>
      </c>
      <c r="K823" s="6">
        <f t="shared" si="3067"/>
        <v>0</v>
      </c>
      <c r="L823" s="6">
        <f t="shared" si="3067"/>
        <v>0</v>
      </c>
      <c r="M823" s="6">
        <f t="shared" si="3067"/>
        <v>0</v>
      </c>
      <c r="N823" s="6">
        <f t="shared" si="3067"/>
        <v>0</v>
      </c>
      <c r="O823" s="92">
        <f t="shared" ref="O823" si="3068">SUM(C823:N823)</f>
        <v>0</v>
      </c>
      <c r="P823" s="92">
        <f t="shared" ref="P823" si="3069">P821*P822</f>
        <v>0</v>
      </c>
      <c r="Q823" s="92">
        <f t="shared" ref="Q823" si="3070">Q821*Q822</f>
        <v>0</v>
      </c>
      <c r="R823" s="92">
        <f t="shared" ref="R823" si="3071">R821*R822</f>
        <v>0</v>
      </c>
      <c r="S823" s="92">
        <f t="shared" ref="S823" si="3072">S821*S822</f>
        <v>0</v>
      </c>
    </row>
    <row r="824" spans="1:19" x14ac:dyDescent="0.25">
      <c r="A824" s="202" t="s">
        <v>31</v>
      </c>
      <c r="B824" s="203"/>
      <c r="C824" s="130">
        <v>0.21</v>
      </c>
      <c r="D824" s="131">
        <f t="shared" ref="D824:N824" si="3073">$C824</f>
        <v>0.21</v>
      </c>
      <c r="E824" s="131">
        <f t="shared" si="3073"/>
        <v>0.21</v>
      </c>
      <c r="F824" s="131">
        <f t="shared" si="3073"/>
        <v>0.21</v>
      </c>
      <c r="G824" s="131">
        <f t="shared" si="3073"/>
        <v>0.21</v>
      </c>
      <c r="H824" s="131">
        <f t="shared" si="3073"/>
        <v>0.21</v>
      </c>
      <c r="I824" s="131">
        <f t="shared" si="3073"/>
        <v>0.21</v>
      </c>
      <c r="J824" s="131">
        <f t="shared" si="3073"/>
        <v>0.21</v>
      </c>
      <c r="K824" s="131">
        <f t="shared" si="3073"/>
        <v>0.21</v>
      </c>
      <c r="L824" s="131">
        <f t="shared" si="3073"/>
        <v>0.21</v>
      </c>
      <c r="M824" s="131">
        <f t="shared" si="3073"/>
        <v>0.21</v>
      </c>
      <c r="N824" s="131">
        <f t="shared" si="3073"/>
        <v>0.21</v>
      </c>
      <c r="O824" s="6"/>
      <c r="P824" s="6"/>
      <c r="Q824" s="6"/>
      <c r="R824" s="6"/>
      <c r="S824" s="6"/>
    </row>
    <row r="825" spans="1:19" x14ac:dyDescent="0.25">
      <c r="A825" s="204" t="s">
        <v>32</v>
      </c>
      <c r="B825" s="205"/>
      <c r="C825" s="6">
        <f t="shared" ref="C825:N825" si="3074">C823*C824</f>
        <v>0</v>
      </c>
      <c r="D825" s="6">
        <f t="shared" si="3074"/>
        <v>0</v>
      </c>
      <c r="E825" s="6">
        <f t="shared" si="3074"/>
        <v>0</v>
      </c>
      <c r="F825" s="6">
        <f t="shared" si="3074"/>
        <v>0</v>
      </c>
      <c r="G825" s="6">
        <f t="shared" si="3074"/>
        <v>0</v>
      </c>
      <c r="H825" s="6">
        <f t="shared" si="3074"/>
        <v>0</v>
      </c>
      <c r="I825" s="6">
        <f t="shared" si="3074"/>
        <v>0</v>
      </c>
      <c r="J825" s="6">
        <f t="shared" si="3074"/>
        <v>0</v>
      </c>
      <c r="K825" s="6">
        <f t="shared" si="3074"/>
        <v>0</v>
      </c>
      <c r="L825" s="6">
        <f t="shared" si="3074"/>
        <v>0</v>
      </c>
      <c r="M825" s="6">
        <f t="shared" si="3074"/>
        <v>0</v>
      </c>
      <c r="N825" s="6">
        <f t="shared" si="3074"/>
        <v>0</v>
      </c>
      <c r="O825" s="92">
        <f t="shared" ref="O825:O828" si="3075">SUM(C825:N825)</f>
        <v>0</v>
      </c>
      <c r="P825" s="92">
        <f t="shared" ref="P825" si="3076">P823*$C824</f>
        <v>0</v>
      </c>
      <c r="Q825" s="92">
        <f t="shared" ref="Q825" si="3077">Q823*$C824</f>
        <v>0</v>
      </c>
      <c r="R825" s="92">
        <f t="shared" ref="R825" si="3078">R823*$C824</f>
        <v>0</v>
      </c>
      <c r="S825" s="92">
        <f t="shared" ref="S825" si="3079">S823*$C824</f>
        <v>0</v>
      </c>
    </row>
    <row r="826" spans="1:19" x14ac:dyDescent="0.25">
      <c r="A826" s="204" t="s">
        <v>281</v>
      </c>
      <c r="B826" s="205"/>
      <c r="C826" s="6">
        <f t="shared" ref="C826:N826" si="3080">C823+C825</f>
        <v>0</v>
      </c>
      <c r="D826" s="6">
        <f t="shared" si="3080"/>
        <v>0</v>
      </c>
      <c r="E826" s="6">
        <f t="shared" si="3080"/>
        <v>0</v>
      </c>
      <c r="F826" s="6">
        <f t="shared" si="3080"/>
        <v>0</v>
      </c>
      <c r="G826" s="6">
        <f t="shared" si="3080"/>
        <v>0</v>
      </c>
      <c r="H826" s="6">
        <f t="shared" si="3080"/>
        <v>0</v>
      </c>
      <c r="I826" s="6">
        <f t="shared" si="3080"/>
        <v>0</v>
      </c>
      <c r="J826" s="6">
        <f t="shared" si="3080"/>
        <v>0</v>
      </c>
      <c r="K826" s="6">
        <f t="shared" si="3080"/>
        <v>0</v>
      </c>
      <c r="L826" s="6">
        <f t="shared" si="3080"/>
        <v>0</v>
      </c>
      <c r="M826" s="6">
        <f t="shared" si="3080"/>
        <v>0</v>
      </c>
      <c r="N826" s="6">
        <f t="shared" si="3080"/>
        <v>0</v>
      </c>
      <c r="O826" s="92">
        <f t="shared" si="3075"/>
        <v>0</v>
      </c>
      <c r="P826" s="92">
        <f t="shared" ref="P826" si="3081">P823+P825</f>
        <v>0</v>
      </c>
      <c r="Q826" s="92">
        <f t="shared" ref="Q826" si="3082">Q823+Q825</f>
        <v>0</v>
      </c>
      <c r="R826" s="92">
        <f t="shared" ref="R826" si="3083">R823+R825</f>
        <v>0</v>
      </c>
      <c r="S826" s="92">
        <f t="shared" ref="S826" si="3084">S823+S825</f>
        <v>0</v>
      </c>
    </row>
    <row r="827" spans="1:19" x14ac:dyDescent="0.25">
      <c r="A827" s="8" t="s">
        <v>33</v>
      </c>
      <c r="B827" s="9">
        <f>$B$17</f>
        <v>1</v>
      </c>
      <c r="C827" s="6">
        <f t="shared" ref="C827:N827" si="3085">C826*$B$27</f>
        <v>0</v>
      </c>
      <c r="D827" s="6">
        <f t="shared" si="3085"/>
        <v>0</v>
      </c>
      <c r="E827" s="6">
        <f t="shared" si="3085"/>
        <v>0</v>
      </c>
      <c r="F827" s="6">
        <f t="shared" si="3085"/>
        <v>0</v>
      </c>
      <c r="G827" s="6">
        <f t="shared" si="3085"/>
        <v>0</v>
      </c>
      <c r="H827" s="6">
        <f t="shared" si="3085"/>
        <v>0</v>
      </c>
      <c r="I827" s="6">
        <f t="shared" si="3085"/>
        <v>0</v>
      </c>
      <c r="J827" s="6">
        <f t="shared" si="3085"/>
        <v>0</v>
      </c>
      <c r="K827" s="6">
        <f t="shared" si="3085"/>
        <v>0</v>
      </c>
      <c r="L827" s="6">
        <f t="shared" si="3085"/>
        <v>0</v>
      </c>
      <c r="M827" s="6">
        <f t="shared" si="3085"/>
        <v>0</v>
      </c>
      <c r="N827" s="6">
        <f t="shared" si="3085"/>
        <v>0</v>
      </c>
      <c r="O827" s="92">
        <f t="shared" si="3075"/>
        <v>0</v>
      </c>
      <c r="P827" s="92">
        <f t="shared" ref="P827" si="3086">P826*$B827</f>
        <v>0</v>
      </c>
      <c r="Q827" s="92">
        <f t="shared" ref="Q827" si="3087">Q826*$B827</f>
        <v>0</v>
      </c>
      <c r="R827" s="92">
        <f t="shared" ref="R827" si="3088">R826*$B827</f>
        <v>0</v>
      </c>
      <c r="S827" s="92">
        <f t="shared" ref="S827" si="3089">S826*$B827</f>
        <v>0</v>
      </c>
    </row>
    <row r="828" spans="1:19" x14ac:dyDescent="0.25">
      <c r="A828" s="8" t="s">
        <v>34</v>
      </c>
      <c r="B828" s="9">
        <f>1-B827</f>
        <v>0</v>
      </c>
      <c r="C828" s="6">
        <f t="shared" ref="C828:N828" si="3090">C826*$B$28</f>
        <v>0</v>
      </c>
      <c r="D828" s="6">
        <f t="shared" si="3090"/>
        <v>0</v>
      </c>
      <c r="E828" s="6">
        <f t="shared" si="3090"/>
        <v>0</v>
      </c>
      <c r="F828" s="6">
        <f t="shared" si="3090"/>
        <v>0</v>
      </c>
      <c r="G828" s="6">
        <f t="shared" si="3090"/>
        <v>0</v>
      </c>
      <c r="H828" s="6">
        <f t="shared" si="3090"/>
        <v>0</v>
      </c>
      <c r="I828" s="6">
        <f t="shared" si="3090"/>
        <v>0</v>
      </c>
      <c r="J828" s="6">
        <f t="shared" si="3090"/>
        <v>0</v>
      </c>
      <c r="K828" s="6">
        <f t="shared" si="3090"/>
        <v>0</v>
      </c>
      <c r="L828" s="6">
        <f t="shared" si="3090"/>
        <v>0</v>
      </c>
      <c r="M828" s="6">
        <f t="shared" si="3090"/>
        <v>0</v>
      </c>
      <c r="N828" s="6">
        <f t="shared" si="3090"/>
        <v>0</v>
      </c>
      <c r="O828" s="92">
        <f t="shared" si="3075"/>
        <v>0</v>
      </c>
      <c r="P828" s="92">
        <f t="shared" ref="P828" si="3091">P826-P827</f>
        <v>0</v>
      </c>
      <c r="Q828" s="92">
        <f t="shared" ref="Q828" si="3092">Q826-Q827</f>
        <v>0</v>
      </c>
      <c r="R828" s="92">
        <f t="shared" ref="R828" si="3093">R826-R827</f>
        <v>0</v>
      </c>
      <c r="S828" s="92">
        <f t="shared" ref="S828" si="3094">S826-S827</f>
        <v>0</v>
      </c>
    </row>
    <row r="829" spans="1:19" x14ac:dyDescent="0.25">
      <c r="A829" s="196" t="s">
        <v>413</v>
      </c>
      <c r="B829" s="197"/>
      <c r="C829" s="98" t="s">
        <v>17</v>
      </c>
      <c r="D829" s="98" t="s">
        <v>18</v>
      </c>
      <c r="E829" s="98" t="s">
        <v>19</v>
      </c>
      <c r="F829" s="98" t="s">
        <v>20</v>
      </c>
      <c r="G829" s="98" t="s">
        <v>21</v>
      </c>
      <c r="H829" s="98" t="s">
        <v>22</v>
      </c>
      <c r="I829" s="98" t="s">
        <v>23</v>
      </c>
      <c r="J829" s="98" t="s">
        <v>24</v>
      </c>
      <c r="K829" s="98" t="s">
        <v>25</v>
      </c>
      <c r="L829" s="98" t="s">
        <v>26</v>
      </c>
      <c r="M829" s="98" t="s">
        <v>27</v>
      </c>
      <c r="N829" s="98" t="s">
        <v>28</v>
      </c>
      <c r="O829" s="98" t="s">
        <v>438</v>
      </c>
      <c r="P829" s="98" t="s">
        <v>447</v>
      </c>
      <c r="Q829" s="98" t="s">
        <v>448</v>
      </c>
      <c r="R829" s="98" t="s">
        <v>449</v>
      </c>
      <c r="S829" s="98" t="s">
        <v>450</v>
      </c>
    </row>
    <row r="830" spans="1:19" x14ac:dyDescent="0.25">
      <c r="A830" s="198" t="s">
        <v>29</v>
      </c>
      <c r="B830" s="199"/>
      <c r="C830" s="81"/>
      <c r="D830" s="81">
        <f>$C830</f>
        <v>0</v>
      </c>
      <c r="E830" s="81">
        <f t="shared" ref="E830:N830" si="3095">$C830</f>
        <v>0</v>
      </c>
      <c r="F830" s="81">
        <f t="shared" si="3095"/>
        <v>0</v>
      </c>
      <c r="G830" s="81">
        <f t="shared" si="3095"/>
        <v>0</v>
      </c>
      <c r="H830" s="81">
        <f t="shared" si="3095"/>
        <v>0</v>
      </c>
      <c r="I830" s="81">
        <f t="shared" si="3095"/>
        <v>0</v>
      </c>
      <c r="J830" s="81">
        <f t="shared" si="3095"/>
        <v>0</v>
      </c>
      <c r="K830" s="81">
        <f t="shared" si="3095"/>
        <v>0</v>
      </c>
      <c r="L830" s="81">
        <f t="shared" si="3095"/>
        <v>0</v>
      </c>
      <c r="M830" s="81">
        <f t="shared" si="3095"/>
        <v>0</v>
      </c>
      <c r="N830" s="81">
        <f t="shared" si="3095"/>
        <v>0</v>
      </c>
      <c r="O830" s="90">
        <f t="shared" ref="O830:O831" si="3096">SUM(C830:N830)</f>
        <v>0</v>
      </c>
      <c r="P830" s="90">
        <f t="shared" ref="P830:S830" si="3097">O830*(1+P$7)</f>
        <v>0</v>
      </c>
      <c r="Q830" s="90">
        <f t="shared" si="3097"/>
        <v>0</v>
      </c>
      <c r="R830" s="90">
        <f t="shared" si="3097"/>
        <v>0</v>
      </c>
      <c r="S830" s="90">
        <f t="shared" si="3097"/>
        <v>0</v>
      </c>
    </row>
    <row r="831" spans="1:19" x14ac:dyDescent="0.25">
      <c r="A831" s="200"/>
      <c r="B831" s="201"/>
      <c r="C831" s="79">
        <f>INT($B$1*C830)</f>
        <v>0</v>
      </c>
      <c r="D831" s="79">
        <f t="shared" ref="D831:N831" si="3098">INT($B$1*D830)</f>
        <v>0</v>
      </c>
      <c r="E831" s="79">
        <f t="shared" si="3098"/>
        <v>0</v>
      </c>
      <c r="F831" s="79">
        <f t="shared" si="3098"/>
        <v>0</v>
      </c>
      <c r="G831" s="79">
        <f t="shared" si="3098"/>
        <v>0</v>
      </c>
      <c r="H831" s="79">
        <f t="shared" si="3098"/>
        <v>0</v>
      </c>
      <c r="I831" s="79">
        <f t="shared" si="3098"/>
        <v>0</v>
      </c>
      <c r="J831" s="79">
        <f t="shared" si="3098"/>
        <v>0</v>
      </c>
      <c r="K831" s="79">
        <f t="shared" si="3098"/>
        <v>0</v>
      </c>
      <c r="L831" s="79">
        <f t="shared" si="3098"/>
        <v>0</v>
      </c>
      <c r="M831" s="79">
        <f t="shared" si="3098"/>
        <v>0</v>
      </c>
      <c r="N831" s="79">
        <f t="shared" si="3098"/>
        <v>0</v>
      </c>
      <c r="O831" s="90">
        <f t="shared" si="3096"/>
        <v>0</v>
      </c>
      <c r="P831" s="90">
        <f t="shared" ref="P831:S831" si="3099">O831*(1+P$7)</f>
        <v>0</v>
      </c>
      <c r="Q831" s="90">
        <f t="shared" si="3099"/>
        <v>0</v>
      </c>
      <c r="R831" s="90">
        <f t="shared" si="3099"/>
        <v>0</v>
      </c>
      <c r="S831" s="90">
        <f t="shared" si="3099"/>
        <v>0</v>
      </c>
    </row>
    <row r="832" spans="1:19" x14ac:dyDescent="0.25">
      <c r="A832" s="202" t="s">
        <v>30</v>
      </c>
      <c r="B832" s="203"/>
      <c r="C832" s="7"/>
      <c r="D832" s="7">
        <f>$C832</f>
        <v>0</v>
      </c>
      <c r="E832" s="7">
        <f t="shared" ref="E832:N832" si="3100">$C832</f>
        <v>0</v>
      </c>
      <c r="F832" s="7">
        <f t="shared" si="3100"/>
        <v>0</v>
      </c>
      <c r="G832" s="7">
        <f t="shared" si="3100"/>
        <v>0</v>
      </c>
      <c r="H832" s="7">
        <f t="shared" si="3100"/>
        <v>0</v>
      </c>
      <c r="I832" s="7">
        <f t="shared" si="3100"/>
        <v>0</v>
      </c>
      <c r="J832" s="7">
        <f t="shared" si="3100"/>
        <v>0</v>
      </c>
      <c r="K832" s="7">
        <f t="shared" si="3100"/>
        <v>0</v>
      </c>
      <c r="L832" s="7">
        <f t="shared" si="3100"/>
        <v>0</v>
      </c>
      <c r="M832" s="7">
        <f t="shared" si="3100"/>
        <v>0</v>
      </c>
      <c r="N832" s="7">
        <f t="shared" si="3100"/>
        <v>0</v>
      </c>
      <c r="O832" s="150">
        <f t="shared" ref="O832" si="3101">AVERAGE(C832:N832)</f>
        <v>0</v>
      </c>
      <c r="P832" s="150">
        <f t="shared" ref="P832:S832" si="3102">ROUND(O832*(1+P$8),2)</f>
        <v>0</v>
      </c>
      <c r="Q832" s="150">
        <f t="shared" si="3102"/>
        <v>0</v>
      </c>
      <c r="R832" s="150">
        <f t="shared" si="3102"/>
        <v>0</v>
      </c>
      <c r="S832" s="150">
        <f t="shared" si="3102"/>
        <v>0</v>
      </c>
    </row>
    <row r="833" spans="1:19" ht="12" customHeight="1" x14ac:dyDescent="0.25">
      <c r="A833" s="202" t="s">
        <v>282</v>
      </c>
      <c r="B833" s="203"/>
      <c r="C833" s="6">
        <f>C831*C832</f>
        <v>0</v>
      </c>
      <c r="D833" s="6">
        <f t="shared" ref="D833:N833" si="3103">D831*D832</f>
        <v>0</v>
      </c>
      <c r="E833" s="6">
        <f t="shared" si="3103"/>
        <v>0</v>
      </c>
      <c r="F833" s="6">
        <f t="shared" si="3103"/>
        <v>0</v>
      </c>
      <c r="G833" s="6">
        <f t="shared" si="3103"/>
        <v>0</v>
      </c>
      <c r="H833" s="6">
        <f t="shared" si="3103"/>
        <v>0</v>
      </c>
      <c r="I833" s="6">
        <f t="shared" si="3103"/>
        <v>0</v>
      </c>
      <c r="J833" s="6">
        <f t="shared" si="3103"/>
        <v>0</v>
      </c>
      <c r="K833" s="6">
        <f t="shared" si="3103"/>
        <v>0</v>
      </c>
      <c r="L833" s="6">
        <f t="shared" si="3103"/>
        <v>0</v>
      </c>
      <c r="M833" s="6">
        <f t="shared" si="3103"/>
        <v>0</v>
      </c>
      <c r="N833" s="6">
        <f t="shared" si="3103"/>
        <v>0</v>
      </c>
      <c r="O833" s="92">
        <f t="shared" ref="O833" si="3104">SUM(C833:N833)</f>
        <v>0</v>
      </c>
      <c r="P833" s="92">
        <f t="shared" ref="P833" si="3105">P831*P832</f>
        <v>0</v>
      </c>
      <c r="Q833" s="92">
        <f t="shared" ref="Q833" si="3106">Q831*Q832</f>
        <v>0</v>
      </c>
      <c r="R833" s="92">
        <f t="shared" ref="R833" si="3107">R831*R832</f>
        <v>0</v>
      </c>
      <c r="S833" s="92">
        <f t="shared" ref="S833" si="3108">S831*S832</f>
        <v>0</v>
      </c>
    </row>
    <row r="834" spans="1:19" x14ac:dyDescent="0.25">
      <c r="A834" s="202" t="s">
        <v>31</v>
      </c>
      <c r="B834" s="203"/>
      <c r="C834" s="130">
        <v>0.21</v>
      </c>
      <c r="D834" s="131">
        <f t="shared" ref="D834:N834" si="3109">$C834</f>
        <v>0.21</v>
      </c>
      <c r="E834" s="131">
        <f t="shared" si="3109"/>
        <v>0.21</v>
      </c>
      <c r="F834" s="131">
        <f t="shared" si="3109"/>
        <v>0.21</v>
      </c>
      <c r="G834" s="131">
        <f t="shared" si="3109"/>
        <v>0.21</v>
      </c>
      <c r="H834" s="131">
        <f t="shared" si="3109"/>
        <v>0.21</v>
      </c>
      <c r="I834" s="131">
        <f t="shared" si="3109"/>
        <v>0.21</v>
      </c>
      <c r="J834" s="131">
        <f t="shared" si="3109"/>
        <v>0.21</v>
      </c>
      <c r="K834" s="131">
        <f t="shared" si="3109"/>
        <v>0.21</v>
      </c>
      <c r="L834" s="131">
        <f t="shared" si="3109"/>
        <v>0.21</v>
      </c>
      <c r="M834" s="131">
        <f t="shared" si="3109"/>
        <v>0.21</v>
      </c>
      <c r="N834" s="131">
        <f t="shared" si="3109"/>
        <v>0.21</v>
      </c>
      <c r="O834" s="6"/>
      <c r="P834" s="6"/>
      <c r="Q834" s="6"/>
      <c r="R834" s="6"/>
      <c r="S834" s="6"/>
    </row>
    <row r="835" spans="1:19" x14ac:dyDescent="0.25">
      <c r="A835" s="204" t="s">
        <v>32</v>
      </c>
      <c r="B835" s="205"/>
      <c r="C835" s="6">
        <f t="shared" ref="C835:N835" si="3110">C833*C834</f>
        <v>0</v>
      </c>
      <c r="D835" s="6">
        <f t="shared" si="3110"/>
        <v>0</v>
      </c>
      <c r="E835" s="6">
        <f t="shared" si="3110"/>
        <v>0</v>
      </c>
      <c r="F835" s="6">
        <f t="shared" si="3110"/>
        <v>0</v>
      </c>
      <c r="G835" s="6">
        <f t="shared" si="3110"/>
        <v>0</v>
      </c>
      <c r="H835" s="6">
        <f t="shared" si="3110"/>
        <v>0</v>
      </c>
      <c r="I835" s="6">
        <f t="shared" si="3110"/>
        <v>0</v>
      </c>
      <c r="J835" s="6">
        <f t="shared" si="3110"/>
        <v>0</v>
      </c>
      <c r="K835" s="6">
        <f t="shared" si="3110"/>
        <v>0</v>
      </c>
      <c r="L835" s="6">
        <f t="shared" si="3110"/>
        <v>0</v>
      </c>
      <c r="M835" s="6">
        <f t="shared" si="3110"/>
        <v>0</v>
      </c>
      <c r="N835" s="6">
        <f t="shared" si="3110"/>
        <v>0</v>
      </c>
      <c r="O835" s="92">
        <f t="shared" ref="O835:O838" si="3111">SUM(C835:N835)</f>
        <v>0</v>
      </c>
      <c r="P835" s="92">
        <f t="shared" ref="P835" si="3112">P833*$C834</f>
        <v>0</v>
      </c>
      <c r="Q835" s="92">
        <f t="shared" ref="Q835" si="3113">Q833*$C834</f>
        <v>0</v>
      </c>
      <c r="R835" s="92">
        <f t="shared" ref="R835" si="3114">R833*$C834</f>
        <v>0</v>
      </c>
      <c r="S835" s="92">
        <f t="shared" ref="S835" si="3115">S833*$C834</f>
        <v>0</v>
      </c>
    </row>
    <row r="836" spans="1:19" x14ac:dyDescent="0.25">
      <c r="A836" s="204" t="s">
        <v>281</v>
      </c>
      <c r="B836" s="205"/>
      <c r="C836" s="6">
        <f t="shared" ref="C836:N836" si="3116">C833+C835</f>
        <v>0</v>
      </c>
      <c r="D836" s="6">
        <f t="shared" si="3116"/>
        <v>0</v>
      </c>
      <c r="E836" s="6">
        <f t="shared" si="3116"/>
        <v>0</v>
      </c>
      <c r="F836" s="6">
        <f t="shared" si="3116"/>
        <v>0</v>
      </c>
      <c r="G836" s="6">
        <f t="shared" si="3116"/>
        <v>0</v>
      </c>
      <c r="H836" s="6">
        <f t="shared" si="3116"/>
        <v>0</v>
      </c>
      <c r="I836" s="6">
        <f t="shared" si="3116"/>
        <v>0</v>
      </c>
      <c r="J836" s="6">
        <f t="shared" si="3116"/>
        <v>0</v>
      </c>
      <c r="K836" s="6">
        <f t="shared" si="3116"/>
        <v>0</v>
      </c>
      <c r="L836" s="6">
        <f t="shared" si="3116"/>
        <v>0</v>
      </c>
      <c r="M836" s="6">
        <f t="shared" si="3116"/>
        <v>0</v>
      </c>
      <c r="N836" s="6">
        <f t="shared" si="3116"/>
        <v>0</v>
      </c>
      <c r="O836" s="92">
        <f t="shared" si="3111"/>
        <v>0</v>
      </c>
      <c r="P836" s="92">
        <f t="shared" ref="P836" si="3117">P833+P835</f>
        <v>0</v>
      </c>
      <c r="Q836" s="92">
        <f t="shared" ref="Q836" si="3118">Q833+Q835</f>
        <v>0</v>
      </c>
      <c r="R836" s="92">
        <f t="shared" ref="R836" si="3119">R833+R835</f>
        <v>0</v>
      </c>
      <c r="S836" s="92">
        <f t="shared" ref="S836" si="3120">S833+S835</f>
        <v>0</v>
      </c>
    </row>
    <row r="837" spans="1:19" x14ac:dyDescent="0.25">
      <c r="A837" s="8" t="s">
        <v>33</v>
      </c>
      <c r="B837" s="9">
        <f>$B$17</f>
        <v>1</v>
      </c>
      <c r="C837" s="6">
        <f t="shared" ref="C837:N837" si="3121">C836*$B$27</f>
        <v>0</v>
      </c>
      <c r="D837" s="6">
        <f t="shared" si="3121"/>
        <v>0</v>
      </c>
      <c r="E837" s="6">
        <f t="shared" si="3121"/>
        <v>0</v>
      </c>
      <c r="F837" s="6">
        <f t="shared" si="3121"/>
        <v>0</v>
      </c>
      <c r="G837" s="6">
        <f t="shared" si="3121"/>
        <v>0</v>
      </c>
      <c r="H837" s="6">
        <f t="shared" si="3121"/>
        <v>0</v>
      </c>
      <c r="I837" s="6">
        <f t="shared" si="3121"/>
        <v>0</v>
      </c>
      <c r="J837" s="6">
        <f t="shared" si="3121"/>
        <v>0</v>
      </c>
      <c r="K837" s="6">
        <f t="shared" si="3121"/>
        <v>0</v>
      </c>
      <c r="L837" s="6">
        <f t="shared" si="3121"/>
        <v>0</v>
      </c>
      <c r="M837" s="6">
        <f t="shared" si="3121"/>
        <v>0</v>
      </c>
      <c r="N837" s="6">
        <f t="shared" si="3121"/>
        <v>0</v>
      </c>
      <c r="O837" s="92">
        <f t="shared" si="3111"/>
        <v>0</v>
      </c>
      <c r="P837" s="92">
        <f t="shared" ref="P837" si="3122">P836*$B837</f>
        <v>0</v>
      </c>
      <c r="Q837" s="92">
        <f t="shared" ref="Q837" si="3123">Q836*$B837</f>
        <v>0</v>
      </c>
      <c r="R837" s="92">
        <f t="shared" ref="R837" si="3124">R836*$B837</f>
        <v>0</v>
      </c>
      <c r="S837" s="92">
        <f t="shared" ref="S837" si="3125">S836*$B837</f>
        <v>0</v>
      </c>
    </row>
    <row r="838" spans="1:19" x14ac:dyDescent="0.25">
      <c r="A838" s="8" t="s">
        <v>34</v>
      </c>
      <c r="B838" s="9">
        <f>1-B837</f>
        <v>0</v>
      </c>
      <c r="C838" s="6">
        <f t="shared" ref="C838:N838" si="3126">C836*$B$28</f>
        <v>0</v>
      </c>
      <c r="D838" s="6">
        <f t="shared" si="3126"/>
        <v>0</v>
      </c>
      <c r="E838" s="6">
        <f t="shared" si="3126"/>
        <v>0</v>
      </c>
      <c r="F838" s="6">
        <f t="shared" si="3126"/>
        <v>0</v>
      </c>
      <c r="G838" s="6">
        <f t="shared" si="3126"/>
        <v>0</v>
      </c>
      <c r="H838" s="6">
        <f t="shared" si="3126"/>
        <v>0</v>
      </c>
      <c r="I838" s="6">
        <f t="shared" si="3126"/>
        <v>0</v>
      </c>
      <c r="J838" s="6">
        <f t="shared" si="3126"/>
        <v>0</v>
      </c>
      <c r="K838" s="6">
        <f t="shared" si="3126"/>
        <v>0</v>
      </c>
      <c r="L838" s="6">
        <f t="shared" si="3126"/>
        <v>0</v>
      </c>
      <c r="M838" s="6">
        <f t="shared" si="3126"/>
        <v>0</v>
      </c>
      <c r="N838" s="6">
        <f t="shared" si="3126"/>
        <v>0</v>
      </c>
      <c r="O838" s="92">
        <f t="shared" si="3111"/>
        <v>0</v>
      </c>
      <c r="P838" s="92">
        <f t="shared" ref="P838" si="3127">P836-P837</f>
        <v>0</v>
      </c>
      <c r="Q838" s="92">
        <f t="shared" ref="Q838" si="3128">Q836-Q837</f>
        <v>0</v>
      </c>
      <c r="R838" s="92">
        <f t="shared" ref="R838" si="3129">R836-R837</f>
        <v>0</v>
      </c>
      <c r="S838" s="92">
        <f t="shared" ref="S838" si="3130">S836-S837</f>
        <v>0</v>
      </c>
    </row>
    <row r="839" spans="1:19" x14ac:dyDescent="0.25">
      <c r="A839" s="196" t="s">
        <v>414</v>
      </c>
      <c r="B839" s="197"/>
      <c r="C839" s="98" t="s">
        <v>17</v>
      </c>
      <c r="D839" s="98" t="s">
        <v>18</v>
      </c>
      <c r="E839" s="98" t="s">
        <v>19</v>
      </c>
      <c r="F839" s="98" t="s">
        <v>20</v>
      </c>
      <c r="G839" s="98" t="s">
        <v>21</v>
      </c>
      <c r="H839" s="98" t="s">
        <v>22</v>
      </c>
      <c r="I839" s="98" t="s">
        <v>23</v>
      </c>
      <c r="J839" s="98" t="s">
        <v>24</v>
      </c>
      <c r="K839" s="98" t="s">
        <v>25</v>
      </c>
      <c r="L839" s="98" t="s">
        <v>26</v>
      </c>
      <c r="M839" s="98" t="s">
        <v>27</v>
      </c>
      <c r="N839" s="98" t="s">
        <v>28</v>
      </c>
      <c r="O839" s="98" t="s">
        <v>438</v>
      </c>
      <c r="P839" s="98" t="s">
        <v>447</v>
      </c>
      <c r="Q839" s="98" t="s">
        <v>448</v>
      </c>
      <c r="R839" s="98" t="s">
        <v>449</v>
      </c>
      <c r="S839" s="98" t="s">
        <v>450</v>
      </c>
    </row>
    <row r="840" spans="1:19" x14ac:dyDescent="0.25">
      <c r="A840" s="198" t="s">
        <v>29</v>
      </c>
      <c r="B840" s="199"/>
      <c r="C840" s="81"/>
      <c r="D840" s="81">
        <f>$C840</f>
        <v>0</v>
      </c>
      <c r="E840" s="81">
        <f t="shared" ref="E840:N840" si="3131">$C840</f>
        <v>0</v>
      </c>
      <c r="F840" s="81">
        <f t="shared" si="3131"/>
        <v>0</v>
      </c>
      <c r="G840" s="81">
        <f t="shared" si="3131"/>
        <v>0</v>
      </c>
      <c r="H840" s="81">
        <f t="shared" si="3131"/>
        <v>0</v>
      </c>
      <c r="I840" s="81">
        <f t="shared" si="3131"/>
        <v>0</v>
      </c>
      <c r="J840" s="81">
        <f t="shared" si="3131"/>
        <v>0</v>
      </c>
      <c r="K840" s="81">
        <f t="shared" si="3131"/>
        <v>0</v>
      </c>
      <c r="L840" s="81">
        <f t="shared" si="3131"/>
        <v>0</v>
      </c>
      <c r="M840" s="81">
        <f t="shared" si="3131"/>
        <v>0</v>
      </c>
      <c r="N840" s="81">
        <f t="shared" si="3131"/>
        <v>0</v>
      </c>
      <c r="O840" s="90">
        <f t="shared" ref="O840:O841" si="3132">SUM(C840:N840)</f>
        <v>0</v>
      </c>
      <c r="P840" s="90">
        <f t="shared" ref="P840:S840" si="3133">O840*(1+P$7)</f>
        <v>0</v>
      </c>
      <c r="Q840" s="90">
        <f t="shared" si="3133"/>
        <v>0</v>
      </c>
      <c r="R840" s="90">
        <f t="shared" si="3133"/>
        <v>0</v>
      </c>
      <c r="S840" s="90">
        <f t="shared" si="3133"/>
        <v>0</v>
      </c>
    </row>
    <row r="841" spans="1:19" x14ac:dyDescent="0.25">
      <c r="A841" s="200"/>
      <c r="B841" s="201"/>
      <c r="C841" s="79">
        <f>INT($B$1*C840)</f>
        <v>0</v>
      </c>
      <c r="D841" s="79">
        <f t="shared" ref="D841:N841" si="3134">INT($B$1*D840)</f>
        <v>0</v>
      </c>
      <c r="E841" s="79">
        <f t="shared" si="3134"/>
        <v>0</v>
      </c>
      <c r="F841" s="79">
        <f t="shared" si="3134"/>
        <v>0</v>
      </c>
      <c r="G841" s="79">
        <f t="shared" si="3134"/>
        <v>0</v>
      </c>
      <c r="H841" s="79">
        <f t="shared" si="3134"/>
        <v>0</v>
      </c>
      <c r="I841" s="79">
        <f t="shared" si="3134"/>
        <v>0</v>
      </c>
      <c r="J841" s="79">
        <f t="shared" si="3134"/>
        <v>0</v>
      </c>
      <c r="K841" s="79">
        <f t="shared" si="3134"/>
        <v>0</v>
      </c>
      <c r="L841" s="79">
        <f t="shared" si="3134"/>
        <v>0</v>
      </c>
      <c r="M841" s="79">
        <f t="shared" si="3134"/>
        <v>0</v>
      </c>
      <c r="N841" s="79">
        <f t="shared" si="3134"/>
        <v>0</v>
      </c>
      <c r="O841" s="90">
        <f t="shared" si="3132"/>
        <v>0</v>
      </c>
      <c r="P841" s="90">
        <f t="shared" ref="P841:S841" si="3135">O841*(1+P$7)</f>
        <v>0</v>
      </c>
      <c r="Q841" s="90">
        <f t="shared" si="3135"/>
        <v>0</v>
      </c>
      <c r="R841" s="90">
        <f t="shared" si="3135"/>
        <v>0</v>
      </c>
      <c r="S841" s="90">
        <f t="shared" si="3135"/>
        <v>0</v>
      </c>
    </row>
    <row r="842" spans="1:19" x14ac:dyDescent="0.25">
      <c r="A842" s="202" t="s">
        <v>30</v>
      </c>
      <c r="B842" s="203"/>
      <c r="C842" s="7"/>
      <c r="D842" s="7">
        <f>$C842</f>
        <v>0</v>
      </c>
      <c r="E842" s="7">
        <f t="shared" ref="E842:N842" si="3136">$C842</f>
        <v>0</v>
      </c>
      <c r="F842" s="7">
        <f t="shared" si="3136"/>
        <v>0</v>
      </c>
      <c r="G842" s="7">
        <f t="shared" si="3136"/>
        <v>0</v>
      </c>
      <c r="H842" s="7">
        <f t="shared" si="3136"/>
        <v>0</v>
      </c>
      <c r="I842" s="7">
        <f t="shared" si="3136"/>
        <v>0</v>
      </c>
      <c r="J842" s="7">
        <f t="shared" si="3136"/>
        <v>0</v>
      </c>
      <c r="K842" s="7">
        <f t="shared" si="3136"/>
        <v>0</v>
      </c>
      <c r="L842" s="7">
        <f t="shared" si="3136"/>
        <v>0</v>
      </c>
      <c r="M842" s="7">
        <f t="shared" si="3136"/>
        <v>0</v>
      </c>
      <c r="N842" s="7">
        <f t="shared" si="3136"/>
        <v>0</v>
      </c>
      <c r="O842" s="150">
        <f t="shared" ref="O842" si="3137">AVERAGE(C842:N842)</f>
        <v>0</v>
      </c>
      <c r="P842" s="150">
        <f t="shared" ref="P842:S842" si="3138">ROUND(O842*(1+P$8),2)</f>
        <v>0</v>
      </c>
      <c r="Q842" s="150">
        <f t="shared" si="3138"/>
        <v>0</v>
      </c>
      <c r="R842" s="150">
        <f t="shared" si="3138"/>
        <v>0</v>
      </c>
      <c r="S842" s="150">
        <f t="shared" si="3138"/>
        <v>0</v>
      </c>
    </row>
    <row r="843" spans="1:19" ht="12" customHeight="1" x14ac:dyDescent="0.25">
      <c r="A843" s="202" t="s">
        <v>282</v>
      </c>
      <c r="B843" s="203"/>
      <c r="C843" s="6">
        <f>C841*C842</f>
        <v>0</v>
      </c>
      <c r="D843" s="6">
        <f t="shared" ref="D843:N843" si="3139">D841*D842</f>
        <v>0</v>
      </c>
      <c r="E843" s="6">
        <f t="shared" si="3139"/>
        <v>0</v>
      </c>
      <c r="F843" s="6">
        <f t="shared" si="3139"/>
        <v>0</v>
      </c>
      <c r="G843" s="6">
        <f t="shared" si="3139"/>
        <v>0</v>
      </c>
      <c r="H843" s="6">
        <f t="shared" si="3139"/>
        <v>0</v>
      </c>
      <c r="I843" s="6">
        <f t="shared" si="3139"/>
        <v>0</v>
      </c>
      <c r="J843" s="6">
        <f t="shared" si="3139"/>
        <v>0</v>
      </c>
      <c r="K843" s="6">
        <f t="shared" si="3139"/>
        <v>0</v>
      </c>
      <c r="L843" s="6">
        <f t="shared" si="3139"/>
        <v>0</v>
      </c>
      <c r="M843" s="6">
        <f t="shared" si="3139"/>
        <v>0</v>
      </c>
      <c r="N843" s="6">
        <f t="shared" si="3139"/>
        <v>0</v>
      </c>
      <c r="O843" s="92">
        <f t="shared" ref="O843" si="3140">SUM(C843:N843)</f>
        <v>0</v>
      </c>
      <c r="P843" s="92">
        <f t="shared" ref="P843" si="3141">P841*P842</f>
        <v>0</v>
      </c>
      <c r="Q843" s="92">
        <f t="shared" ref="Q843" si="3142">Q841*Q842</f>
        <v>0</v>
      </c>
      <c r="R843" s="92">
        <f t="shared" ref="R843" si="3143">R841*R842</f>
        <v>0</v>
      </c>
      <c r="S843" s="92">
        <f t="shared" ref="S843" si="3144">S841*S842</f>
        <v>0</v>
      </c>
    </row>
    <row r="844" spans="1:19" x14ac:dyDescent="0.25">
      <c r="A844" s="202" t="s">
        <v>31</v>
      </c>
      <c r="B844" s="203"/>
      <c r="C844" s="130">
        <v>0.21</v>
      </c>
      <c r="D844" s="131">
        <f t="shared" ref="D844:N844" si="3145">$C844</f>
        <v>0.21</v>
      </c>
      <c r="E844" s="131">
        <f t="shared" si="3145"/>
        <v>0.21</v>
      </c>
      <c r="F844" s="131">
        <f t="shared" si="3145"/>
        <v>0.21</v>
      </c>
      <c r="G844" s="131">
        <f t="shared" si="3145"/>
        <v>0.21</v>
      </c>
      <c r="H844" s="131">
        <f t="shared" si="3145"/>
        <v>0.21</v>
      </c>
      <c r="I844" s="131">
        <f t="shared" si="3145"/>
        <v>0.21</v>
      </c>
      <c r="J844" s="131">
        <f t="shared" si="3145"/>
        <v>0.21</v>
      </c>
      <c r="K844" s="131">
        <f t="shared" si="3145"/>
        <v>0.21</v>
      </c>
      <c r="L844" s="131">
        <f t="shared" si="3145"/>
        <v>0.21</v>
      </c>
      <c r="M844" s="131">
        <f t="shared" si="3145"/>
        <v>0.21</v>
      </c>
      <c r="N844" s="131">
        <f t="shared" si="3145"/>
        <v>0.21</v>
      </c>
      <c r="O844" s="6"/>
      <c r="P844" s="6"/>
      <c r="Q844" s="6"/>
      <c r="R844" s="6"/>
      <c r="S844" s="6"/>
    </row>
    <row r="845" spans="1:19" x14ac:dyDescent="0.25">
      <c r="A845" s="204" t="s">
        <v>32</v>
      </c>
      <c r="B845" s="205"/>
      <c r="C845" s="6">
        <f t="shared" ref="C845:N845" si="3146">C843*C844</f>
        <v>0</v>
      </c>
      <c r="D845" s="6">
        <f t="shared" si="3146"/>
        <v>0</v>
      </c>
      <c r="E845" s="6">
        <f t="shared" si="3146"/>
        <v>0</v>
      </c>
      <c r="F845" s="6">
        <f t="shared" si="3146"/>
        <v>0</v>
      </c>
      <c r="G845" s="6">
        <f t="shared" si="3146"/>
        <v>0</v>
      </c>
      <c r="H845" s="6">
        <f t="shared" si="3146"/>
        <v>0</v>
      </c>
      <c r="I845" s="6">
        <f t="shared" si="3146"/>
        <v>0</v>
      </c>
      <c r="J845" s="6">
        <f t="shared" si="3146"/>
        <v>0</v>
      </c>
      <c r="K845" s="6">
        <f t="shared" si="3146"/>
        <v>0</v>
      </c>
      <c r="L845" s="6">
        <f t="shared" si="3146"/>
        <v>0</v>
      </c>
      <c r="M845" s="6">
        <f t="shared" si="3146"/>
        <v>0</v>
      </c>
      <c r="N845" s="6">
        <f t="shared" si="3146"/>
        <v>0</v>
      </c>
      <c r="O845" s="92">
        <f t="shared" ref="O845:O848" si="3147">SUM(C845:N845)</f>
        <v>0</v>
      </c>
      <c r="P845" s="92">
        <f t="shared" ref="P845" si="3148">P843*$C844</f>
        <v>0</v>
      </c>
      <c r="Q845" s="92">
        <f t="shared" ref="Q845" si="3149">Q843*$C844</f>
        <v>0</v>
      </c>
      <c r="R845" s="92">
        <f t="shared" ref="R845" si="3150">R843*$C844</f>
        <v>0</v>
      </c>
      <c r="S845" s="92">
        <f t="shared" ref="S845" si="3151">S843*$C844</f>
        <v>0</v>
      </c>
    </row>
    <row r="846" spans="1:19" x14ac:dyDescent="0.25">
      <c r="A846" s="204" t="s">
        <v>281</v>
      </c>
      <c r="B846" s="205"/>
      <c r="C846" s="6">
        <f t="shared" ref="C846:N846" si="3152">C843+C845</f>
        <v>0</v>
      </c>
      <c r="D846" s="6">
        <f t="shared" si="3152"/>
        <v>0</v>
      </c>
      <c r="E846" s="6">
        <f t="shared" si="3152"/>
        <v>0</v>
      </c>
      <c r="F846" s="6">
        <f t="shared" si="3152"/>
        <v>0</v>
      </c>
      <c r="G846" s="6">
        <f t="shared" si="3152"/>
        <v>0</v>
      </c>
      <c r="H846" s="6">
        <f t="shared" si="3152"/>
        <v>0</v>
      </c>
      <c r="I846" s="6">
        <f t="shared" si="3152"/>
        <v>0</v>
      </c>
      <c r="J846" s="6">
        <f t="shared" si="3152"/>
        <v>0</v>
      </c>
      <c r="K846" s="6">
        <f t="shared" si="3152"/>
        <v>0</v>
      </c>
      <c r="L846" s="6">
        <f t="shared" si="3152"/>
        <v>0</v>
      </c>
      <c r="M846" s="6">
        <f t="shared" si="3152"/>
        <v>0</v>
      </c>
      <c r="N846" s="6">
        <f t="shared" si="3152"/>
        <v>0</v>
      </c>
      <c r="O846" s="92">
        <f t="shared" si="3147"/>
        <v>0</v>
      </c>
      <c r="P846" s="92">
        <f t="shared" ref="P846" si="3153">P843+P845</f>
        <v>0</v>
      </c>
      <c r="Q846" s="92">
        <f t="shared" ref="Q846" si="3154">Q843+Q845</f>
        <v>0</v>
      </c>
      <c r="R846" s="92">
        <f t="shared" ref="R846" si="3155">R843+R845</f>
        <v>0</v>
      </c>
      <c r="S846" s="92">
        <f t="shared" ref="S846" si="3156">S843+S845</f>
        <v>0</v>
      </c>
    </row>
    <row r="847" spans="1:19" x14ac:dyDescent="0.25">
      <c r="A847" s="8" t="s">
        <v>33</v>
      </c>
      <c r="B847" s="9">
        <f>$B$17</f>
        <v>1</v>
      </c>
      <c r="C847" s="6">
        <f t="shared" ref="C847:N847" si="3157">C846*$B$27</f>
        <v>0</v>
      </c>
      <c r="D847" s="6">
        <f t="shared" si="3157"/>
        <v>0</v>
      </c>
      <c r="E847" s="6">
        <f t="shared" si="3157"/>
        <v>0</v>
      </c>
      <c r="F847" s="6">
        <f t="shared" si="3157"/>
        <v>0</v>
      </c>
      <c r="G847" s="6">
        <f t="shared" si="3157"/>
        <v>0</v>
      </c>
      <c r="H847" s="6">
        <f t="shared" si="3157"/>
        <v>0</v>
      </c>
      <c r="I847" s="6">
        <f t="shared" si="3157"/>
        <v>0</v>
      </c>
      <c r="J847" s="6">
        <f t="shared" si="3157"/>
        <v>0</v>
      </c>
      <c r="K847" s="6">
        <f t="shared" si="3157"/>
        <v>0</v>
      </c>
      <c r="L847" s="6">
        <f t="shared" si="3157"/>
        <v>0</v>
      </c>
      <c r="M847" s="6">
        <f t="shared" si="3157"/>
        <v>0</v>
      </c>
      <c r="N847" s="6">
        <f t="shared" si="3157"/>
        <v>0</v>
      </c>
      <c r="O847" s="92">
        <f t="shared" si="3147"/>
        <v>0</v>
      </c>
      <c r="P847" s="92">
        <f t="shared" ref="P847" si="3158">P846*$B847</f>
        <v>0</v>
      </c>
      <c r="Q847" s="92">
        <f t="shared" ref="Q847" si="3159">Q846*$B847</f>
        <v>0</v>
      </c>
      <c r="R847" s="92">
        <f t="shared" ref="R847" si="3160">R846*$B847</f>
        <v>0</v>
      </c>
      <c r="S847" s="92">
        <f t="shared" ref="S847" si="3161">S846*$B847</f>
        <v>0</v>
      </c>
    </row>
    <row r="848" spans="1:19" x14ac:dyDescent="0.25">
      <c r="A848" s="8" t="s">
        <v>34</v>
      </c>
      <c r="B848" s="9">
        <f>1-B847</f>
        <v>0</v>
      </c>
      <c r="C848" s="6">
        <f t="shared" ref="C848:N848" si="3162">C846*$B$28</f>
        <v>0</v>
      </c>
      <c r="D848" s="6">
        <f t="shared" si="3162"/>
        <v>0</v>
      </c>
      <c r="E848" s="6">
        <f t="shared" si="3162"/>
        <v>0</v>
      </c>
      <c r="F848" s="6">
        <f t="shared" si="3162"/>
        <v>0</v>
      </c>
      <c r="G848" s="6">
        <f t="shared" si="3162"/>
        <v>0</v>
      </c>
      <c r="H848" s="6">
        <f t="shared" si="3162"/>
        <v>0</v>
      </c>
      <c r="I848" s="6">
        <f t="shared" si="3162"/>
        <v>0</v>
      </c>
      <c r="J848" s="6">
        <f t="shared" si="3162"/>
        <v>0</v>
      </c>
      <c r="K848" s="6">
        <f t="shared" si="3162"/>
        <v>0</v>
      </c>
      <c r="L848" s="6">
        <f t="shared" si="3162"/>
        <v>0</v>
      </c>
      <c r="M848" s="6">
        <f t="shared" si="3162"/>
        <v>0</v>
      </c>
      <c r="N848" s="6">
        <f t="shared" si="3162"/>
        <v>0</v>
      </c>
      <c r="O848" s="92">
        <f t="shared" si="3147"/>
        <v>0</v>
      </c>
      <c r="P848" s="92">
        <f t="shared" ref="P848" si="3163">P846-P847</f>
        <v>0</v>
      </c>
      <c r="Q848" s="92">
        <f t="shared" ref="Q848" si="3164">Q846-Q847</f>
        <v>0</v>
      </c>
      <c r="R848" s="92">
        <f t="shared" ref="R848" si="3165">R846-R847</f>
        <v>0</v>
      </c>
      <c r="S848" s="92">
        <f t="shared" ref="S848" si="3166">S846-S847</f>
        <v>0</v>
      </c>
    </row>
    <row r="849" spans="1:19" x14ac:dyDescent="0.25">
      <c r="A849" s="196" t="s">
        <v>415</v>
      </c>
      <c r="B849" s="197"/>
      <c r="C849" s="98" t="s">
        <v>17</v>
      </c>
      <c r="D849" s="98" t="s">
        <v>18</v>
      </c>
      <c r="E849" s="98" t="s">
        <v>19</v>
      </c>
      <c r="F849" s="98" t="s">
        <v>20</v>
      </c>
      <c r="G849" s="98" t="s">
        <v>21</v>
      </c>
      <c r="H849" s="98" t="s">
        <v>22</v>
      </c>
      <c r="I849" s="98" t="s">
        <v>23</v>
      </c>
      <c r="J849" s="98" t="s">
        <v>24</v>
      </c>
      <c r="K849" s="98" t="s">
        <v>25</v>
      </c>
      <c r="L849" s="98" t="s">
        <v>26</v>
      </c>
      <c r="M849" s="98" t="s">
        <v>27</v>
      </c>
      <c r="N849" s="98" t="s">
        <v>28</v>
      </c>
      <c r="O849" s="98" t="s">
        <v>438</v>
      </c>
      <c r="P849" s="98" t="s">
        <v>447</v>
      </c>
      <c r="Q849" s="98" t="s">
        <v>448</v>
      </c>
      <c r="R849" s="98" t="s">
        <v>449</v>
      </c>
      <c r="S849" s="98" t="s">
        <v>450</v>
      </c>
    </row>
    <row r="850" spans="1:19" x14ac:dyDescent="0.25">
      <c r="A850" s="198" t="s">
        <v>29</v>
      </c>
      <c r="B850" s="199"/>
      <c r="C850" s="81"/>
      <c r="D850" s="81">
        <f>$C850</f>
        <v>0</v>
      </c>
      <c r="E850" s="81">
        <f t="shared" ref="E850:N850" si="3167">$C850</f>
        <v>0</v>
      </c>
      <c r="F850" s="81">
        <f t="shared" si="3167"/>
        <v>0</v>
      </c>
      <c r="G850" s="81">
        <f t="shared" si="3167"/>
        <v>0</v>
      </c>
      <c r="H850" s="81">
        <f t="shared" si="3167"/>
        <v>0</v>
      </c>
      <c r="I850" s="81">
        <f t="shared" si="3167"/>
        <v>0</v>
      </c>
      <c r="J850" s="81">
        <f t="shared" si="3167"/>
        <v>0</v>
      </c>
      <c r="K850" s="81">
        <f t="shared" si="3167"/>
        <v>0</v>
      </c>
      <c r="L850" s="81">
        <f t="shared" si="3167"/>
        <v>0</v>
      </c>
      <c r="M850" s="81">
        <f t="shared" si="3167"/>
        <v>0</v>
      </c>
      <c r="N850" s="81">
        <f t="shared" si="3167"/>
        <v>0</v>
      </c>
      <c r="O850" s="90">
        <f t="shared" ref="O850:O851" si="3168">SUM(C850:N850)</f>
        <v>0</v>
      </c>
      <c r="P850" s="90">
        <f t="shared" ref="P850:S850" si="3169">O850*(1+P$7)</f>
        <v>0</v>
      </c>
      <c r="Q850" s="90">
        <f t="shared" si="3169"/>
        <v>0</v>
      </c>
      <c r="R850" s="90">
        <f t="shared" si="3169"/>
        <v>0</v>
      </c>
      <c r="S850" s="90">
        <f t="shared" si="3169"/>
        <v>0</v>
      </c>
    </row>
    <row r="851" spans="1:19" x14ac:dyDescent="0.25">
      <c r="A851" s="200"/>
      <c r="B851" s="201"/>
      <c r="C851" s="79">
        <f>INT($B$1*C850)</f>
        <v>0</v>
      </c>
      <c r="D851" s="79">
        <f t="shared" ref="D851:N851" si="3170">INT($B$1*D850)</f>
        <v>0</v>
      </c>
      <c r="E851" s="79">
        <f t="shared" si="3170"/>
        <v>0</v>
      </c>
      <c r="F851" s="79">
        <f t="shared" si="3170"/>
        <v>0</v>
      </c>
      <c r="G851" s="79">
        <f t="shared" si="3170"/>
        <v>0</v>
      </c>
      <c r="H851" s="79">
        <f t="shared" si="3170"/>
        <v>0</v>
      </c>
      <c r="I851" s="79">
        <f t="shared" si="3170"/>
        <v>0</v>
      </c>
      <c r="J851" s="79">
        <f t="shared" si="3170"/>
        <v>0</v>
      </c>
      <c r="K851" s="79">
        <f t="shared" si="3170"/>
        <v>0</v>
      </c>
      <c r="L851" s="79">
        <f t="shared" si="3170"/>
        <v>0</v>
      </c>
      <c r="M851" s="79">
        <f t="shared" si="3170"/>
        <v>0</v>
      </c>
      <c r="N851" s="79">
        <f t="shared" si="3170"/>
        <v>0</v>
      </c>
      <c r="O851" s="90">
        <f t="shared" si="3168"/>
        <v>0</v>
      </c>
      <c r="P851" s="90">
        <f t="shared" ref="P851:S851" si="3171">O851*(1+P$7)</f>
        <v>0</v>
      </c>
      <c r="Q851" s="90">
        <f t="shared" si="3171"/>
        <v>0</v>
      </c>
      <c r="R851" s="90">
        <f t="shared" si="3171"/>
        <v>0</v>
      </c>
      <c r="S851" s="90">
        <f t="shared" si="3171"/>
        <v>0</v>
      </c>
    </row>
    <row r="852" spans="1:19" x14ac:dyDescent="0.25">
      <c r="A852" s="202" t="s">
        <v>30</v>
      </c>
      <c r="B852" s="203"/>
      <c r="C852" s="7"/>
      <c r="D852" s="7">
        <f>$C852</f>
        <v>0</v>
      </c>
      <c r="E852" s="7">
        <f t="shared" ref="E852:N852" si="3172">$C852</f>
        <v>0</v>
      </c>
      <c r="F852" s="7">
        <f t="shared" si="3172"/>
        <v>0</v>
      </c>
      <c r="G852" s="7">
        <f t="shared" si="3172"/>
        <v>0</v>
      </c>
      <c r="H852" s="7">
        <f t="shared" si="3172"/>
        <v>0</v>
      </c>
      <c r="I852" s="7">
        <f t="shared" si="3172"/>
        <v>0</v>
      </c>
      <c r="J852" s="7">
        <f t="shared" si="3172"/>
        <v>0</v>
      </c>
      <c r="K852" s="7">
        <f t="shared" si="3172"/>
        <v>0</v>
      </c>
      <c r="L852" s="7">
        <f t="shared" si="3172"/>
        <v>0</v>
      </c>
      <c r="M852" s="7">
        <f t="shared" si="3172"/>
        <v>0</v>
      </c>
      <c r="N852" s="7">
        <f t="shared" si="3172"/>
        <v>0</v>
      </c>
      <c r="O852" s="150">
        <f t="shared" ref="O852" si="3173">AVERAGE(C852:N852)</f>
        <v>0</v>
      </c>
      <c r="P852" s="150">
        <f t="shared" ref="P852:S852" si="3174">ROUND(O852*(1+P$8),2)</f>
        <v>0</v>
      </c>
      <c r="Q852" s="150">
        <f t="shared" si="3174"/>
        <v>0</v>
      </c>
      <c r="R852" s="150">
        <f t="shared" si="3174"/>
        <v>0</v>
      </c>
      <c r="S852" s="150">
        <f t="shared" si="3174"/>
        <v>0</v>
      </c>
    </row>
    <row r="853" spans="1:19" ht="12" customHeight="1" x14ac:dyDescent="0.25">
      <c r="A853" s="202" t="s">
        <v>282</v>
      </c>
      <c r="B853" s="203"/>
      <c r="C853" s="6">
        <f>C851*C852</f>
        <v>0</v>
      </c>
      <c r="D853" s="6">
        <f t="shared" ref="D853:N853" si="3175">D851*D852</f>
        <v>0</v>
      </c>
      <c r="E853" s="6">
        <f t="shared" si="3175"/>
        <v>0</v>
      </c>
      <c r="F853" s="6">
        <f t="shared" si="3175"/>
        <v>0</v>
      </c>
      <c r="G853" s="6">
        <f t="shared" si="3175"/>
        <v>0</v>
      </c>
      <c r="H853" s="6">
        <f t="shared" si="3175"/>
        <v>0</v>
      </c>
      <c r="I853" s="6">
        <f t="shared" si="3175"/>
        <v>0</v>
      </c>
      <c r="J853" s="6">
        <f t="shared" si="3175"/>
        <v>0</v>
      </c>
      <c r="K853" s="6">
        <f t="shared" si="3175"/>
        <v>0</v>
      </c>
      <c r="L853" s="6">
        <f t="shared" si="3175"/>
        <v>0</v>
      </c>
      <c r="M853" s="6">
        <f t="shared" si="3175"/>
        <v>0</v>
      </c>
      <c r="N853" s="6">
        <f t="shared" si="3175"/>
        <v>0</v>
      </c>
      <c r="O853" s="92">
        <f t="shared" ref="O853" si="3176">SUM(C853:N853)</f>
        <v>0</v>
      </c>
      <c r="P853" s="92">
        <f t="shared" ref="P853" si="3177">P851*P852</f>
        <v>0</v>
      </c>
      <c r="Q853" s="92">
        <f t="shared" ref="Q853" si="3178">Q851*Q852</f>
        <v>0</v>
      </c>
      <c r="R853" s="92">
        <f t="shared" ref="R853" si="3179">R851*R852</f>
        <v>0</v>
      </c>
      <c r="S853" s="92">
        <f t="shared" ref="S853" si="3180">S851*S852</f>
        <v>0</v>
      </c>
    </row>
    <row r="854" spans="1:19" x14ac:dyDescent="0.25">
      <c r="A854" s="202" t="s">
        <v>31</v>
      </c>
      <c r="B854" s="203"/>
      <c r="C854" s="130">
        <v>0.21</v>
      </c>
      <c r="D854" s="131">
        <f t="shared" ref="D854:N854" si="3181">$C854</f>
        <v>0.21</v>
      </c>
      <c r="E854" s="131">
        <f t="shared" si="3181"/>
        <v>0.21</v>
      </c>
      <c r="F854" s="131">
        <f t="shared" si="3181"/>
        <v>0.21</v>
      </c>
      <c r="G854" s="131">
        <f t="shared" si="3181"/>
        <v>0.21</v>
      </c>
      <c r="H854" s="131">
        <f t="shared" si="3181"/>
        <v>0.21</v>
      </c>
      <c r="I854" s="131">
        <f t="shared" si="3181"/>
        <v>0.21</v>
      </c>
      <c r="J854" s="131">
        <f t="shared" si="3181"/>
        <v>0.21</v>
      </c>
      <c r="K854" s="131">
        <f t="shared" si="3181"/>
        <v>0.21</v>
      </c>
      <c r="L854" s="131">
        <f t="shared" si="3181"/>
        <v>0.21</v>
      </c>
      <c r="M854" s="131">
        <f t="shared" si="3181"/>
        <v>0.21</v>
      </c>
      <c r="N854" s="131">
        <f t="shared" si="3181"/>
        <v>0.21</v>
      </c>
      <c r="O854" s="6"/>
      <c r="P854" s="6"/>
      <c r="Q854" s="6"/>
      <c r="R854" s="6"/>
      <c r="S854" s="6"/>
    </row>
    <row r="855" spans="1:19" x14ac:dyDescent="0.25">
      <c r="A855" s="204" t="s">
        <v>32</v>
      </c>
      <c r="B855" s="205"/>
      <c r="C855" s="6">
        <f t="shared" ref="C855:N855" si="3182">C853*C854</f>
        <v>0</v>
      </c>
      <c r="D855" s="6">
        <f t="shared" si="3182"/>
        <v>0</v>
      </c>
      <c r="E855" s="6">
        <f t="shared" si="3182"/>
        <v>0</v>
      </c>
      <c r="F855" s="6">
        <f t="shared" si="3182"/>
        <v>0</v>
      </c>
      <c r="G855" s="6">
        <f t="shared" si="3182"/>
        <v>0</v>
      </c>
      <c r="H855" s="6">
        <f t="shared" si="3182"/>
        <v>0</v>
      </c>
      <c r="I855" s="6">
        <f t="shared" si="3182"/>
        <v>0</v>
      </c>
      <c r="J855" s="6">
        <f t="shared" si="3182"/>
        <v>0</v>
      </c>
      <c r="K855" s="6">
        <f t="shared" si="3182"/>
        <v>0</v>
      </c>
      <c r="L855" s="6">
        <f t="shared" si="3182"/>
        <v>0</v>
      </c>
      <c r="M855" s="6">
        <f t="shared" si="3182"/>
        <v>0</v>
      </c>
      <c r="N855" s="6">
        <f t="shared" si="3182"/>
        <v>0</v>
      </c>
      <c r="O855" s="92">
        <f t="shared" ref="O855:O858" si="3183">SUM(C855:N855)</f>
        <v>0</v>
      </c>
      <c r="P855" s="92">
        <f t="shared" ref="P855" si="3184">P853*$C854</f>
        <v>0</v>
      </c>
      <c r="Q855" s="92">
        <f t="shared" ref="Q855" si="3185">Q853*$C854</f>
        <v>0</v>
      </c>
      <c r="R855" s="92">
        <f t="shared" ref="R855" si="3186">R853*$C854</f>
        <v>0</v>
      </c>
      <c r="S855" s="92">
        <f t="shared" ref="S855" si="3187">S853*$C854</f>
        <v>0</v>
      </c>
    </row>
    <row r="856" spans="1:19" x14ac:dyDescent="0.25">
      <c r="A856" s="204" t="s">
        <v>281</v>
      </c>
      <c r="B856" s="205"/>
      <c r="C856" s="6">
        <f t="shared" ref="C856:N856" si="3188">C853+C855</f>
        <v>0</v>
      </c>
      <c r="D856" s="6">
        <f t="shared" si="3188"/>
        <v>0</v>
      </c>
      <c r="E856" s="6">
        <f t="shared" si="3188"/>
        <v>0</v>
      </c>
      <c r="F856" s="6">
        <f t="shared" si="3188"/>
        <v>0</v>
      </c>
      <c r="G856" s="6">
        <f t="shared" si="3188"/>
        <v>0</v>
      </c>
      <c r="H856" s="6">
        <f t="shared" si="3188"/>
        <v>0</v>
      </c>
      <c r="I856" s="6">
        <f t="shared" si="3188"/>
        <v>0</v>
      </c>
      <c r="J856" s="6">
        <f t="shared" si="3188"/>
        <v>0</v>
      </c>
      <c r="K856" s="6">
        <f t="shared" si="3188"/>
        <v>0</v>
      </c>
      <c r="L856" s="6">
        <f t="shared" si="3188"/>
        <v>0</v>
      </c>
      <c r="M856" s="6">
        <f t="shared" si="3188"/>
        <v>0</v>
      </c>
      <c r="N856" s="6">
        <f t="shared" si="3188"/>
        <v>0</v>
      </c>
      <c r="O856" s="92">
        <f t="shared" si="3183"/>
        <v>0</v>
      </c>
      <c r="P856" s="92">
        <f t="shared" ref="P856" si="3189">P853+P855</f>
        <v>0</v>
      </c>
      <c r="Q856" s="92">
        <f t="shared" ref="Q856" si="3190">Q853+Q855</f>
        <v>0</v>
      </c>
      <c r="R856" s="92">
        <f t="shared" ref="R856" si="3191">R853+R855</f>
        <v>0</v>
      </c>
      <c r="S856" s="92">
        <f t="shared" ref="S856" si="3192">S853+S855</f>
        <v>0</v>
      </c>
    </row>
    <row r="857" spans="1:19" x14ac:dyDescent="0.25">
      <c r="A857" s="8" t="s">
        <v>33</v>
      </c>
      <c r="B857" s="9">
        <f>$B$17</f>
        <v>1</v>
      </c>
      <c r="C857" s="6">
        <f t="shared" ref="C857:N857" si="3193">C856*$B$27</f>
        <v>0</v>
      </c>
      <c r="D857" s="6">
        <f t="shared" si="3193"/>
        <v>0</v>
      </c>
      <c r="E857" s="6">
        <f t="shared" si="3193"/>
        <v>0</v>
      </c>
      <c r="F857" s="6">
        <f t="shared" si="3193"/>
        <v>0</v>
      </c>
      <c r="G857" s="6">
        <f t="shared" si="3193"/>
        <v>0</v>
      </c>
      <c r="H857" s="6">
        <f t="shared" si="3193"/>
        <v>0</v>
      </c>
      <c r="I857" s="6">
        <f t="shared" si="3193"/>
        <v>0</v>
      </c>
      <c r="J857" s="6">
        <f t="shared" si="3193"/>
        <v>0</v>
      </c>
      <c r="K857" s="6">
        <f t="shared" si="3193"/>
        <v>0</v>
      </c>
      <c r="L857" s="6">
        <f t="shared" si="3193"/>
        <v>0</v>
      </c>
      <c r="M857" s="6">
        <f t="shared" si="3193"/>
        <v>0</v>
      </c>
      <c r="N857" s="6">
        <f t="shared" si="3193"/>
        <v>0</v>
      </c>
      <c r="O857" s="92">
        <f t="shared" si="3183"/>
        <v>0</v>
      </c>
      <c r="P857" s="92">
        <f t="shared" ref="P857" si="3194">P856*$B857</f>
        <v>0</v>
      </c>
      <c r="Q857" s="92">
        <f t="shared" ref="Q857" si="3195">Q856*$B857</f>
        <v>0</v>
      </c>
      <c r="R857" s="92">
        <f t="shared" ref="R857" si="3196">R856*$B857</f>
        <v>0</v>
      </c>
      <c r="S857" s="92">
        <f t="shared" ref="S857" si="3197">S856*$B857</f>
        <v>0</v>
      </c>
    </row>
    <row r="858" spans="1:19" x14ac:dyDescent="0.25">
      <c r="A858" s="8" t="s">
        <v>34</v>
      </c>
      <c r="B858" s="9">
        <f>1-B857</f>
        <v>0</v>
      </c>
      <c r="C858" s="6">
        <f t="shared" ref="C858:N858" si="3198">C856*$B$28</f>
        <v>0</v>
      </c>
      <c r="D858" s="6">
        <f t="shared" si="3198"/>
        <v>0</v>
      </c>
      <c r="E858" s="6">
        <f t="shared" si="3198"/>
        <v>0</v>
      </c>
      <c r="F858" s="6">
        <f t="shared" si="3198"/>
        <v>0</v>
      </c>
      <c r="G858" s="6">
        <f t="shared" si="3198"/>
        <v>0</v>
      </c>
      <c r="H858" s="6">
        <f t="shared" si="3198"/>
        <v>0</v>
      </c>
      <c r="I858" s="6">
        <f t="shared" si="3198"/>
        <v>0</v>
      </c>
      <c r="J858" s="6">
        <f t="shared" si="3198"/>
        <v>0</v>
      </c>
      <c r="K858" s="6">
        <f t="shared" si="3198"/>
        <v>0</v>
      </c>
      <c r="L858" s="6">
        <f t="shared" si="3198"/>
        <v>0</v>
      </c>
      <c r="M858" s="6">
        <f t="shared" si="3198"/>
        <v>0</v>
      </c>
      <c r="N858" s="6">
        <f t="shared" si="3198"/>
        <v>0</v>
      </c>
      <c r="O858" s="92">
        <f t="shared" si="3183"/>
        <v>0</v>
      </c>
      <c r="P858" s="92">
        <f t="shared" ref="P858" si="3199">P856-P857</f>
        <v>0</v>
      </c>
      <c r="Q858" s="92">
        <f t="shared" ref="Q858" si="3200">Q856-Q857</f>
        <v>0</v>
      </c>
      <c r="R858" s="92">
        <f t="shared" ref="R858" si="3201">R856-R857</f>
        <v>0</v>
      </c>
      <c r="S858" s="92">
        <f t="shared" ref="S858" si="3202">S856-S857</f>
        <v>0</v>
      </c>
    </row>
    <row r="859" spans="1:19" x14ac:dyDescent="0.25">
      <c r="A859" s="196" t="s">
        <v>416</v>
      </c>
      <c r="B859" s="197"/>
      <c r="C859" s="98" t="s">
        <v>17</v>
      </c>
      <c r="D859" s="98" t="s">
        <v>18</v>
      </c>
      <c r="E859" s="98" t="s">
        <v>19</v>
      </c>
      <c r="F859" s="98" t="s">
        <v>20</v>
      </c>
      <c r="G859" s="98" t="s">
        <v>21</v>
      </c>
      <c r="H859" s="98" t="s">
        <v>22</v>
      </c>
      <c r="I859" s="98" t="s">
        <v>23</v>
      </c>
      <c r="J859" s="98" t="s">
        <v>24</v>
      </c>
      <c r="K859" s="98" t="s">
        <v>25</v>
      </c>
      <c r="L859" s="98" t="s">
        <v>26</v>
      </c>
      <c r="M859" s="98" t="s">
        <v>27</v>
      </c>
      <c r="N859" s="98" t="s">
        <v>28</v>
      </c>
      <c r="O859" s="98" t="s">
        <v>438</v>
      </c>
      <c r="P859" s="98" t="s">
        <v>447</v>
      </c>
      <c r="Q859" s="98" t="s">
        <v>448</v>
      </c>
      <c r="R859" s="98" t="s">
        <v>449</v>
      </c>
      <c r="S859" s="98" t="s">
        <v>450</v>
      </c>
    </row>
    <row r="860" spans="1:19" x14ac:dyDescent="0.25">
      <c r="A860" s="198" t="s">
        <v>29</v>
      </c>
      <c r="B860" s="199"/>
      <c r="C860" s="81"/>
      <c r="D860" s="81">
        <f>$C860</f>
        <v>0</v>
      </c>
      <c r="E860" s="81">
        <f t="shared" ref="E860:N860" si="3203">$C860</f>
        <v>0</v>
      </c>
      <c r="F860" s="81">
        <f t="shared" si="3203"/>
        <v>0</v>
      </c>
      <c r="G860" s="81">
        <f t="shared" si="3203"/>
        <v>0</v>
      </c>
      <c r="H860" s="81">
        <f t="shared" si="3203"/>
        <v>0</v>
      </c>
      <c r="I860" s="81">
        <f t="shared" si="3203"/>
        <v>0</v>
      </c>
      <c r="J860" s="81">
        <f t="shared" si="3203"/>
        <v>0</v>
      </c>
      <c r="K860" s="81">
        <f t="shared" si="3203"/>
        <v>0</v>
      </c>
      <c r="L860" s="81">
        <f t="shared" si="3203"/>
        <v>0</v>
      </c>
      <c r="M860" s="81">
        <f t="shared" si="3203"/>
        <v>0</v>
      </c>
      <c r="N860" s="81">
        <f t="shared" si="3203"/>
        <v>0</v>
      </c>
      <c r="O860" s="90">
        <f t="shared" ref="O860:O861" si="3204">SUM(C860:N860)</f>
        <v>0</v>
      </c>
      <c r="P860" s="90">
        <f t="shared" ref="P860:S860" si="3205">O860*(1+P$7)</f>
        <v>0</v>
      </c>
      <c r="Q860" s="90">
        <f t="shared" si="3205"/>
        <v>0</v>
      </c>
      <c r="R860" s="90">
        <f t="shared" si="3205"/>
        <v>0</v>
      </c>
      <c r="S860" s="90">
        <f t="shared" si="3205"/>
        <v>0</v>
      </c>
    </row>
    <row r="861" spans="1:19" x14ac:dyDescent="0.25">
      <c r="A861" s="200"/>
      <c r="B861" s="201"/>
      <c r="C861" s="79">
        <f>INT($B$1*C860)</f>
        <v>0</v>
      </c>
      <c r="D861" s="79">
        <f t="shared" ref="D861:N861" si="3206">INT($B$1*D860)</f>
        <v>0</v>
      </c>
      <c r="E861" s="79">
        <f t="shared" si="3206"/>
        <v>0</v>
      </c>
      <c r="F861" s="79">
        <f t="shared" si="3206"/>
        <v>0</v>
      </c>
      <c r="G861" s="79">
        <f t="shared" si="3206"/>
        <v>0</v>
      </c>
      <c r="H861" s="79">
        <f t="shared" si="3206"/>
        <v>0</v>
      </c>
      <c r="I861" s="79">
        <f t="shared" si="3206"/>
        <v>0</v>
      </c>
      <c r="J861" s="79">
        <f t="shared" si="3206"/>
        <v>0</v>
      </c>
      <c r="K861" s="79">
        <f t="shared" si="3206"/>
        <v>0</v>
      </c>
      <c r="L861" s="79">
        <f t="shared" si="3206"/>
        <v>0</v>
      </c>
      <c r="M861" s="79">
        <f t="shared" si="3206"/>
        <v>0</v>
      </c>
      <c r="N861" s="79">
        <f t="shared" si="3206"/>
        <v>0</v>
      </c>
      <c r="O861" s="90">
        <f t="shared" si="3204"/>
        <v>0</v>
      </c>
      <c r="P861" s="90">
        <f t="shared" ref="P861:S861" si="3207">O861*(1+P$7)</f>
        <v>0</v>
      </c>
      <c r="Q861" s="90">
        <f t="shared" si="3207"/>
        <v>0</v>
      </c>
      <c r="R861" s="90">
        <f t="shared" si="3207"/>
        <v>0</v>
      </c>
      <c r="S861" s="90">
        <f t="shared" si="3207"/>
        <v>0</v>
      </c>
    </row>
    <row r="862" spans="1:19" x14ac:dyDescent="0.25">
      <c r="A862" s="202" t="s">
        <v>30</v>
      </c>
      <c r="B862" s="203"/>
      <c r="C862" s="7"/>
      <c r="D862" s="7">
        <f>$C862</f>
        <v>0</v>
      </c>
      <c r="E862" s="7">
        <f t="shared" ref="E862:N862" si="3208">$C862</f>
        <v>0</v>
      </c>
      <c r="F862" s="7">
        <f t="shared" si="3208"/>
        <v>0</v>
      </c>
      <c r="G862" s="7">
        <f t="shared" si="3208"/>
        <v>0</v>
      </c>
      <c r="H862" s="7">
        <f t="shared" si="3208"/>
        <v>0</v>
      </c>
      <c r="I862" s="7">
        <f t="shared" si="3208"/>
        <v>0</v>
      </c>
      <c r="J862" s="7">
        <f t="shared" si="3208"/>
        <v>0</v>
      </c>
      <c r="K862" s="7">
        <f t="shared" si="3208"/>
        <v>0</v>
      </c>
      <c r="L862" s="7">
        <f t="shared" si="3208"/>
        <v>0</v>
      </c>
      <c r="M862" s="7">
        <f t="shared" si="3208"/>
        <v>0</v>
      </c>
      <c r="N862" s="7">
        <f t="shared" si="3208"/>
        <v>0</v>
      </c>
      <c r="O862" s="150">
        <f t="shared" ref="O862" si="3209">AVERAGE(C862:N862)</f>
        <v>0</v>
      </c>
      <c r="P862" s="150">
        <f t="shared" ref="P862:S862" si="3210">ROUND(O862*(1+P$8),2)</f>
        <v>0</v>
      </c>
      <c r="Q862" s="150">
        <f t="shared" si="3210"/>
        <v>0</v>
      </c>
      <c r="R862" s="150">
        <f t="shared" si="3210"/>
        <v>0</v>
      </c>
      <c r="S862" s="150">
        <f t="shared" si="3210"/>
        <v>0</v>
      </c>
    </row>
    <row r="863" spans="1:19" ht="12" customHeight="1" x14ac:dyDescent="0.25">
      <c r="A863" s="202" t="s">
        <v>282</v>
      </c>
      <c r="B863" s="203"/>
      <c r="C863" s="6">
        <f>C861*C862</f>
        <v>0</v>
      </c>
      <c r="D863" s="6">
        <f t="shared" ref="D863:N863" si="3211">D861*D862</f>
        <v>0</v>
      </c>
      <c r="E863" s="6">
        <f t="shared" si="3211"/>
        <v>0</v>
      </c>
      <c r="F863" s="6">
        <f t="shared" si="3211"/>
        <v>0</v>
      </c>
      <c r="G863" s="6">
        <f t="shared" si="3211"/>
        <v>0</v>
      </c>
      <c r="H863" s="6">
        <f t="shared" si="3211"/>
        <v>0</v>
      </c>
      <c r="I863" s="6">
        <f t="shared" si="3211"/>
        <v>0</v>
      </c>
      <c r="J863" s="6">
        <f t="shared" si="3211"/>
        <v>0</v>
      </c>
      <c r="K863" s="6">
        <f t="shared" si="3211"/>
        <v>0</v>
      </c>
      <c r="L863" s="6">
        <f t="shared" si="3211"/>
        <v>0</v>
      </c>
      <c r="M863" s="6">
        <f t="shared" si="3211"/>
        <v>0</v>
      </c>
      <c r="N863" s="6">
        <f t="shared" si="3211"/>
        <v>0</v>
      </c>
      <c r="O863" s="92">
        <f t="shared" ref="O863" si="3212">SUM(C863:N863)</f>
        <v>0</v>
      </c>
      <c r="P863" s="92">
        <f t="shared" ref="P863" si="3213">P861*P862</f>
        <v>0</v>
      </c>
      <c r="Q863" s="92">
        <f t="shared" ref="Q863" si="3214">Q861*Q862</f>
        <v>0</v>
      </c>
      <c r="R863" s="92">
        <f t="shared" ref="R863" si="3215">R861*R862</f>
        <v>0</v>
      </c>
      <c r="S863" s="92">
        <f t="shared" ref="S863" si="3216">S861*S862</f>
        <v>0</v>
      </c>
    </row>
    <row r="864" spans="1:19" x14ac:dyDescent="0.25">
      <c r="A864" s="202" t="s">
        <v>31</v>
      </c>
      <c r="B864" s="203"/>
      <c r="C864" s="130">
        <v>0.21</v>
      </c>
      <c r="D864" s="131">
        <f t="shared" ref="D864:N864" si="3217">$C864</f>
        <v>0.21</v>
      </c>
      <c r="E864" s="131">
        <f t="shared" si="3217"/>
        <v>0.21</v>
      </c>
      <c r="F864" s="131">
        <f t="shared" si="3217"/>
        <v>0.21</v>
      </c>
      <c r="G864" s="131">
        <f t="shared" si="3217"/>
        <v>0.21</v>
      </c>
      <c r="H864" s="131">
        <f t="shared" si="3217"/>
        <v>0.21</v>
      </c>
      <c r="I864" s="131">
        <f t="shared" si="3217"/>
        <v>0.21</v>
      </c>
      <c r="J864" s="131">
        <f t="shared" si="3217"/>
        <v>0.21</v>
      </c>
      <c r="K864" s="131">
        <f t="shared" si="3217"/>
        <v>0.21</v>
      </c>
      <c r="L864" s="131">
        <f t="shared" si="3217"/>
        <v>0.21</v>
      </c>
      <c r="M864" s="131">
        <f t="shared" si="3217"/>
        <v>0.21</v>
      </c>
      <c r="N864" s="131">
        <f t="shared" si="3217"/>
        <v>0.21</v>
      </c>
      <c r="O864" s="6"/>
      <c r="P864" s="6"/>
      <c r="Q864" s="6"/>
      <c r="R864" s="6"/>
      <c r="S864" s="6"/>
    </row>
    <row r="865" spans="1:19" x14ac:dyDescent="0.25">
      <c r="A865" s="204" t="s">
        <v>32</v>
      </c>
      <c r="B865" s="205"/>
      <c r="C865" s="6">
        <f t="shared" ref="C865:N865" si="3218">C863*C864</f>
        <v>0</v>
      </c>
      <c r="D865" s="6">
        <f t="shared" si="3218"/>
        <v>0</v>
      </c>
      <c r="E865" s="6">
        <f t="shared" si="3218"/>
        <v>0</v>
      </c>
      <c r="F865" s="6">
        <f t="shared" si="3218"/>
        <v>0</v>
      </c>
      <c r="G865" s="6">
        <f t="shared" si="3218"/>
        <v>0</v>
      </c>
      <c r="H865" s="6">
        <f t="shared" si="3218"/>
        <v>0</v>
      </c>
      <c r="I865" s="6">
        <f t="shared" si="3218"/>
        <v>0</v>
      </c>
      <c r="J865" s="6">
        <f t="shared" si="3218"/>
        <v>0</v>
      </c>
      <c r="K865" s="6">
        <f t="shared" si="3218"/>
        <v>0</v>
      </c>
      <c r="L865" s="6">
        <f t="shared" si="3218"/>
        <v>0</v>
      </c>
      <c r="M865" s="6">
        <f t="shared" si="3218"/>
        <v>0</v>
      </c>
      <c r="N865" s="6">
        <f t="shared" si="3218"/>
        <v>0</v>
      </c>
      <c r="O865" s="92">
        <f t="shared" ref="O865:O868" si="3219">SUM(C865:N865)</f>
        <v>0</v>
      </c>
      <c r="P865" s="92">
        <f t="shared" ref="P865" si="3220">P863*$C864</f>
        <v>0</v>
      </c>
      <c r="Q865" s="92">
        <f t="shared" ref="Q865" si="3221">Q863*$C864</f>
        <v>0</v>
      </c>
      <c r="R865" s="92">
        <f t="shared" ref="R865" si="3222">R863*$C864</f>
        <v>0</v>
      </c>
      <c r="S865" s="92">
        <f t="shared" ref="S865" si="3223">S863*$C864</f>
        <v>0</v>
      </c>
    </row>
    <row r="866" spans="1:19" x14ac:dyDescent="0.25">
      <c r="A866" s="204" t="s">
        <v>281</v>
      </c>
      <c r="B866" s="205"/>
      <c r="C866" s="6">
        <f t="shared" ref="C866:N866" si="3224">C863+C865</f>
        <v>0</v>
      </c>
      <c r="D866" s="6">
        <f t="shared" si="3224"/>
        <v>0</v>
      </c>
      <c r="E866" s="6">
        <f t="shared" si="3224"/>
        <v>0</v>
      </c>
      <c r="F866" s="6">
        <f t="shared" si="3224"/>
        <v>0</v>
      </c>
      <c r="G866" s="6">
        <f t="shared" si="3224"/>
        <v>0</v>
      </c>
      <c r="H866" s="6">
        <f t="shared" si="3224"/>
        <v>0</v>
      </c>
      <c r="I866" s="6">
        <f t="shared" si="3224"/>
        <v>0</v>
      </c>
      <c r="J866" s="6">
        <f t="shared" si="3224"/>
        <v>0</v>
      </c>
      <c r="K866" s="6">
        <f t="shared" si="3224"/>
        <v>0</v>
      </c>
      <c r="L866" s="6">
        <f t="shared" si="3224"/>
        <v>0</v>
      </c>
      <c r="M866" s="6">
        <f t="shared" si="3224"/>
        <v>0</v>
      </c>
      <c r="N866" s="6">
        <f t="shared" si="3224"/>
        <v>0</v>
      </c>
      <c r="O866" s="92">
        <f t="shared" si="3219"/>
        <v>0</v>
      </c>
      <c r="P866" s="92">
        <f t="shared" ref="P866" si="3225">P863+P865</f>
        <v>0</v>
      </c>
      <c r="Q866" s="92">
        <f t="shared" ref="Q866" si="3226">Q863+Q865</f>
        <v>0</v>
      </c>
      <c r="R866" s="92">
        <f t="shared" ref="R866" si="3227">R863+R865</f>
        <v>0</v>
      </c>
      <c r="S866" s="92">
        <f t="shared" ref="S866" si="3228">S863+S865</f>
        <v>0</v>
      </c>
    </row>
    <row r="867" spans="1:19" x14ac:dyDescent="0.25">
      <c r="A867" s="8" t="s">
        <v>33</v>
      </c>
      <c r="B867" s="9">
        <f>$B$17</f>
        <v>1</v>
      </c>
      <c r="C867" s="6">
        <f t="shared" ref="C867:N867" si="3229">C866*$B$27</f>
        <v>0</v>
      </c>
      <c r="D867" s="6">
        <f t="shared" si="3229"/>
        <v>0</v>
      </c>
      <c r="E867" s="6">
        <f t="shared" si="3229"/>
        <v>0</v>
      </c>
      <c r="F867" s="6">
        <f t="shared" si="3229"/>
        <v>0</v>
      </c>
      <c r="G867" s="6">
        <f t="shared" si="3229"/>
        <v>0</v>
      </c>
      <c r="H867" s="6">
        <f t="shared" si="3229"/>
        <v>0</v>
      </c>
      <c r="I867" s="6">
        <f t="shared" si="3229"/>
        <v>0</v>
      </c>
      <c r="J867" s="6">
        <f t="shared" si="3229"/>
        <v>0</v>
      </c>
      <c r="K867" s="6">
        <f t="shared" si="3229"/>
        <v>0</v>
      </c>
      <c r="L867" s="6">
        <f t="shared" si="3229"/>
        <v>0</v>
      </c>
      <c r="M867" s="6">
        <f t="shared" si="3229"/>
        <v>0</v>
      </c>
      <c r="N867" s="6">
        <f t="shared" si="3229"/>
        <v>0</v>
      </c>
      <c r="O867" s="92">
        <f t="shared" si="3219"/>
        <v>0</v>
      </c>
      <c r="P867" s="92">
        <f t="shared" ref="P867" si="3230">P866*$B867</f>
        <v>0</v>
      </c>
      <c r="Q867" s="92">
        <f t="shared" ref="Q867" si="3231">Q866*$B867</f>
        <v>0</v>
      </c>
      <c r="R867" s="92">
        <f t="shared" ref="R867" si="3232">R866*$B867</f>
        <v>0</v>
      </c>
      <c r="S867" s="92">
        <f t="shared" ref="S867" si="3233">S866*$B867</f>
        <v>0</v>
      </c>
    </row>
    <row r="868" spans="1:19" x14ac:dyDescent="0.25">
      <c r="A868" s="8" t="s">
        <v>34</v>
      </c>
      <c r="B868" s="9">
        <f>1-B867</f>
        <v>0</v>
      </c>
      <c r="C868" s="6">
        <f t="shared" ref="C868:N868" si="3234">C866*$B$28</f>
        <v>0</v>
      </c>
      <c r="D868" s="6">
        <f t="shared" si="3234"/>
        <v>0</v>
      </c>
      <c r="E868" s="6">
        <f t="shared" si="3234"/>
        <v>0</v>
      </c>
      <c r="F868" s="6">
        <f t="shared" si="3234"/>
        <v>0</v>
      </c>
      <c r="G868" s="6">
        <f t="shared" si="3234"/>
        <v>0</v>
      </c>
      <c r="H868" s="6">
        <f t="shared" si="3234"/>
        <v>0</v>
      </c>
      <c r="I868" s="6">
        <f t="shared" si="3234"/>
        <v>0</v>
      </c>
      <c r="J868" s="6">
        <f t="shared" si="3234"/>
        <v>0</v>
      </c>
      <c r="K868" s="6">
        <f t="shared" si="3234"/>
        <v>0</v>
      </c>
      <c r="L868" s="6">
        <f t="shared" si="3234"/>
        <v>0</v>
      </c>
      <c r="M868" s="6">
        <f t="shared" si="3234"/>
        <v>0</v>
      </c>
      <c r="N868" s="6">
        <f t="shared" si="3234"/>
        <v>0</v>
      </c>
      <c r="O868" s="92">
        <f t="shared" si="3219"/>
        <v>0</v>
      </c>
      <c r="P868" s="92">
        <f t="shared" ref="P868" si="3235">P866-P867</f>
        <v>0</v>
      </c>
      <c r="Q868" s="92">
        <f t="shared" ref="Q868" si="3236">Q866-Q867</f>
        <v>0</v>
      </c>
      <c r="R868" s="92">
        <f t="shared" ref="R868" si="3237">R866-R867</f>
        <v>0</v>
      </c>
      <c r="S868" s="92">
        <f t="shared" ref="S868" si="3238">S866-S867</f>
        <v>0</v>
      </c>
    </row>
    <row r="869" spans="1:19" x14ac:dyDescent="0.25">
      <c r="A869" s="196" t="s">
        <v>417</v>
      </c>
      <c r="B869" s="197"/>
      <c r="C869" s="98" t="s">
        <v>17</v>
      </c>
      <c r="D869" s="98" t="s">
        <v>18</v>
      </c>
      <c r="E869" s="98" t="s">
        <v>19</v>
      </c>
      <c r="F869" s="98" t="s">
        <v>20</v>
      </c>
      <c r="G869" s="98" t="s">
        <v>21</v>
      </c>
      <c r="H869" s="98" t="s">
        <v>22</v>
      </c>
      <c r="I869" s="98" t="s">
        <v>23</v>
      </c>
      <c r="J869" s="98" t="s">
        <v>24</v>
      </c>
      <c r="K869" s="98" t="s">
        <v>25</v>
      </c>
      <c r="L869" s="98" t="s">
        <v>26</v>
      </c>
      <c r="M869" s="98" t="s">
        <v>27</v>
      </c>
      <c r="N869" s="98" t="s">
        <v>28</v>
      </c>
      <c r="O869" s="98" t="s">
        <v>438</v>
      </c>
      <c r="P869" s="98" t="s">
        <v>447</v>
      </c>
      <c r="Q869" s="98" t="s">
        <v>448</v>
      </c>
      <c r="R869" s="98" t="s">
        <v>449</v>
      </c>
      <c r="S869" s="98" t="s">
        <v>450</v>
      </c>
    </row>
    <row r="870" spans="1:19" x14ac:dyDescent="0.25">
      <c r="A870" s="198" t="s">
        <v>29</v>
      </c>
      <c r="B870" s="199"/>
      <c r="C870" s="81"/>
      <c r="D870" s="81">
        <f>$C870</f>
        <v>0</v>
      </c>
      <c r="E870" s="81">
        <f t="shared" ref="E870:N870" si="3239">$C870</f>
        <v>0</v>
      </c>
      <c r="F870" s="81">
        <f t="shared" si="3239"/>
        <v>0</v>
      </c>
      <c r="G870" s="81">
        <f t="shared" si="3239"/>
        <v>0</v>
      </c>
      <c r="H870" s="81">
        <f t="shared" si="3239"/>
        <v>0</v>
      </c>
      <c r="I870" s="81">
        <f t="shared" si="3239"/>
        <v>0</v>
      </c>
      <c r="J870" s="81">
        <f t="shared" si="3239"/>
        <v>0</v>
      </c>
      <c r="K870" s="81">
        <f t="shared" si="3239"/>
        <v>0</v>
      </c>
      <c r="L870" s="81">
        <f t="shared" si="3239"/>
        <v>0</v>
      </c>
      <c r="M870" s="81">
        <f t="shared" si="3239"/>
        <v>0</v>
      </c>
      <c r="N870" s="81">
        <f t="shared" si="3239"/>
        <v>0</v>
      </c>
      <c r="O870" s="90">
        <f t="shared" ref="O870:O871" si="3240">SUM(C870:N870)</f>
        <v>0</v>
      </c>
      <c r="P870" s="90">
        <f t="shared" ref="P870:S870" si="3241">O870*(1+P$7)</f>
        <v>0</v>
      </c>
      <c r="Q870" s="90">
        <f t="shared" si="3241"/>
        <v>0</v>
      </c>
      <c r="R870" s="90">
        <f t="shared" si="3241"/>
        <v>0</v>
      </c>
      <c r="S870" s="90">
        <f t="shared" si="3241"/>
        <v>0</v>
      </c>
    </row>
    <row r="871" spans="1:19" x14ac:dyDescent="0.25">
      <c r="A871" s="200"/>
      <c r="B871" s="201"/>
      <c r="C871" s="79">
        <f>INT($B$1*C870)</f>
        <v>0</v>
      </c>
      <c r="D871" s="79">
        <f t="shared" ref="D871:N871" si="3242">INT($B$1*D870)</f>
        <v>0</v>
      </c>
      <c r="E871" s="79">
        <f t="shared" si="3242"/>
        <v>0</v>
      </c>
      <c r="F871" s="79">
        <f t="shared" si="3242"/>
        <v>0</v>
      </c>
      <c r="G871" s="79">
        <f t="shared" si="3242"/>
        <v>0</v>
      </c>
      <c r="H871" s="79">
        <f t="shared" si="3242"/>
        <v>0</v>
      </c>
      <c r="I871" s="79">
        <f t="shared" si="3242"/>
        <v>0</v>
      </c>
      <c r="J871" s="79">
        <f t="shared" si="3242"/>
        <v>0</v>
      </c>
      <c r="K871" s="79">
        <f t="shared" si="3242"/>
        <v>0</v>
      </c>
      <c r="L871" s="79">
        <f t="shared" si="3242"/>
        <v>0</v>
      </c>
      <c r="M871" s="79">
        <f t="shared" si="3242"/>
        <v>0</v>
      </c>
      <c r="N871" s="79">
        <f t="shared" si="3242"/>
        <v>0</v>
      </c>
      <c r="O871" s="90">
        <f t="shared" si="3240"/>
        <v>0</v>
      </c>
      <c r="P871" s="90">
        <f t="shared" ref="P871:S871" si="3243">O871*(1+P$7)</f>
        <v>0</v>
      </c>
      <c r="Q871" s="90">
        <f t="shared" si="3243"/>
        <v>0</v>
      </c>
      <c r="R871" s="90">
        <f t="shared" si="3243"/>
        <v>0</v>
      </c>
      <c r="S871" s="90">
        <f t="shared" si="3243"/>
        <v>0</v>
      </c>
    </row>
    <row r="872" spans="1:19" x14ac:dyDescent="0.25">
      <c r="A872" s="202" t="s">
        <v>30</v>
      </c>
      <c r="B872" s="203"/>
      <c r="C872" s="7"/>
      <c r="D872" s="7">
        <f>$C872</f>
        <v>0</v>
      </c>
      <c r="E872" s="7">
        <f t="shared" ref="E872:N872" si="3244">$C872</f>
        <v>0</v>
      </c>
      <c r="F872" s="7">
        <f t="shared" si="3244"/>
        <v>0</v>
      </c>
      <c r="G872" s="7">
        <f t="shared" si="3244"/>
        <v>0</v>
      </c>
      <c r="H872" s="7">
        <f t="shared" si="3244"/>
        <v>0</v>
      </c>
      <c r="I872" s="7">
        <f t="shared" si="3244"/>
        <v>0</v>
      </c>
      <c r="J872" s="7">
        <f t="shared" si="3244"/>
        <v>0</v>
      </c>
      <c r="K872" s="7">
        <f t="shared" si="3244"/>
        <v>0</v>
      </c>
      <c r="L872" s="7">
        <f t="shared" si="3244"/>
        <v>0</v>
      </c>
      <c r="M872" s="7">
        <f t="shared" si="3244"/>
        <v>0</v>
      </c>
      <c r="N872" s="7">
        <f t="shared" si="3244"/>
        <v>0</v>
      </c>
      <c r="O872" s="150">
        <f t="shared" ref="O872" si="3245">AVERAGE(C872:N872)</f>
        <v>0</v>
      </c>
      <c r="P872" s="150">
        <f t="shared" ref="P872:S872" si="3246">ROUND(O872*(1+P$8),2)</f>
        <v>0</v>
      </c>
      <c r="Q872" s="150">
        <f t="shared" si="3246"/>
        <v>0</v>
      </c>
      <c r="R872" s="150">
        <f t="shared" si="3246"/>
        <v>0</v>
      </c>
      <c r="S872" s="150">
        <f t="shared" si="3246"/>
        <v>0</v>
      </c>
    </row>
    <row r="873" spans="1:19" ht="12" customHeight="1" x14ac:dyDescent="0.25">
      <c r="A873" s="202" t="s">
        <v>282</v>
      </c>
      <c r="B873" s="203"/>
      <c r="C873" s="6">
        <f>C871*C872</f>
        <v>0</v>
      </c>
      <c r="D873" s="6">
        <f t="shared" ref="D873:N873" si="3247">D871*D872</f>
        <v>0</v>
      </c>
      <c r="E873" s="6">
        <f t="shared" si="3247"/>
        <v>0</v>
      </c>
      <c r="F873" s="6">
        <f t="shared" si="3247"/>
        <v>0</v>
      </c>
      <c r="G873" s="6">
        <f t="shared" si="3247"/>
        <v>0</v>
      </c>
      <c r="H873" s="6">
        <f t="shared" si="3247"/>
        <v>0</v>
      </c>
      <c r="I873" s="6">
        <f t="shared" si="3247"/>
        <v>0</v>
      </c>
      <c r="J873" s="6">
        <f t="shared" si="3247"/>
        <v>0</v>
      </c>
      <c r="K873" s="6">
        <f t="shared" si="3247"/>
        <v>0</v>
      </c>
      <c r="L873" s="6">
        <f t="shared" si="3247"/>
        <v>0</v>
      </c>
      <c r="M873" s="6">
        <f t="shared" si="3247"/>
        <v>0</v>
      </c>
      <c r="N873" s="6">
        <f t="shared" si="3247"/>
        <v>0</v>
      </c>
      <c r="O873" s="92">
        <f t="shared" ref="O873" si="3248">SUM(C873:N873)</f>
        <v>0</v>
      </c>
      <c r="P873" s="92">
        <f t="shared" ref="P873" si="3249">P871*P872</f>
        <v>0</v>
      </c>
      <c r="Q873" s="92">
        <f t="shared" ref="Q873" si="3250">Q871*Q872</f>
        <v>0</v>
      </c>
      <c r="R873" s="92">
        <f t="shared" ref="R873" si="3251">R871*R872</f>
        <v>0</v>
      </c>
      <c r="S873" s="92">
        <f t="shared" ref="S873" si="3252">S871*S872</f>
        <v>0</v>
      </c>
    </row>
    <row r="874" spans="1:19" x14ac:dyDescent="0.25">
      <c r="A874" s="202" t="s">
        <v>31</v>
      </c>
      <c r="B874" s="203"/>
      <c r="C874" s="130">
        <v>0.21</v>
      </c>
      <c r="D874" s="131">
        <f t="shared" ref="D874:N874" si="3253">$C874</f>
        <v>0.21</v>
      </c>
      <c r="E874" s="131">
        <f t="shared" si="3253"/>
        <v>0.21</v>
      </c>
      <c r="F874" s="131">
        <f t="shared" si="3253"/>
        <v>0.21</v>
      </c>
      <c r="G874" s="131">
        <f t="shared" si="3253"/>
        <v>0.21</v>
      </c>
      <c r="H874" s="131">
        <f t="shared" si="3253"/>
        <v>0.21</v>
      </c>
      <c r="I874" s="131">
        <f t="shared" si="3253"/>
        <v>0.21</v>
      </c>
      <c r="J874" s="131">
        <f t="shared" si="3253"/>
        <v>0.21</v>
      </c>
      <c r="K874" s="131">
        <f t="shared" si="3253"/>
        <v>0.21</v>
      </c>
      <c r="L874" s="131">
        <f t="shared" si="3253"/>
        <v>0.21</v>
      </c>
      <c r="M874" s="131">
        <f t="shared" si="3253"/>
        <v>0.21</v>
      </c>
      <c r="N874" s="131">
        <f t="shared" si="3253"/>
        <v>0.21</v>
      </c>
      <c r="O874" s="6"/>
      <c r="P874" s="6"/>
      <c r="Q874" s="6"/>
      <c r="R874" s="6"/>
      <c r="S874" s="6"/>
    </row>
    <row r="875" spans="1:19" x14ac:dyDescent="0.25">
      <c r="A875" s="204" t="s">
        <v>32</v>
      </c>
      <c r="B875" s="205"/>
      <c r="C875" s="6">
        <f t="shared" ref="C875:N875" si="3254">C873*C874</f>
        <v>0</v>
      </c>
      <c r="D875" s="6">
        <f t="shared" si="3254"/>
        <v>0</v>
      </c>
      <c r="E875" s="6">
        <f t="shared" si="3254"/>
        <v>0</v>
      </c>
      <c r="F875" s="6">
        <f t="shared" si="3254"/>
        <v>0</v>
      </c>
      <c r="G875" s="6">
        <f t="shared" si="3254"/>
        <v>0</v>
      </c>
      <c r="H875" s="6">
        <f t="shared" si="3254"/>
        <v>0</v>
      </c>
      <c r="I875" s="6">
        <f t="shared" si="3254"/>
        <v>0</v>
      </c>
      <c r="J875" s="6">
        <f t="shared" si="3254"/>
        <v>0</v>
      </c>
      <c r="K875" s="6">
        <f t="shared" si="3254"/>
        <v>0</v>
      </c>
      <c r="L875" s="6">
        <f t="shared" si="3254"/>
        <v>0</v>
      </c>
      <c r="M875" s="6">
        <f t="shared" si="3254"/>
        <v>0</v>
      </c>
      <c r="N875" s="6">
        <f t="shared" si="3254"/>
        <v>0</v>
      </c>
      <c r="O875" s="92">
        <f t="shared" ref="O875:O878" si="3255">SUM(C875:N875)</f>
        <v>0</v>
      </c>
      <c r="P875" s="92">
        <f t="shared" ref="P875" si="3256">P873*$C874</f>
        <v>0</v>
      </c>
      <c r="Q875" s="92">
        <f t="shared" ref="Q875" si="3257">Q873*$C874</f>
        <v>0</v>
      </c>
      <c r="R875" s="92">
        <f t="shared" ref="R875" si="3258">R873*$C874</f>
        <v>0</v>
      </c>
      <c r="S875" s="92">
        <f t="shared" ref="S875" si="3259">S873*$C874</f>
        <v>0</v>
      </c>
    </row>
    <row r="876" spans="1:19" x14ac:dyDescent="0.25">
      <c r="A876" s="204" t="s">
        <v>281</v>
      </c>
      <c r="B876" s="205"/>
      <c r="C876" s="6">
        <f t="shared" ref="C876:N876" si="3260">C873+C875</f>
        <v>0</v>
      </c>
      <c r="D876" s="6">
        <f t="shared" si="3260"/>
        <v>0</v>
      </c>
      <c r="E876" s="6">
        <f t="shared" si="3260"/>
        <v>0</v>
      </c>
      <c r="F876" s="6">
        <f t="shared" si="3260"/>
        <v>0</v>
      </c>
      <c r="G876" s="6">
        <f t="shared" si="3260"/>
        <v>0</v>
      </c>
      <c r="H876" s="6">
        <f t="shared" si="3260"/>
        <v>0</v>
      </c>
      <c r="I876" s="6">
        <f t="shared" si="3260"/>
        <v>0</v>
      </c>
      <c r="J876" s="6">
        <f t="shared" si="3260"/>
        <v>0</v>
      </c>
      <c r="K876" s="6">
        <f t="shared" si="3260"/>
        <v>0</v>
      </c>
      <c r="L876" s="6">
        <f t="shared" si="3260"/>
        <v>0</v>
      </c>
      <c r="M876" s="6">
        <f t="shared" si="3260"/>
        <v>0</v>
      </c>
      <c r="N876" s="6">
        <f t="shared" si="3260"/>
        <v>0</v>
      </c>
      <c r="O876" s="92">
        <f t="shared" si="3255"/>
        <v>0</v>
      </c>
      <c r="P876" s="92">
        <f t="shared" ref="P876" si="3261">P873+P875</f>
        <v>0</v>
      </c>
      <c r="Q876" s="92">
        <f t="shared" ref="Q876" si="3262">Q873+Q875</f>
        <v>0</v>
      </c>
      <c r="R876" s="92">
        <f t="shared" ref="R876" si="3263">R873+R875</f>
        <v>0</v>
      </c>
      <c r="S876" s="92">
        <f t="shared" ref="S876" si="3264">S873+S875</f>
        <v>0</v>
      </c>
    </row>
    <row r="877" spans="1:19" x14ac:dyDescent="0.25">
      <c r="A877" s="8" t="s">
        <v>33</v>
      </c>
      <c r="B877" s="9">
        <f>$B$17</f>
        <v>1</v>
      </c>
      <c r="C877" s="6">
        <f t="shared" ref="C877:N877" si="3265">C876*$B$27</f>
        <v>0</v>
      </c>
      <c r="D877" s="6">
        <f t="shared" si="3265"/>
        <v>0</v>
      </c>
      <c r="E877" s="6">
        <f t="shared" si="3265"/>
        <v>0</v>
      </c>
      <c r="F877" s="6">
        <f t="shared" si="3265"/>
        <v>0</v>
      </c>
      <c r="G877" s="6">
        <f t="shared" si="3265"/>
        <v>0</v>
      </c>
      <c r="H877" s="6">
        <f t="shared" si="3265"/>
        <v>0</v>
      </c>
      <c r="I877" s="6">
        <f t="shared" si="3265"/>
        <v>0</v>
      </c>
      <c r="J877" s="6">
        <f t="shared" si="3265"/>
        <v>0</v>
      </c>
      <c r="K877" s="6">
        <f t="shared" si="3265"/>
        <v>0</v>
      </c>
      <c r="L877" s="6">
        <f t="shared" si="3265"/>
        <v>0</v>
      </c>
      <c r="M877" s="6">
        <f t="shared" si="3265"/>
        <v>0</v>
      </c>
      <c r="N877" s="6">
        <f t="shared" si="3265"/>
        <v>0</v>
      </c>
      <c r="O877" s="92">
        <f t="shared" si="3255"/>
        <v>0</v>
      </c>
      <c r="P877" s="92">
        <f t="shared" ref="P877" si="3266">P876*$B877</f>
        <v>0</v>
      </c>
      <c r="Q877" s="92">
        <f t="shared" ref="Q877" si="3267">Q876*$B877</f>
        <v>0</v>
      </c>
      <c r="R877" s="92">
        <f t="shared" ref="R877" si="3268">R876*$B877</f>
        <v>0</v>
      </c>
      <c r="S877" s="92">
        <f t="shared" ref="S877" si="3269">S876*$B877</f>
        <v>0</v>
      </c>
    </row>
    <row r="878" spans="1:19" x14ac:dyDescent="0.25">
      <c r="A878" s="8" t="s">
        <v>34</v>
      </c>
      <c r="B878" s="9">
        <f>1-B877</f>
        <v>0</v>
      </c>
      <c r="C878" s="6">
        <f t="shared" ref="C878:N878" si="3270">C876*$B$28</f>
        <v>0</v>
      </c>
      <c r="D878" s="6">
        <f t="shared" si="3270"/>
        <v>0</v>
      </c>
      <c r="E878" s="6">
        <f t="shared" si="3270"/>
        <v>0</v>
      </c>
      <c r="F878" s="6">
        <f t="shared" si="3270"/>
        <v>0</v>
      </c>
      <c r="G878" s="6">
        <f t="shared" si="3270"/>
        <v>0</v>
      </c>
      <c r="H878" s="6">
        <f t="shared" si="3270"/>
        <v>0</v>
      </c>
      <c r="I878" s="6">
        <f t="shared" si="3270"/>
        <v>0</v>
      </c>
      <c r="J878" s="6">
        <f t="shared" si="3270"/>
        <v>0</v>
      </c>
      <c r="K878" s="6">
        <f t="shared" si="3270"/>
        <v>0</v>
      </c>
      <c r="L878" s="6">
        <f t="shared" si="3270"/>
        <v>0</v>
      </c>
      <c r="M878" s="6">
        <f t="shared" si="3270"/>
        <v>0</v>
      </c>
      <c r="N878" s="6">
        <f t="shared" si="3270"/>
        <v>0</v>
      </c>
      <c r="O878" s="92">
        <f t="shared" si="3255"/>
        <v>0</v>
      </c>
      <c r="P878" s="92">
        <f t="shared" ref="P878" si="3271">P876-P877</f>
        <v>0</v>
      </c>
      <c r="Q878" s="92">
        <f t="shared" ref="Q878" si="3272">Q876-Q877</f>
        <v>0</v>
      </c>
      <c r="R878" s="92">
        <f t="shared" ref="R878" si="3273">R876-R877</f>
        <v>0</v>
      </c>
      <c r="S878" s="92">
        <f t="shared" ref="S878" si="3274">S876-S877</f>
        <v>0</v>
      </c>
    </row>
    <row r="879" spans="1:19" x14ac:dyDescent="0.25">
      <c r="A879" s="196" t="s">
        <v>418</v>
      </c>
      <c r="B879" s="197"/>
      <c r="C879" s="98" t="s">
        <v>17</v>
      </c>
      <c r="D879" s="98" t="s">
        <v>18</v>
      </c>
      <c r="E879" s="98" t="s">
        <v>19</v>
      </c>
      <c r="F879" s="98" t="s">
        <v>20</v>
      </c>
      <c r="G879" s="98" t="s">
        <v>21</v>
      </c>
      <c r="H879" s="98" t="s">
        <v>22</v>
      </c>
      <c r="I879" s="98" t="s">
        <v>23</v>
      </c>
      <c r="J879" s="98" t="s">
        <v>24</v>
      </c>
      <c r="K879" s="98" t="s">
        <v>25</v>
      </c>
      <c r="L879" s="98" t="s">
        <v>26</v>
      </c>
      <c r="M879" s="98" t="s">
        <v>27</v>
      </c>
      <c r="N879" s="98" t="s">
        <v>28</v>
      </c>
      <c r="O879" s="98" t="s">
        <v>438</v>
      </c>
      <c r="P879" s="98" t="s">
        <v>447</v>
      </c>
      <c r="Q879" s="98" t="s">
        <v>448</v>
      </c>
      <c r="R879" s="98" t="s">
        <v>449</v>
      </c>
      <c r="S879" s="98" t="s">
        <v>450</v>
      </c>
    </row>
    <row r="880" spans="1:19" x14ac:dyDescent="0.25">
      <c r="A880" s="198" t="s">
        <v>29</v>
      </c>
      <c r="B880" s="199"/>
      <c r="C880" s="81"/>
      <c r="D880" s="81">
        <f>$C880</f>
        <v>0</v>
      </c>
      <c r="E880" s="81">
        <f t="shared" ref="E880:N880" si="3275">$C880</f>
        <v>0</v>
      </c>
      <c r="F880" s="81">
        <f t="shared" si="3275"/>
        <v>0</v>
      </c>
      <c r="G880" s="81">
        <f t="shared" si="3275"/>
        <v>0</v>
      </c>
      <c r="H880" s="81">
        <f t="shared" si="3275"/>
        <v>0</v>
      </c>
      <c r="I880" s="81">
        <f t="shared" si="3275"/>
        <v>0</v>
      </c>
      <c r="J880" s="81">
        <f t="shared" si="3275"/>
        <v>0</v>
      </c>
      <c r="K880" s="81">
        <f t="shared" si="3275"/>
        <v>0</v>
      </c>
      <c r="L880" s="81">
        <f t="shared" si="3275"/>
        <v>0</v>
      </c>
      <c r="M880" s="81">
        <f t="shared" si="3275"/>
        <v>0</v>
      </c>
      <c r="N880" s="81">
        <f t="shared" si="3275"/>
        <v>0</v>
      </c>
      <c r="O880" s="90">
        <f t="shared" ref="O880:O881" si="3276">SUM(C880:N880)</f>
        <v>0</v>
      </c>
      <c r="P880" s="90">
        <f t="shared" ref="P880:S880" si="3277">O880*(1+P$7)</f>
        <v>0</v>
      </c>
      <c r="Q880" s="90">
        <f t="shared" si="3277"/>
        <v>0</v>
      </c>
      <c r="R880" s="90">
        <f t="shared" si="3277"/>
        <v>0</v>
      </c>
      <c r="S880" s="90">
        <f t="shared" si="3277"/>
        <v>0</v>
      </c>
    </row>
    <row r="881" spans="1:19" x14ac:dyDescent="0.25">
      <c r="A881" s="200"/>
      <c r="B881" s="201"/>
      <c r="C881" s="79">
        <f>INT($B$1*C880)</f>
        <v>0</v>
      </c>
      <c r="D881" s="79">
        <f t="shared" ref="D881:N881" si="3278">INT($B$1*D880)</f>
        <v>0</v>
      </c>
      <c r="E881" s="79">
        <f t="shared" si="3278"/>
        <v>0</v>
      </c>
      <c r="F881" s="79">
        <f t="shared" si="3278"/>
        <v>0</v>
      </c>
      <c r="G881" s="79">
        <f t="shared" si="3278"/>
        <v>0</v>
      </c>
      <c r="H881" s="79">
        <f t="shared" si="3278"/>
        <v>0</v>
      </c>
      <c r="I881" s="79">
        <f t="shared" si="3278"/>
        <v>0</v>
      </c>
      <c r="J881" s="79">
        <f t="shared" si="3278"/>
        <v>0</v>
      </c>
      <c r="K881" s="79">
        <f t="shared" si="3278"/>
        <v>0</v>
      </c>
      <c r="L881" s="79">
        <f t="shared" si="3278"/>
        <v>0</v>
      </c>
      <c r="M881" s="79">
        <f t="shared" si="3278"/>
        <v>0</v>
      </c>
      <c r="N881" s="79">
        <f t="shared" si="3278"/>
        <v>0</v>
      </c>
      <c r="O881" s="90">
        <f t="shared" si="3276"/>
        <v>0</v>
      </c>
      <c r="P881" s="90">
        <f t="shared" ref="P881:S881" si="3279">O881*(1+P$7)</f>
        <v>0</v>
      </c>
      <c r="Q881" s="90">
        <f t="shared" si="3279"/>
        <v>0</v>
      </c>
      <c r="R881" s="90">
        <f t="shared" si="3279"/>
        <v>0</v>
      </c>
      <c r="S881" s="90">
        <f t="shared" si="3279"/>
        <v>0</v>
      </c>
    </row>
    <row r="882" spans="1:19" x14ac:dyDescent="0.25">
      <c r="A882" s="202" t="s">
        <v>30</v>
      </c>
      <c r="B882" s="203"/>
      <c r="C882" s="7"/>
      <c r="D882" s="7">
        <f>$C882</f>
        <v>0</v>
      </c>
      <c r="E882" s="7">
        <f t="shared" ref="E882:N882" si="3280">$C882</f>
        <v>0</v>
      </c>
      <c r="F882" s="7">
        <f t="shared" si="3280"/>
        <v>0</v>
      </c>
      <c r="G882" s="7">
        <f t="shared" si="3280"/>
        <v>0</v>
      </c>
      <c r="H882" s="7">
        <f t="shared" si="3280"/>
        <v>0</v>
      </c>
      <c r="I882" s="7">
        <f t="shared" si="3280"/>
        <v>0</v>
      </c>
      <c r="J882" s="7">
        <f t="shared" si="3280"/>
        <v>0</v>
      </c>
      <c r="K882" s="7">
        <f t="shared" si="3280"/>
        <v>0</v>
      </c>
      <c r="L882" s="7">
        <f t="shared" si="3280"/>
        <v>0</v>
      </c>
      <c r="M882" s="7">
        <f t="shared" si="3280"/>
        <v>0</v>
      </c>
      <c r="N882" s="7">
        <f t="shared" si="3280"/>
        <v>0</v>
      </c>
      <c r="O882" s="150">
        <f t="shared" ref="O882" si="3281">AVERAGE(C882:N882)</f>
        <v>0</v>
      </c>
      <c r="P882" s="150">
        <f t="shared" ref="P882:S882" si="3282">ROUND(O882*(1+P$8),2)</f>
        <v>0</v>
      </c>
      <c r="Q882" s="150">
        <f t="shared" si="3282"/>
        <v>0</v>
      </c>
      <c r="R882" s="150">
        <f t="shared" si="3282"/>
        <v>0</v>
      </c>
      <c r="S882" s="150">
        <f t="shared" si="3282"/>
        <v>0</v>
      </c>
    </row>
    <row r="883" spans="1:19" ht="12" customHeight="1" x14ac:dyDescent="0.25">
      <c r="A883" s="202" t="s">
        <v>282</v>
      </c>
      <c r="B883" s="203"/>
      <c r="C883" s="6">
        <f>C881*C882</f>
        <v>0</v>
      </c>
      <c r="D883" s="6">
        <f t="shared" ref="D883:N883" si="3283">D881*D882</f>
        <v>0</v>
      </c>
      <c r="E883" s="6">
        <f t="shared" si="3283"/>
        <v>0</v>
      </c>
      <c r="F883" s="6">
        <f t="shared" si="3283"/>
        <v>0</v>
      </c>
      <c r="G883" s="6">
        <f t="shared" si="3283"/>
        <v>0</v>
      </c>
      <c r="H883" s="6">
        <f t="shared" si="3283"/>
        <v>0</v>
      </c>
      <c r="I883" s="6">
        <f t="shared" si="3283"/>
        <v>0</v>
      </c>
      <c r="J883" s="6">
        <f t="shared" si="3283"/>
        <v>0</v>
      </c>
      <c r="K883" s="6">
        <f t="shared" si="3283"/>
        <v>0</v>
      </c>
      <c r="L883" s="6">
        <f t="shared" si="3283"/>
        <v>0</v>
      </c>
      <c r="M883" s="6">
        <f t="shared" si="3283"/>
        <v>0</v>
      </c>
      <c r="N883" s="6">
        <f t="shared" si="3283"/>
        <v>0</v>
      </c>
      <c r="O883" s="92">
        <f t="shared" ref="O883" si="3284">SUM(C883:N883)</f>
        <v>0</v>
      </c>
      <c r="P883" s="92">
        <f t="shared" ref="P883" si="3285">P881*P882</f>
        <v>0</v>
      </c>
      <c r="Q883" s="92">
        <f t="shared" ref="Q883" si="3286">Q881*Q882</f>
        <v>0</v>
      </c>
      <c r="R883" s="92">
        <f t="shared" ref="R883" si="3287">R881*R882</f>
        <v>0</v>
      </c>
      <c r="S883" s="92">
        <f t="shared" ref="S883" si="3288">S881*S882</f>
        <v>0</v>
      </c>
    </row>
    <row r="884" spans="1:19" x14ac:dyDescent="0.25">
      <c r="A884" s="202" t="s">
        <v>31</v>
      </c>
      <c r="B884" s="203"/>
      <c r="C884" s="130">
        <v>0.21</v>
      </c>
      <c r="D884" s="131">
        <f t="shared" ref="D884:N884" si="3289">$C884</f>
        <v>0.21</v>
      </c>
      <c r="E884" s="131">
        <f t="shared" si="3289"/>
        <v>0.21</v>
      </c>
      <c r="F884" s="131">
        <f t="shared" si="3289"/>
        <v>0.21</v>
      </c>
      <c r="G884" s="131">
        <f t="shared" si="3289"/>
        <v>0.21</v>
      </c>
      <c r="H884" s="131">
        <f t="shared" si="3289"/>
        <v>0.21</v>
      </c>
      <c r="I884" s="131">
        <f t="shared" si="3289"/>
        <v>0.21</v>
      </c>
      <c r="J884" s="131">
        <f t="shared" si="3289"/>
        <v>0.21</v>
      </c>
      <c r="K884" s="131">
        <f t="shared" si="3289"/>
        <v>0.21</v>
      </c>
      <c r="L884" s="131">
        <f t="shared" si="3289"/>
        <v>0.21</v>
      </c>
      <c r="M884" s="131">
        <f t="shared" si="3289"/>
        <v>0.21</v>
      </c>
      <c r="N884" s="131">
        <f t="shared" si="3289"/>
        <v>0.21</v>
      </c>
      <c r="O884" s="6"/>
      <c r="P884" s="6"/>
      <c r="Q884" s="6"/>
      <c r="R884" s="6"/>
      <c r="S884" s="6"/>
    </row>
    <row r="885" spans="1:19" x14ac:dyDescent="0.25">
      <c r="A885" s="204" t="s">
        <v>32</v>
      </c>
      <c r="B885" s="205"/>
      <c r="C885" s="6">
        <f t="shared" ref="C885:N885" si="3290">C883*C884</f>
        <v>0</v>
      </c>
      <c r="D885" s="6">
        <f t="shared" si="3290"/>
        <v>0</v>
      </c>
      <c r="E885" s="6">
        <f t="shared" si="3290"/>
        <v>0</v>
      </c>
      <c r="F885" s="6">
        <f t="shared" si="3290"/>
        <v>0</v>
      </c>
      <c r="G885" s="6">
        <f t="shared" si="3290"/>
        <v>0</v>
      </c>
      <c r="H885" s="6">
        <f t="shared" si="3290"/>
        <v>0</v>
      </c>
      <c r="I885" s="6">
        <f t="shared" si="3290"/>
        <v>0</v>
      </c>
      <c r="J885" s="6">
        <f t="shared" si="3290"/>
        <v>0</v>
      </c>
      <c r="K885" s="6">
        <f t="shared" si="3290"/>
        <v>0</v>
      </c>
      <c r="L885" s="6">
        <f t="shared" si="3290"/>
        <v>0</v>
      </c>
      <c r="M885" s="6">
        <f t="shared" si="3290"/>
        <v>0</v>
      </c>
      <c r="N885" s="6">
        <f t="shared" si="3290"/>
        <v>0</v>
      </c>
      <c r="O885" s="92">
        <f t="shared" ref="O885:O888" si="3291">SUM(C885:N885)</f>
        <v>0</v>
      </c>
      <c r="P885" s="92">
        <f t="shared" ref="P885" si="3292">P883*$C884</f>
        <v>0</v>
      </c>
      <c r="Q885" s="92">
        <f t="shared" ref="Q885" si="3293">Q883*$C884</f>
        <v>0</v>
      </c>
      <c r="R885" s="92">
        <f t="shared" ref="R885" si="3294">R883*$C884</f>
        <v>0</v>
      </c>
      <c r="S885" s="92">
        <f t="shared" ref="S885" si="3295">S883*$C884</f>
        <v>0</v>
      </c>
    </row>
    <row r="886" spans="1:19" x14ac:dyDescent="0.25">
      <c r="A886" s="204" t="s">
        <v>281</v>
      </c>
      <c r="B886" s="205"/>
      <c r="C886" s="6">
        <f t="shared" ref="C886:N886" si="3296">C883+C885</f>
        <v>0</v>
      </c>
      <c r="D886" s="6">
        <f t="shared" si="3296"/>
        <v>0</v>
      </c>
      <c r="E886" s="6">
        <f t="shared" si="3296"/>
        <v>0</v>
      </c>
      <c r="F886" s="6">
        <f t="shared" si="3296"/>
        <v>0</v>
      </c>
      <c r="G886" s="6">
        <f t="shared" si="3296"/>
        <v>0</v>
      </c>
      <c r="H886" s="6">
        <f t="shared" si="3296"/>
        <v>0</v>
      </c>
      <c r="I886" s="6">
        <f t="shared" si="3296"/>
        <v>0</v>
      </c>
      <c r="J886" s="6">
        <f t="shared" si="3296"/>
        <v>0</v>
      </c>
      <c r="K886" s="6">
        <f t="shared" si="3296"/>
        <v>0</v>
      </c>
      <c r="L886" s="6">
        <f t="shared" si="3296"/>
        <v>0</v>
      </c>
      <c r="M886" s="6">
        <f t="shared" si="3296"/>
        <v>0</v>
      </c>
      <c r="N886" s="6">
        <f t="shared" si="3296"/>
        <v>0</v>
      </c>
      <c r="O886" s="92">
        <f t="shared" si="3291"/>
        <v>0</v>
      </c>
      <c r="P886" s="92">
        <f t="shared" ref="P886" si="3297">P883+P885</f>
        <v>0</v>
      </c>
      <c r="Q886" s="92">
        <f t="shared" ref="Q886" si="3298">Q883+Q885</f>
        <v>0</v>
      </c>
      <c r="R886" s="92">
        <f t="shared" ref="R886" si="3299">R883+R885</f>
        <v>0</v>
      </c>
      <c r="S886" s="92">
        <f t="shared" ref="S886" si="3300">S883+S885</f>
        <v>0</v>
      </c>
    </row>
    <row r="887" spans="1:19" x14ac:dyDescent="0.25">
      <c r="A887" s="8" t="s">
        <v>33</v>
      </c>
      <c r="B887" s="9">
        <f>$B$17</f>
        <v>1</v>
      </c>
      <c r="C887" s="6">
        <f t="shared" ref="C887:N887" si="3301">C886*$B$27</f>
        <v>0</v>
      </c>
      <c r="D887" s="6">
        <f t="shared" si="3301"/>
        <v>0</v>
      </c>
      <c r="E887" s="6">
        <f t="shared" si="3301"/>
        <v>0</v>
      </c>
      <c r="F887" s="6">
        <f t="shared" si="3301"/>
        <v>0</v>
      </c>
      <c r="G887" s="6">
        <f t="shared" si="3301"/>
        <v>0</v>
      </c>
      <c r="H887" s="6">
        <f t="shared" si="3301"/>
        <v>0</v>
      </c>
      <c r="I887" s="6">
        <f t="shared" si="3301"/>
        <v>0</v>
      </c>
      <c r="J887" s="6">
        <f t="shared" si="3301"/>
        <v>0</v>
      </c>
      <c r="K887" s="6">
        <f t="shared" si="3301"/>
        <v>0</v>
      </c>
      <c r="L887" s="6">
        <f t="shared" si="3301"/>
        <v>0</v>
      </c>
      <c r="M887" s="6">
        <f t="shared" si="3301"/>
        <v>0</v>
      </c>
      <c r="N887" s="6">
        <f t="shared" si="3301"/>
        <v>0</v>
      </c>
      <c r="O887" s="92">
        <f t="shared" si="3291"/>
        <v>0</v>
      </c>
      <c r="P887" s="92">
        <f t="shared" ref="P887" si="3302">P886*$B887</f>
        <v>0</v>
      </c>
      <c r="Q887" s="92">
        <f t="shared" ref="Q887" si="3303">Q886*$B887</f>
        <v>0</v>
      </c>
      <c r="R887" s="92">
        <f t="shared" ref="R887" si="3304">R886*$B887</f>
        <v>0</v>
      </c>
      <c r="S887" s="92">
        <f t="shared" ref="S887" si="3305">S886*$B887</f>
        <v>0</v>
      </c>
    </row>
    <row r="888" spans="1:19" x14ac:dyDescent="0.25">
      <c r="A888" s="8" t="s">
        <v>34</v>
      </c>
      <c r="B888" s="9">
        <f>1-B887</f>
        <v>0</v>
      </c>
      <c r="C888" s="6">
        <f t="shared" ref="C888:N888" si="3306">C886*$B$28</f>
        <v>0</v>
      </c>
      <c r="D888" s="6">
        <f t="shared" si="3306"/>
        <v>0</v>
      </c>
      <c r="E888" s="6">
        <f t="shared" si="3306"/>
        <v>0</v>
      </c>
      <c r="F888" s="6">
        <f t="shared" si="3306"/>
        <v>0</v>
      </c>
      <c r="G888" s="6">
        <f t="shared" si="3306"/>
        <v>0</v>
      </c>
      <c r="H888" s="6">
        <f t="shared" si="3306"/>
        <v>0</v>
      </c>
      <c r="I888" s="6">
        <f t="shared" si="3306"/>
        <v>0</v>
      </c>
      <c r="J888" s="6">
        <f t="shared" si="3306"/>
        <v>0</v>
      </c>
      <c r="K888" s="6">
        <f t="shared" si="3306"/>
        <v>0</v>
      </c>
      <c r="L888" s="6">
        <f t="shared" si="3306"/>
        <v>0</v>
      </c>
      <c r="M888" s="6">
        <f t="shared" si="3306"/>
        <v>0</v>
      </c>
      <c r="N888" s="6">
        <f t="shared" si="3306"/>
        <v>0</v>
      </c>
      <c r="O888" s="92">
        <f t="shared" si="3291"/>
        <v>0</v>
      </c>
      <c r="P888" s="92">
        <f t="shared" ref="P888" si="3307">P886-P887</f>
        <v>0</v>
      </c>
      <c r="Q888" s="92">
        <f t="shared" ref="Q888" si="3308">Q886-Q887</f>
        <v>0</v>
      </c>
      <c r="R888" s="92">
        <f t="shared" ref="R888" si="3309">R886-R887</f>
        <v>0</v>
      </c>
      <c r="S888" s="92">
        <f t="shared" ref="S888" si="3310">S886-S887</f>
        <v>0</v>
      </c>
    </row>
    <row r="889" spans="1:19" x14ac:dyDescent="0.25">
      <c r="A889" s="196" t="s">
        <v>419</v>
      </c>
      <c r="B889" s="197"/>
      <c r="C889" s="98" t="s">
        <v>17</v>
      </c>
      <c r="D889" s="98" t="s">
        <v>18</v>
      </c>
      <c r="E889" s="98" t="s">
        <v>19</v>
      </c>
      <c r="F889" s="98" t="s">
        <v>20</v>
      </c>
      <c r="G889" s="98" t="s">
        <v>21</v>
      </c>
      <c r="H889" s="98" t="s">
        <v>22</v>
      </c>
      <c r="I889" s="98" t="s">
        <v>23</v>
      </c>
      <c r="J889" s="98" t="s">
        <v>24</v>
      </c>
      <c r="K889" s="98" t="s">
        <v>25</v>
      </c>
      <c r="L889" s="98" t="s">
        <v>26</v>
      </c>
      <c r="M889" s="98" t="s">
        <v>27</v>
      </c>
      <c r="N889" s="98" t="s">
        <v>28</v>
      </c>
      <c r="O889" s="98" t="s">
        <v>438</v>
      </c>
      <c r="P889" s="98" t="s">
        <v>447</v>
      </c>
      <c r="Q889" s="98" t="s">
        <v>448</v>
      </c>
      <c r="R889" s="98" t="s">
        <v>449</v>
      </c>
      <c r="S889" s="98" t="s">
        <v>450</v>
      </c>
    </row>
    <row r="890" spans="1:19" x14ac:dyDescent="0.25">
      <c r="A890" s="198" t="s">
        <v>29</v>
      </c>
      <c r="B890" s="199"/>
      <c r="C890" s="81"/>
      <c r="D890" s="81">
        <f>$C890</f>
        <v>0</v>
      </c>
      <c r="E890" s="81">
        <f t="shared" ref="E890:N890" si="3311">$C890</f>
        <v>0</v>
      </c>
      <c r="F890" s="81">
        <f t="shared" si="3311"/>
        <v>0</v>
      </c>
      <c r="G890" s="81">
        <f t="shared" si="3311"/>
        <v>0</v>
      </c>
      <c r="H890" s="81">
        <f t="shared" si="3311"/>
        <v>0</v>
      </c>
      <c r="I890" s="81">
        <f t="shared" si="3311"/>
        <v>0</v>
      </c>
      <c r="J890" s="81">
        <f t="shared" si="3311"/>
        <v>0</v>
      </c>
      <c r="K890" s="81">
        <f t="shared" si="3311"/>
        <v>0</v>
      </c>
      <c r="L890" s="81">
        <f t="shared" si="3311"/>
        <v>0</v>
      </c>
      <c r="M890" s="81">
        <f t="shared" si="3311"/>
        <v>0</v>
      </c>
      <c r="N890" s="81">
        <f t="shared" si="3311"/>
        <v>0</v>
      </c>
      <c r="O890" s="90">
        <f t="shared" ref="O890:O891" si="3312">SUM(C890:N890)</f>
        <v>0</v>
      </c>
      <c r="P890" s="90">
        <f t="shared" ref="P890:S890" si="3313">O890*(1+P$7)</f>
        <v>0</v>
      </c>
      <c r="Q890" s="90">
        <f t="shared" si="3313"/>
        <v>0</v>
      </c>
      <c r="R890" s="90">
        <f t="shared" si="3313"/>
        <v>0</v>
      </c>
      <c r="S890" s="90">
        <f t="shared" si="3313"/>
        <v>0</v>
      </c>
    </row>
    <row r="891" spans="1:19" x14ac:dyDescent="0.25">
      <c r="A891" s="200"/>
      <c r="B891" s="201"/>
      <c r="C891" s="79">
        <f>INT($B$1*C890)</f>
        <v>0</v>
      </c>
      <c r="D891" s="79">
        <f t="shared" ref="D891:N891" si="3314">INT($B$1*D890)</f>
        <v>0</v>
      </c>
      <c r="E891" s="79">
        <f t="shared" si="3314"/>
        <v>0</v>
      </c>
      <c r="F891" s="79">
        <f t="shared" si="3314"/>
        <v>0</v>
      </c>
      <c r="G891" s="79">
        <f t="shared" si="3314"/>
        <v>0</v>
      </c>
      <c r="H891" s="79">
        <f t="shared" si="3314"/>
        <v>0</v>
      </c>
      <c r="I891" s="79">
        <f t="shared" si="3314"/>
        <v>0</v>
      </c>
      <c r="J891" s="79">
        <f t="shared" si="3314"/>
        <v>0</v>
      </c>
      <c r="K891" s="79">
        <f t="shared" si="3314"/>
        <v>0</v>
      </c>
      <c r="L891" s="79">
        <f t="shared" si="3314"/>
        <v>0</v>
      </c>
      <c r="M891" s="79">
        <f t="shared" si="3314"/>
        <v>0</v>
      </c>
      <c r="N891" s="79">
        <f t="shared" si="3314"/>
        <v>0</v>
      </c>
      <c r="O891" s="90">
        <f t="shared" si="3312"/>
        <v>0</v>
      </c>
      <c r="P891" s="90">
        <f t="shared" ref="P891:S891" si="3315">O891*(1+P$7)</f>
        <v>0</v>
      </c>
      <c r="Q891" s="90">
        <f t="shared" si="3315"/>
        <v>0</v>
      </c>
      <c r="R891" s="90">
        <f t="shared" si="3315"/>
        <v>0</v>
      </c>
      <c r="S891" s="90">
        <f t="shared" si="3315"/>
        <v>0</v>
      </c>
    </row>
    <row r="892" spans="1:19" x14ac:dyDescent="0.25">
      <c r="A892" s="202" t="s">
        <v>30</v>
      </c>
      <c r="B892" s="203"/>
      <c r="C892" s="7"/>
      <c r="D892" s="7">
        <f>$C892</f>
        <v>0</v>
      </c>
      <c r="E892" s="7">
        <f t="shared" ref="E892:N892" si="3316">$C892</f>
        <v>0</v>
      </c>
      <c r="F892" s="7">
        <f t="shared" si="3316"/>
        <v>0</v>
      </c>
      <c r="G892" s="7">
        <f t="shared" si="3316"/>
        <v>0</v>
      </c>
      <c r="H892" s="7">
        <f t="shared" si="3316"/>
        <v>0</v>
      </c>
      <c r="I892" s="7">
        <f t="shared" si="3316"/>
        <v>0</v>
      </c>
      <c r="J892" s="7">
        <f t="shared" si="3316"/>
        <v>0</v>
      </c>
      <c r="K892" s="7">
        <f t="shared" si="3316"/>
        <v>0</v>
      </c>
      <c r="L892" s="7">
        <f t="shared" si="3316"/>
        <v>0</v>
      </c>
      <c r="M892" s="7">
        <f t="shared" si="3316"/>
        <v>0</v>
      </c>
      <c r="N892" s="7">
        <f t="shared" si="3316"/>
        <v>0</v>
      </c>
      <c r="O892" s="150">
        <f t="shared" ref="O892" si="3317">AVERAGE(C892:N892)</f>
        <v>0</v>
      </c>
      <c r="P892" s="150">
        <f t="shared" ref="P892:S892" si="3318">ROUND(O892*(1+P$8),2)</f>
        <v>0</v>
      </c>
      <c r="Q892" s="150">
        <f t="shared" si="3318"/>
        <v>0</v>
      </c>
      <c r="R892" s="150">
        <f t="shared" si="3318"/>
        <v>0</v>
      </c>
      <c r="S892" s="150">
        <f t="shared" si="3318"/>
        <v>0</v>
      </c>
    </row>
    <row r="893" spans="1:19" ht="12" customHeight="1" x14ac:dyDescent="0.25">
      <c r="A893" s="202" t="s">
        <v>282</v>
      </c>
      <c r="B893" s="203"/>
      <c r="C893" s="6">
        <f>C891*C892</f>
        <v>0</v>
      </c>
      <c r="D893" s="6">
        <f t="shared" ref="D893:N893" si="3319">D891*D892</f>
        <v>0</v>
      </c>
      <c r="E893" s="6">
        <f t="shared" si="3319"/>
        <v>0</v>
      </c>
      <c r="F893" s="6">
        <f t="shared" si="3319"/>
        <v>0</v>
      </c>
      <c r="G893" s="6">
        <f t="shared" si="3319"/>
        <v>0</v>
      </c>
      <c r="H893" s="6">
        <f t="shared" si="3319"/>
        <v>0</v>
      </c>
      <c r="I893" s="6">
        <f t="shared" si="3319"/>
        <v>0</v>
      </c>
      <c r="J893" s="6">
        <f t="shared" si="3319"/>
        <v>0</v>
      </c>
      <c r="K893" s="6">
        <f t="shared" si="3319"/>
        <v>0</v>
      </c>
      <c r="L893" s="6">
        <f t="shared" si="3319"/>
        <v>0</v>
      </c>
      <c r="M893" s="6">
        <f t="shared" si="3319"/>
        <v>0</v>
      </c>
      <c r="N893" s="6">
        <f t="shared" si="3319"/>
        <v>0</v>
      </c>
      <c r="O893" s="92">
        <f t="shared" ref="O893" si="3320">SUM(C893:N893)</f>
        <v>0</v>
      </c>
      <c r="P893" s="92">
        <f t="shared" ref="P893" si="3321">P891*P892</f>
        <v>0</v>
      </c>
      <c r="Q893" s="92">
        <f t="shared" ref="Q893" si="3322">Q891*Q892</f>
        <v>0</v>
      </c>
      <c r="R893" s="92">
        <f t="shared" ref="R893" si="3323">R891*R892</f>
        <v>0</v>
      </c>
      <c r="S893" s="92">
        <f t="shared" ref="S893" si="3324">S891*S892</f>
        <v>0</v>
      </c>
    </row>
    <row r="894" spans="1:19" x14ac:dyDescent="0.25">
      <c r="A894" s="202" t="s">
        <v>31</v>
      </c>
      <c r="B894" s="203"/>
      <c r="C894" s="130">
        <v>0.21</v>
      </c>
      <c r="D894" s="131">
        <f t="shared" ref="D894:N894" si="3325">$C894</f>
        <v>0.21</v>
      </c>
      <c r="E894" s="131">
        <f t="shared" si="3325"/>
        <v>0.21</v>
      </c>
      <c r="F894" s="131">
        <f t="shared" si="3325"/>
        <v>0.21</v>
      </c>
      <c r="G894" s="131">
        <f t="shared" si="3325"/>
        <v>0.21</v>
      </c>
      <c r="H894" s="131">
        <f t="shared" si="3325"/>
        <v>0.21</v>
      </c>
      <c r="I894" s="131">
        <f t="shared" si="3325"/>
        <v>0.21</v>
      </c>
      <c r="J894" s="131">
        <f t="shared" si="3325"/>
        <v>0.21</v>
      </c>
      <c r="K894" s="131">
        <f t="shared" si="3325"/>
        <v>0.21</v>
      </c>
      <c r="L894" s="131">
        <f t="shared" si="3325"/>
        <v>0.21</v>
      </c>
      <c r="M894" s="131">
        <f t="shared" si="3325"/>
        <v>0.21</v>
      </c>
      <c r="N894" s="131">
        <f t="shared" si="3325"/>
        <v>0.21</v>
      </c>
      <c r="O894" s="6"/>
      <c r="P894" s="6"/>
      <c r="Q894" s="6"/>
      <c r="R894" s="6"/>
      <c r="S894" s="6"/>
    </row>
    <row r="895" spans="1:19" x14ac:dyDescent="0.25">
      <c r="A895" s="204" t="s">
        <v>32</v>
      </c>
      <c r="B895" s="205"/>
      <c r="C895" s="6">
        <f t="shared" ref="C895:N895" si="3326">C893*C894</f>
        <v>0</v>
      </c>
      <c r="D895" s="6">
        <f t="shared" si="3326"/>
        <v>0</v>
      </c>
      <c r="E895" s="6">
        <f t="shared" si="3326"/>
        <v>0</v>
      </c>
      <c r="F895" s="6">
        <f t="shared" si="3326"/>
        <v>0</v>
      </c>
      <c r="G895" s="6">
        <f t="shared" si="3326"/>
        <v>0</v>
      </c>
      <c r="H895" s="6">
        <f t="shared" si="3326"/>
        <v>0</v>
      </c>
      <c r="I895" s="6">
        <f t="shared" si="3326"/>
        <v>0</v>
      </c>
      <c r="J895" s="6">
        <f t="shared" si="3326"/>
        <v>0</v>
      </c>
      <c r="K895" s="6">
        <f t="shared" si="3326"/>
        <v>0</v>
      </c>
      <c r="L895" s="6">
        <f t="shared" si="3326"/>
        <v>0</v>
      </c>
      <c r="M895" s="6">
        <f t="shared" si="3326"/>
        <v>0</v>
      </c>
      <c r="N895" s="6">
        <f t="shared" si="3326"/>
        <v>0</v>
      </c>
      <c r="O895" s="92">
        <f t="shared" ref="O895:O898" si="3327">SUM(C895:N895)</f>
        <v>0</v>
      </c>
      <c r="P895" s="92">
        <f t="shared" ref="P895" si="3328">P893*$C894</f>
        <v>0</v>
      </c>
      <c r="Q895" s="92">
        <f t="shared" ref="Q895" si="3329">Q893*$C894</f>
        <v>0</v>
      </c>
      <c r="R895" s="92">
        <f t="shared" ref="R895" si="3330">R893*$C894</f>
        <v>0</v>
      </c>
      <c r="S895" s="92">
        <f t="shared" ref="S895" si="3331">S893*$C894</f>
        <v>0</v>
      </c>
    </row>
    <row r="896" spans="1:19" x14ac:dyDescent="0.25">
      <c r="A896" s="204" t="s">
        <v>281</v>
      </c>
      <c r="B896" s="205"/>
      <c r="C896" s="6">
        <f t="shared" ref="C896:N896" si="3332">C893+C895</f>
        <v>0</v>
      </c>
      <c r="D896" s="6">
        <f t="shared" si="3332"/>
        <v>0</v>
      </c>
      <c r="E896" s="6">
        <f t="shared" si="3332"/>
        <v>0</v>
      </c>
      <c r="F896" s="6">
        <f t="shared" si="3332"/>
        <v>0</v>
      </c>
      <c r="G896" s="6">
        <f t="shared" si="3332"/>
        <v>0</v>
      </c>
      <c r="H896" s="6">
        <f t="shared" si="3332"/>
        <v>0</v>
      </c>
      <c r="I896" s="6">
        <f t="shared" si="3332"/>
        <v>0</v>
      </c>
      <c r="J896" s="6">
        <f t="shared" si="3332"/>
        <v>0</v>
      </c>
      <c r="K896" s="6">
        <f t="shared" si="3332"/>
        <v>0</v>
      </c>
      <c r="L896" s="6">
        <f t="shared" si="3332"/>
        <v>0</v>
      </c>
      <c r="M896" s="6">
        <f t="shared" si="3332"/>
        <v>0</v>
      </c>
      <c r="N896" s="6">
        <f t="shared" si="3332"/>
        <v>0</v>
      </c>
      <c r="O896" s="92">
        <f t="shared" si="3327"/>
        <v>0</v>
      </c>
      <c r="P896" s="92">
        <f t="shared" ref="P896" si="3333">P893+P895</f>
        <v>0</v>
      </c>
      <c r="Q896" s="92">
        <f t="shared" ref="Q896" si="3334">Q893+Q895</f>
        <v>0</v>
      </c>
      <c r="R896" s="92">
        <f t="shared" ref="R896" si="3335">R893+R895</f>
        <v>0</v>
      </c>
      <c r="S896" s="92">
        <f t="shared" ref="S896" si="3336">S893+S895</f>
        <v>0</v>
      </c>
    </row>
    <row r="897" spans="1:19" x14ac:dyDescent="0.25">
      <c r="A897" s="8" t="s">
        <v>33</v>
      </c>
      <c r="B897" s="9">
        <f>$B$17</f>
        <v>1</v>
      </c>
      <c r="C897" s="6">
        <f t="shared" ref="C897:N897" si="3337">C896*$B$27</f>
        <v>0</v>
      </c>
      <c r="D897" s="6">
        <f t="shared" si="3337"/>
        <v>0</v>
      </c>
      <c r="E897" s="6">
        <f t="shared" si="3337"/>
        <v>0</v>
      </c>
      <c r="F897" s="6">
        <f t="shared" si="3337"/>
        <v>0</v>
      </c>
      <c r="G897" s="6">
        <f t="shared" si="3337"/>
        <v>0</v>
      </c>
      <c r="H897" s="6">
        <f t="shared" si="3337"/>
        <v>0</v>
      </c>
      <c r="I897" s="6">
        <f t="shared" si="3337"/>
        <v>0</v>
      </c>
      <c r="J897" s="6">
        <f t="shared" si="3337"/>
        <v>0</v>
      </c>
      <c r="K897" s="6">
        <f t="shared" si="3337"/>
        <v>0</v>
      </c>
      <c r="L897" s="6">
        <f t="shared" si="3337"/>
        <v>0</v>
      </c>
      <c r="M897" s="6">
        <f t="shared" si="3337"/>
        <v>0</v>
      </c>
      <c r="N897" s="6">
        <f t="shared" si="3337"/>
        <v>0</v>
      </c>
      <c r="O897" s="92">
        <f t="shared" si="3327"/>
        <v>0</v>
      </c>
      <c r="P897" s="92">
        <f t="shared" ref="P897" si="3338">P896*$B897</f>
        <v>0</v>
      </c>
      <c r="Q897" s="92">
        <f t="shared" ref="Q897" si="3339">Q896*$B897</f>
        <v>0</v>
      </c>
      <c r="R897" s="92">
        <f t="shared" ref="R897" si="3340">R896*$B897</f>
        <v>0</v>
      </c>
      <c r="S897" s="92">
        <f t="shared" ref="S897" si="3341">S896*$B897</f>
        <v>0</v>
      </c>
    </row>
    <row r="898" spans="1:19" x14ac:dyDescent="0.25">
      <c r="A898" s="8" t="s">
        <v>34</v>
      </c>
      <c r="B898" s="9">
        <f>1-B897</f>
        <v>0</v>
      </c>
      <c r="C898" s="6">
        <f t="shared" ref="C898:N898" si="3342">C896*$B$28</f>
        <v>0</v>
      </c>
      <c r="D898" s="6">
        <f t="shared" si="3342"/>
        <v>0</v>
      </c>
      <c r="E898" s="6">
        <f t="shared" si="3342"/>
        <v>0</v>
      </c>
      <c r="F898" s="6">
        <f t="shared" si="3342"/>
        <v>0</v>
      </c>
      <c r="G898" s="6">
        <f t="shared" si="3342"/>
        <v>0</v>
      </c>
      <c r="H898" s="6">
        <f t="shared" si="3342"/>
        <v>0</v>
      </c>
      <c r="I898" s="6">
        <f t="shared" si="3342"/>
        <v>0</v>
      </c>
      <c r="J898" s="6">
        <f t="shared" si="3342"/>
        <v>0</v>
      </c>
      <c r="K898" s="6">
        <f t="shared" si="3342"/>
        <v>0</v>
      </c>
      <c r="L898" s="6">
        <f t="shared" si="3342"/>
        <v>0</v>
      </c>
      <c r="M898" s="6">
        <f t="shared" si="3342"/>
        <v>0</v>
      </c>
      <c r="N898" s="6">
        <f t="shared" si="3342"/>
        <v>0</v>
      </c>
      <c r="O898" s="92">
        <f t="shared" si="3327"/>
        <v>0</v>
      </c>
      <c r="P898" s="92">
        <f t="shared" ref="P898" si="3343">P896-P897</f>
        <v>0</v>
      </c>
      <c r="Q898" s="92">
        <f t="shared" ref="Q898" si="3344">Q896-Q897</f>
        <v>0</v>
      </c>
      <c r="R898" s="92">
        <f t="shared" ref="R898" si="3345">R896-R897</f>
        <v>0</v>
      </c>
      <c r="S898" s="92">
        <f t="shared" ref="S898" si="3346">S896-S897</f>
        <v>0</v>
      </c>
    </row>
    <row r="899" spans="1:19" x14ac:dyDescent="0.25">
      <c r="A899" s="196" t="s">
        <v>420</v>
      </c>
      <c r="B899" s="197"/>
      <c r="C899" s="98" t="s">
        <v>17</v>
      </c>
      <c r="D899" s="98" t="s">
        <v>18</v>
      </c>
      <c r="E899" s="98" t="s">
        <v>19</v>
      </c>
      <c r="F899" s="98" t="s">
        <v>20</v>
      </c>
      <c r="G899" s="98" t="s">
        <v>21</v>
      </c>
      <c r="H899" s="98" t="s">
        <v>22</v>
      </c>
      <c r="I899" s="98" t="s">
        <v>23</v>
      </c>
      <c r="J899" s="98" t="s">
        <v>24</v>
      </c>
      <c r="K899" s="98" t="s">
        <v>25</v>
      </c>
      <c r="L899" s="98" t="s">
        <v>26</v>
      </c>
      <c r="M899" s="98" t="s">
        <v>27</v>
      </c>
      <c r="N899" s="98" t="s">
        <v>28</v>
      </c>
      <c r="O899" s="98" t="s">
        <v>438</v>
      </c>
      <c r="P899" s="98" t="s">
        <v>447</v>
      </c>
      <c r="Q899" s="98" t="s">
        <v>448</v>
      </c>
      <c r="R899" s="98" t="s">
        <v>449</v>
      </c>
      <c r="S899" s="98" t="s">
        <v>450</v>
      </c>
    </row>
    <row r="900" spans="1:19" x14ac:dyDescent="0.25">
      <c r="A900" s="198" t="s">
        <v>29</v>
      </c>
      <c r="B900" s="199"/>
      <c r="C900" s="81"/>
      <c r="D900" s="81">
        <f>$C900</f>
        <v>0</v>
      </c>
      <c r="E900" s="81">
        <f t="shared" ref="E900:N900" si="3347">$C900</f>
        <v>0</v>
      </c>
      <c r="F900" s="81">
        <f t="shared" si="3347"/>
        <v>0</v>
      </c>
      <c r="G900" s="81">
        <f t="shared" si="3347"/>
        <v>0</v>
      </c>
      <c r="H900" s="81">
        <f t="shared" si="3347"/>
        <v>0</v>
      </c>
      <c r="I900" s="81">
        <f t="shared" si="3347"/>
        <v>0</v>
      </c>
      <c r="J900" s="81">
        <f t="shared" si="3347"/>
        <v>0</v>
      </c>
      <c r="K900" s="81">
        <f t="shared" si="3347"/>
        <v>0</v>
      </c>
      <c r="L900" s="81">
        <f t="shared" si="3347"/>
        <v>0</v>
      </c>
      <c r="M900" s="81">
        <f t="shared" si="3347"/>
        <v>0</v>
      </c>
      <c r="N900" s="81">
        <f t="shared" si="3347"/>
        <v>0</v>
      </c>
      <c r="O900" s="90">
        <f t="shared" ref="O900:O901" si="3348">SUM(C900:N900)</f>
        <v>0</v>
      </c>
      <c r="P900" s="90">
        <f t="shared" ref="P900:S900" si="3349">O900*(1+P$7)</f>
        <v>0</v>
      </c>
      <c r="Q900" s="90">
        <f t="shared" si="3349"/>
        <v>0</v>
      </c>
      <c r="R900" s="90">
        <f t="shared" si="3349"/>
        <v>0</v>
      </c>
      <c r="S900" s="90">
        <f t="shared" si="3349"/>
        <v>0</v>
      </c>
    </row>
    <row r="901" spans="1:19" x14ac:dyDescent="0.25">
      <c r="A901" s="200"/>
      <c r="B901" s="201"/>
      <c r="C901" s="79">
        <f>INT($B$1*C900)</f>
        <v>0</v>
      </c>
      <c r="D901" s="79">
        <f t="shared" ref="D901:N901" si="3350">INT($B$1*D900)</f>
        <v>0</v>
      </c>
      <c r="E901" s="79">
        <f t="shared" si="3350"/>
        <v>0</v>
      </c>
      <c r="F901" s="79">
        <f t="shared" si="3350"/>
        <v>0</v>
      </c>
      <c r="G901" s="79">
        <f t="shared" si="3350"/>
        <v>0</v>
      </c>
      <c r="H901" s="79">
        <f t="shared" si="3350"/>
        <v>0</v>
      </c>
      <c r="I901" s="79">
        <f t="shared" si="3350"/>
        <v>0</v>
      </c>
      <c r="J901" s="79">
        <f t="shared" si="3350"/>
        <v>0</v>
      </c>
      <c r="K901" s="79">
        <f t="shared" si="3350"/>
        <v>0</v>
      </c>
      <c r="L901" s="79">
        <f t="shared" si="3350"/>
        <v>0</v>
      </c>
      <c r="M901" s="79">
        <f t="shared" si="3350"/>
        <v>0</v>
      </c>
      <c r="N901" s="79">
        <f t="shared" si="3350"/>
        <v>0</v>
      </c>
      <c r="O901" s="90">
        <f t="shared" si="3348"/>
        <v>0</v>
      </c>
      <c r="P901" s="90">
        <f t="shared" ref="P901:S901" si="3351">O901*(1+P$7)</f>
        <v>0</v>
      </c>
      <c r="Q901" s="90">
        <f t="shared" si="3351"/>
        <v>0</v>
      </c>
      <c r="R901" s="90">
        <f t="shared" si="3351"/>
        <v>0</v>
      </c>
      <c r="S901" s="90">
        <f t="shared" si="3351"/>
        <v>0</v>
      </c>
    </row>
    <row r="902" spans="1:19" x14ac:dyDescent="0.25">
      <c r="A902" s="202" t="s">
        <v>30</v>
      </c>
      <c r="B902" s="203"/>
      <c r="C902" s="7"/>
      <c r="D902" s="7">
        <f>$C902</f>
        <v>0</v>
      </c>
      <c r="E902" s="7">
        <f t="shared" ref="E902:N902" si="3352">$C902</f>
        <v>0</v>
      </c>
      <c r="F902" s="7">
        <f t="shared" si="3352"/>
        <v>0</v>
      </c>
      <c r="G902" s="7">
        <f t="shared" si="3352"/>
        <v>0</v>
      </c>
      <c r="H902" s="7">
        <f t="shared" si="3352"/>
        <v>0</v>
      </c>
      <c r="I902" s="7">
        <f t="shared" si="3352"/>
        <v>0</v>
      </c>
      <c r="J902" s="7">
        <f t="shared" si="3352"/>
        <v>0</v>
      </c>
      <c r="K902" s="7">
        <f t="shared" si="3352"/>
        <v>0</v>
      </c>
      <c r="L902" s="7">
        <f t="shared" si="3352"/>
        <v>0</v>
      </c>
      <c r="M902" s="7">
        <f t="shared" si="3352"/>
        <v>0</v>
      </c>
      <c r="N902" s="7">
        <f t="shared" si="3352"/>
        <v>0</v>
      </c>
      <c r="O902" s="150">
        <f t="shared" ref="O902" si="3353">AVERAGE(C902:N902)</f>
        <v>0</v>
      </c>
      <c r="P902" s="150">
        <f t="shared" ref="P902:S902" si="3354">ROUND(O902*(1+P$8),2)</f>
        <v>0</v>
      </c>
      <c r="Q902" s="150">
        <f t="shared" si="3354"/>
        <v>0</v>
      </c>
      <c r="R902" s="150">
        <f t="shared" si="3354"/>
        <v>0</v>
      </c>
      <c r="S902" s="150">
        <f t="shared" si="3354"/>
        <v>0</v>
      </c>
    </row>
    <row r="903" spans="1:19" ht="12" customHeight="1" x14ac:dyDescent="0.25">
      <c r="A903" s="202" t="s">
        <v>282</v>
      </c>
      <c r="B903" s="203"/>
      <c r="C903" s="6">
        <f>C901*C902</f>
        <v>0</v>
      </c>
      <c r="D903" s="6">
        <f t="shared" ref="D903:N903" si="3355">D901*D902</f>
        <v>0</v>
      </c>
      <c r="E903" s="6">
        <f t="shared" si="3355"/>
        <v>0</v>
      </c>
      <c r="F903" s="6">
        <f t="shared" si="3355"/>
        <v>0</v>
      </c>
      <c r="G903" s="6">
        <f t="shared" si="3355"/>
        <v>0</v>
      </c>
      <c r="H903" s="6">
        <f t="shared" si="3355"/>
        <v>0</v>
      </c>
      <c r="I903" s="6">
        <f t="shared" si="3355"/>
        <v>0</v>
      </c>
      <c r="J903" s="6">
        <f t="shared" si="3355"/>
        <v>0</v>
      </c>
      <c r="K903" s="6">
        <f t="shared" si="3355"/>
        <v>0</v>
      </c>
      <c r="L903" s="6">
        <f t="shared" si="3355"/>
        <v>0</v>
      </c>
      <c r="M903" s="6">
        <f t="shared" si="3355"/>
        <v>0</v>
      </c>
      <c r="N903" s="6">
        <f t="shared" si="3355"/>
        <v>0</v>
      </c>
      <c r="O903" s="92">
        <f t="shared" ref="O903" si="3356">SUM(C903:N903)</f>
        <v>0</v>
      </c>
      <c r="P903" s="92">
        <f t="shared" ref="P903" si="3357">P901*P902</f>
        <v>0</v>
      </c>
      <c r="Q903" s="92">
        <f t="shared" ref="Q903" si="3358">Q901*Q902</f>
        <v>0</v>
      </c>
      <c r="R903" s="92">
        <f t="shared" ref="R903" si="3359">R901*R902</f>
        <v>0</v>
      </c>
      <c r="S903" s="92">
        <f t="shared" ref="S903" si="3360">S901*S902</f>
        <v>0</v>
      </c>
    </row>
    <row r="904" spans="1:19" x14ac:dyDescent="0.25">
      <c r="A904" s="202" t="s">
        <v>31</v>
      </c>
      <c r="B904" s="203"/>
      <c r="C904" s="130">
        <v>0.21</v>
      </c>
      <c r="D904" s="131">
        <f t="shared" ref="D904:N904" si="3361">$C904</f>
        <v>0.21</v>
      </c>
      <c r="E904" s="131">
        <f t="shared" si="3361"/>
        <v>0.21</v>
      </c>
      <c r="F904" s="131">
        <f t="shared" si="3361"/>
        <v>0.21</v>
      </c>
      <c r="G904" s="131">
        <f t="shared" si="3361"/>
        <v>0.21</v>
      </c>
      <c r="H904" s="131">
        <f t="shared" si="3361"/>
        <v>0.21</v>
      </c>
      <c r="I904" s="131">
        <f t="shared" si="3361"/>
        <v>0.21</v>
      </c>
      <c r="J904" s="131">
        <f t="shared" si="3361"/>
        <v>0.21</v>
      </c>
      <c r="K904" s="131">
        <f t="shared" si="3361"/>
        <v>0.21</v>
      </c>
      <c r="L904" s="131">
        <f t="shared" si="3361"/>
        <v>0.21</v>
      </c>
      <c r="M904" s="131">
        <f t="shared" si="3361"/>
        <v>0.21</v>
      </c>
      <c r="N904" s="131">
        <f t="shared" si="3361"/>
        <v>0.21</v>
      </c>
      <c r="O904" s="6"/>
      <c r="P904" s="6"/>
      <c r="Q904" s="6"/>
      <c r="R904" s="6"/>
      <c r="S904" s="6"/>
    </row>
    <row r="905" spans="1:19" x14ac:dyDescent="0.25">
      <c r="A905" s="204" t="s">
        <v>32</v>
      </c>
      <c r="B905" s="205"/>
      <c r="C905" s="6">
        <f t="shared" ref="C905:N905" si="3362">C903*C904</f>
        <v>0</v>
      </c>
      <c r="D905" s="6">
        <f t="shared" si="3362"/>
        <v>0</v>
      </c>
      <c r="E905" s="6">
        <f t="shared" si="3362"/>
        <v>0</v>
      </c>
      <c r="F905" s="6">
        <f t="shared" si="3362"/>
        <v>0</v>
      </c>
      <c r="G905" s="6">
        <f t="shared" si="3362"/>
        <v>0</v>
      </c>
      <c r="H905" s="6">
        <f t="shared" si="3362"/>
        <v>0</v>
      </c>
      <c r="I905" s="6">
        <f t="shared" si="3362"/>
        <v>0</v>
      </c>
      <c r="J905" s="6">
        <f t="shared" si="3362"/>
        <v>0</v>
      </c>
      <c r="K905" s="6">
        <f t="shared" si="3362"/>
        <v>0</v>
      </c>
      <c r="L905" s="6">
        <f t="shared" si="3362"/>
        <v>0</v>
      </c>
      <c r="M905" s="6">
        <f t="shared" si="3362"/>
        <v>0</v>
      </c>
      <c r="N905" s="6">
        <f t="shared" si="3362"/>
        <v>0</v>
      </c>
      <c r="O905" s="92">
        <f t="shared" ref="O905:O908" si="3363">SUM(C905:N905)</f>
        <v>0</v>
      </c>
      <c r="P905" s="92">
        <f t="shared" ref="P905" si="3364">P903*$C904</f>
        <v>0</v>
      </c>
      <c r="Q905" s="92">
        <f t="shared" ref="Q905" si="3365">Q903*$C904</f>
        <v>0</v>
      </c>
      <c r="R905" s="92">
        <f t="shared" ref="R905" si="3366">R903*$C904</f>
        <v>0</v>
      </c>
      <c r="S905" s="92">
        <f t="shared" ref="S905" si="3367">S903*$C904</f>
        <v>0</v>
      </c>
    </row>
    <row r="906" spans="1:19" x14ac:dyDescent="0.25">
      <c r="A906" s="204" t="s">
        <v>281</v>
      </c>
      <c r="B906" s="205"/>
      <c r="C906" s="6">
        <f t="shared" ref="C906:N906" si="3368">C903+C905</f>
        <v>0</v>
      </c>
      <c r="D906" s="6">
        <f t="shared" si="3368"/>
        <v>0</v>
      </c>
      <c r="E906" s="6">
        <f t="shared" si="3368"/>
        <v>0</v>
      </c>
      <c r="F906" s="6">
        <f t="shared" si="3368"/>
        <v>0</v>
      </c>
      <c r="G906" s="6">
        <f t="shared" si="3368"/>
        <v>0</v>
      </c>
      <c r="H906" s="6">
        <f t="shared" si="3368"/>
        <v>0</v>
      </c>
      <c r="I906" s="6">
        <f t="shared" si="3368"/>
        <v>0</v>
      </c>
      <c r="J906" s="6">
        <f t="shared" si="3368"/>
        <v>0</v>
      </c>
      <c r="K906" s="6">
        <f t="shared" si="3368"/>
        <v>0</v>
      </c>
      <c r="L906" s="6">
        <f t="shared" si="3368"/>
        <v>0</v>
      </c>
      <c r="M906" s="6">
        <f t="shared" si="3368"/>
        <v>0</v>
      </c>
      <c r="N906" s="6">
        <f t="shared" si="3368"/>
        <v>0</v>
      </c>
      <c r="O906" s="92">
        <f t="shared" si="3363"/>
        <v>0</v>
      </c>
      <c r="P906" s="92">
        <f t="shared" ref="P906" si="3369">P903+P905</f>
        <v>0</v>
      </c>
      <c r="Q906" s="92">
        <f t="shared" ref="Q906" si="3370">Q903+Q905</f>
        <v>0</v>
      </c>
      <c r="R906" s="92">
        <f t="shared" ref="R906" si="3371">R903+R905</f>
        <v>0</v>
      </c>
      <c r="S906" s="92">
        <f t="shared" ref="S906" si="3372">S903+S905</f>
        <v>0</v>
      </c>
    </row>
    <row r="907" spans="1:19" x14ac:dyDescent="0.25">
      <c r="A907" s="8" t="s">
        <v>33</v>
      </c>
      <c r="B907" s="9">
        <f>$B$17</f>
        <v>1</v>
      </c>
      <c r="C907" s="6">
        <f t="shared" ref="C907:N907" si="3373">C906*$B$27</f>
        <v>0</v>
      </c>
      <c r="D907" s="6">
        <f t="shared" si="3373"/>
        <v>0</v>
      </c>
      <c r="E907" s="6">
        <f t="shared" si="3373"/>
        <v>0</v>
      </c>
      <c r="F907" s="6">
        <f t="shared" si="3373"/>
        <v>0</v>
      </c>
      <c r="G907" s="6">
        <f t="shared" si="3373"/>
        <v>0</v>
      </c>
      <c r="H907" s="6">
        <f t="shared" si="3373"/>
        <v>0</v>
      </c>
      <c r="I907" s="6">
        <f t="shared" si="3373"/>
        <v>0</v>
      </c>
      <c r="J907" s="6">
        <f t="shared" si="3373"/>
        <v>0</v>
      </c>
      <c r="K907" s="6">
        <f t="shared" si="3373"/>
        <v>0</v>
      </c>
      <c r="L907" s="6">
        <f t="shared" si="3373"/>
        <v>0</v>
      </c>
      <c r="M907" s="6">
        <f t="shared" si="3373"/>
        <v>0</v>
      </c>
      <c r="N907" s="6">
        <f t="shared" si="3373"/>
        <v>0</v>
      </c>
      <c r="O907" s="92">
        <f t="shared" si="3363"/>
        <v>0</v>
      </c>
      <c r="P907" s="92">
        <f t="shared" ref="P907" si="3374">P906*$B907</f>
        <v>0</v>
      </c>
      <c r="Q907" s="92">
        <f t="shared" ref="Q907" si="3375">Q906*$B907</f>
        <v>0</v>
      </c>
      <c r="R907" s="92">
        <f t="shared" ref="R907" si="3376">R906*$B907</f>
        <v>0</v>
      </c>
      <c r="S907" s="92">
        <f t="shared" ref="S907" si="3377">S906*$B907</f>
        <v>0</v>
      </c>
    </row>
    <row r="908" spans="1:19" x14ac:dyDescent="0.25">
      <c r="A908" s="8" t="s">
        <v>34</v>
      </c>
      <c r="B908" s="9">
        <f>1-B907</f>
        <v>0</v>
      </c>
      <c r="C908" s="6">
        <f t="shared" ref="C908:N908" si="3378">C906*$B$28</f>
        <v>0</v>
      </c>
      <c r="D908" s="6">
        <f t="shared" si="3378"/>
        <v>0</v>
      </c>
      <c r="E908" s="6">
        <f t="shared" si="3378"/>
        <v>0</v>
      </c>
      <c r="F908" s="6">
        <f t="shared" si="3378"/>
        <v>0</v>
      </c>
      <c r="G908" s="6">
        <f t="shared" si="3378"/>
        <v>0</v>
      </c>
      <c r="H908" s="6">
        <f t="shared" si="3378"/>
        <v>0</v>
      </c>
      <c r="I908" s="6">
        <f t="shared" si="3378"/>
        <v>0</v>
      </c>
      <c r="J908" s="6">
        <f t="shared" si="3378"/>
        <v>0</v>
      </c>
      <c r="K908" s="6">
        <f t="shared" si="3378"/>
        <v>0</v>
      </c>
      <c r="L908" s="6">
        <f t="shared" si="3378"/>
        <v>0</v>
      </c>
      <c r="M908" s="6">
        <f t="shared" si="3378"/>
        <v>0</v>
      </c>
      <c r="N908" s="6">
        <f t="shared" si="3378"/>
        <v>0</v>
      </c>
      <c r="O908" s="92">
        <f t="shared" si="3363"/>
        <v>0</v>
      </c>
      <c r="P908" s="92">
        <f t="shared" ref="P908" si="3379">P906-P907</f>
        <v>0</v>
      </c>
      <c r="Q908" s="92">
        <f t="shared" ref="Q908" si="3380">Q906-Q907</f>
        <v>0</v>
      </c>
      <c r="R908" s="92">
        <f t="shared" ref="R908" si="3381">R906-R907</f>
        <v>0</v>
      </c>
      <c r="S908" s="92">
        <f t="shared" ref="S908" si="3382">S906-S907</f>
        <v>0</v>
      </c>
    </row>
    <row r="909" spans="1:19" x14ac:dyDescent="0.25">
      <c r="A909" s="196" t="s">
        <v>421</v>
      </c>
      <c r="B909" s="197"/>
      <c r="C909" s="98" t="s">
        <v>17</v>
      </c>
      <c r="D909" s="98" t="s">
        <v>18</v>
      </c>
      <c r="E909" s="98" t="s">
        <v>19</v>
      </c>
      <c r="F909" s="98" t="s">
        <v>20</v>
      </c>
      <c r="G909" s="98" t="s">
        <v>21</v>
      </c>
      <c r="H909" s="98" t="s">
        <v>22</v>
      </c>
      <c r="I909" s="98" t="s">
        <v>23</v>
      </c>
      <c r="J909" s="98" t="s">
        <v>24</v>
      </c>
      <c r="K909" s="98" t="s">
        <v>25</v>
      </c>
      <c r="L909" s="98" t="s">
        <v>26</v>
      </c>
      <c r="M909" s="98" t="s">
        <v>27</v>
      </c>
      <c r="N909" s="98" t="s">
        <v>28</v>
      </c>
      <c r="O909" s="98" t="s">
        <v>438</v>
      </c>
      <c r="P909" s="98" t="s">
        <v>447</v>
      </c>
      <c r="Q909" s="98" t="s">
        <v>448</v>
      </c>
      <c r="R909" s="98" t="s">
        <v>449</v>
      </c>
      <c r="S909" s="98" t="s">
        <v>450</v>
      </c>
    </row>
    <row r="910" spans="1:19" x14ac:dyDescent="0.25">
      <c r="A910" s="198" t="s">
        <v>29</v>
      </c>
      <c r="B910" s="199"/>
      <c r="C910" s="81"/>
      <c r="D910" s="81">
        <f>$C910</f>
        <v>0</v>
      </c>
      <c r="E910" s="81">
        <f t="shared" ref="E910:N910" si="3383">$C910</f>
        <v>0</v>
      </c>
      <c r="F910" s="81">
        <f t="shared" si="3383"/>
        <v>0</v>
      </c>
      <c r="G910" s="81">
        <f t="shared" si="3383"/>
        <v>0</v>
      </c>
      <c r="H910" s="81">
        <f t="shared" si="3383"/>
        <v>0</v>
      </c>
      <c r="I910" s="81">
        <f t="shared" si="3383"/>
        <v>0</v>
      </c>
      <c r="J910" s="81">
        <f t="shared" si="3383"/>
        <v>0</v>
      </c>
      <c r="K910" s="81">
        <f t="shared" si="3383"/>
        <v>0</v>
      </c>
      <c r="L910" s="81">
        <f t="shared" si="3383"/>
        <v>0</v>
      </c>
      <c r="M910" s="81">
        <f t="shared" si="3383"/>
        <v>0</v>
      </c>
      <c r="N910" s="81">
        <f t="shared" si="3383"/>
        <v>0</v>
      </c>
      <c r="O910" s="90">
        <f t="shared" ref="O910:O911" si="3384">SUM(C910:N910)</f>
        <v>0</v>
      </c>
      <c r="P910" s="90">
        <f t="shared" ref="P910:S910" si="3385">O910*(1+P$7)</f>
        <v>0</v>
      </c>
      <c r="Q910" s="90">
        <f t="shared" si="3385"/>
        <v>0</v>
      </c>
      <c r="R910" s="90">
        <f t="shared" si="3385"/>
        <v>0</v>
      </c>
      <c r="S910" s="90">
        <f t="shared" si="3385"/>
        <v>0</v>
      </c>
    </row>
    <row r="911" spans="1:19" x14ac:dyDescent="0.25">
      <c r="A911" s="200"/>
      <c r="B911" s="201"/>
      <c r="C911" s="79">
        <f>INT($B$1*C910)</f>
        <v>0</v>
      </c>
      <c r="D911" s="79">
        <f t="shared" ref="D911:N911" si="3386">INT($B$1*D910)</f>
        <v>0</v>
      </c>
      <c r="E911" s="79">
        <f t="shared" si="3386"/>
        <v>0</v>
      </c>
      <c r="F911" s="79">
        <f t="shared" si="3386"/>
        <v>0</v>
      </c>
      <c r="G911" s="79">
        <f t="shared" si="3386"/>
        <v>0</v>
      </c>
      <c r="H911" s="79">
        <f t="shared" si="3386"/>
        <v>0</v>
      </c>
      <c r="I911" s="79">
        <f t="shared" si="3386"/>
        <v>0</v>
      </c>
      <c r="J911" s="79">
        <f t="shared" si="3386"/>
        <v>0</v>
      </c>
      <c r="K911" s="79">
        <f t="shared" si="3386"/>
        <v>0</v>
      </c>
      <c r="L911" s="79">
        <f t="shared" si="3386"/>
        <v>0</v>
      </c>
      <c r="M911" s="79">
        <f t="shared" si="3386"/>
        <v>0</v>
      </c>
      <c r="N911" s="79">
        <f t="shared" si="3386"/>
        <v>0</v>
      </c>
      <c r="O911" s="90">
        <f t="shared" si="3384"/>
        <v>0</v>
      </c>
      <c r="P911" s="90">
        <f t="shared" ref="P911:S911" si="3387">O911*(1+P$7)</f>
        <v>0</v>
      </c>
      <c r="Q911" s="90">
        <f t="shared" si="3387"/>
        <v>0</v>
      </c>
      <c r="R911" s="90">
        <f t="shared" si="3387"/>
        <v>0</v>
      </c>
      <c r="S911" s="90">
        <f t="shared" si="3387"/>
        <v>0</v>
      </c>
    </row>
    <row r="912" spans="1:19" x14ac:dyDescent="0.25">
      <c r="A912" s="202" t="s">
        <v>30</v>
      </c>
      <c r="B912" s="203"/>
      <c r="C912" s="7"/>
      <c r="D912" s="7">
        <f>$C912</f>
        <v>0</v>
      </c>
      <c r="E912" s="7">
        <f t="shared" ref="E912:N912" si="3388">$C912</f>
        <v>0</v>
      </c>
      <c r="F912" s="7">
        <f t="shared" si="3388"/>
        <v>0</v>
      </c>
      <c r="G912" s="7">
        <f t="shared" si="3388"/>
        <v>0</v>
      </c>
      <c r="H912" s="7">
        <f t="shared" si="3388"/>
        <v>0</v>
      </c>
      <c r="I912" s="7">
        <f t="shared" si="3388"/>
        <v>0</v>
      </c>
      <c r="J912" s="7">
        <f t="shared" si="3388"/>
        <v>0</v>
      </c>
      <c r="K912" s="7">
        <f t="shared" si="3388"/>
        <v>0</v>
      </c>
      <c r="L912" s="7">
        <f t="shared" si="3388"/>
        <v>0</v>
      </c>
      <c r="M912" s="7">
        <f t="shared" si="3388"/>
        <v>0</v>
      </c>
      <c r="N912" s="7">
        <f t="shared" si="3388"/>
        <v>0</v>
      </c>
      <c r="O912" s="150">
        <f t="shared" ref="O912" si="3389">AVERAGE(C912:N912)</f>
        <v>0</v>
      </c>
      <c r="P912" s="150">
        <f t="shared" ref="P912:S912" si="3390">ROUND(O912*(1+P$8),2)</f>
        <v>0</v>
      </c>
      <c r="Q912" s="150">
        <f t="shared" si="3390"/>
        <v>0</v>
      </c>
      <c r="R912" s="150">
        <f t="shared" si="3390"/>
        <v>0</v>
      </c>
      <c r="S912" s="150">
        <f t="shared" si="3390"/>
        <v>0</v>
      </c>
    </row>
    <row r="913" spans="1:19" ht="12" customHeight="1" x14ac:dyDescent="0.25">
      <c r="A913" s="202" t="s">
        <v>282</v>
      </c>
      <c r="B913" s="203"/>
      <c r="C913" s="6">
        <f>C911*C912</f>
        <v>0</v>
      </c>
      <c r="D913" s="6">
        <f t="shared" ref="D913:N913" si="3391">D911*D912</f>
        <v>0</v>
      </c>
      <c r="E913" s="6">
        <f t="shared" si="3391"/>
        <v>0</v>
      </c>
      <c r="F913" s="6">
        <f t="shared" si="3391"/>
        <v>0</v>
      </c>
      <c r="G913" s="6">
        <f t="shared" si="3391"/>
        <v>0</v>
      </c>
      <c r="H913" s="6">
        <f t="shared" si="3391"/>
        <v>0</v>
      </c>
      <c r="I913" s="6">
        <f t="shared" si="3391"/>
        <v>0</v>
      </c>
      <c r="J913" s="6">
        <f t="shared" si="3391"/>
        <v>0</v>
      </c>
      <c r="K913" s="6">
        <f t="shared" si="3391"/>
        <v>0</v>
      </c>
      <c r="L913" s="6">
        <f t="shared" si="3391"/>
        <v>0</v>
      </c>
      <c r="M913" s="6">
        <f t="shared" si="3391"/>
        <v>0</v>
      </c>
      <c r="N913" s="6">
        <f t="shared" si="3391"/>
        <v>0</v>
      </c>
      <c r="O913" s="92">
        <f t="shared" ref="O913" si="3392">SUM(C913:N913)</f>
        <v>0</v>
      </c>
      <c r="P913" s="92">
        <f t="shared" ref="P913" si="3393">P911*P912</f>
        <v>0</v>
      </c>
      <c r="Q913" s="92">
        <f t="shared" ref="Q913" si="3394">Q911*Q912</f>
        <v>0</v>
      </c>
      <c r="R913" s="92">
        <f t="shared" ref="R913" si="3395">R911*R912</f>
        <v>0</v>
      </c>
      <c r="S913" s="92">
        <f t="shared" ref="S913" si="3396">S911*S912</f>
        <v>0</v>
      </c>
    </row>
    <row r="914" spans="1:19" x14ac:dyDescent="0.25">
      <c r="A914" s="202" t="s">
        <v>31</v>
      </c>
      <c r="B914" s="203"/>
      <c r="C914" s="130">
        <v>0.21</v>
      </c>
      <c r="D914" s="131">
        <f t="shared" ref="D914:N914" si="3397">$C914</f>
        <v>0.21</v>
      </c>
      <c r="E914" s="131">
        <f t="shared" si="3397"/>
        <v>0.21</v>
      </c>
      <c r="F914" s="131">
        <f t="shared" si="3397"/>
        <v>0.21</v>
      </c>
      <c r="G914" s="131">
        <f t="shared" si="3397"/>
        <v>0.21</v>
      </c>
      <c r="H914" s="131">
        <f t="shared" si="3397"/>
        <v>0.21</v>
      </c>
      <c r="I914" s="131">
        <f t="shared" si="3397"/>
        <v>0.21</v>
      </c>
      <c r="J914" s="131">
        <f t="shared" si="3397"/>
        <v>0.21</v>
      </c>
      <c r="K914" s="131">
        <f t="shared" si="3397"/>
        <v>0.21</v>
      </c>
      <c r="L914" s="131">
        <f t="shared" si="3397"/>
        <v>0.21</v>
      </c>
      <c r="M914" s="131">
        <f t="shared" si="3397"/>
        <v>0.21</v>
      </c>
      <c r="N914" s="131">
        <f t="shared" si="3397"/>
        <v>0.21</v>
      </c>
      <c r="O914" s="6"/>
      <c r="P914" s="6"/>
      <c r="Q914" s="6"/>
      <c r="R914" s="6"/>
      <c r="S914" s="6"/>
    </row>
    <row r="915" spans="1:19" x14ac:dyDescent="0.25">
      <c r="A915" s="204" t="s">
        <v>32</v>
      </c>
      <c r="B915" s="205"/>
      <c r="C915" s="6">
        <f t="shared" ref="C915:N915" si="3398">C913*C914</f>
        <v>0</v>
      </c>
      <c r="D915" s="6">
        <f t="shared" si="3398"/>
        <v>0</v>
      </c>
      <c r="E915" s="6">
        <f t="shared" si="3398"/>
        <v>0</v>
      </c>
      <c r="F915" s="6">
        <f t="shared" si="3398"/>
        <v>0</v>
      </c>
      <c r="G915" s="6">
        <f t="shared" si="3398"/>
        <v>0</v>
      </c>
      <c r="H915" s="6">
        <f t="shared" si="3398"/>
        <v>0</v>
      </c>
      <c r="I915" s="6">
        <f t="shared" si="3398"/>
        <v>0</v>
      </c>
      <c r="J915" s="6">
        <f t="shared" si="3398"/>
        <v>0</v>
      </c>
      <c r="K915" s="6">
        <f t="shared" si="3398"/>
        <v>0</v>
      </c>
      <c r="L915" s="6">
        <f t="shared" si="3398"/>
        <v>0</v>
      </c>
      <c r="M915" s="6">
        <f t="shared" si="3398"/>
        <v>0</v>
      </c>
      <c r="N915" s="6">
        <f t="shared" si="3398"/>
        <v>0</v>
      </c>
      <c r="O915" s="92">
        <f t="shared" ref="O915:O918" si="3399">SUM(C915:N915)</f>
        <v>0</v>
      </c>
      <c r="P915" s="92">
        <f t="shared" ref="P915" si="3400">P913*$C914</f>
        <v>0</v>
      </c>
      <c r="Q915" s="92">
        <f t="shared" ref="Q915" si="3401">Q913*$C914</f>
        <v>0</v>
      </c>
      <c r="R915" s="92">
        <f t="shared" ref="R915" si="3402">R913*$C914</f>
        <v>0</v>
      </c>
      <c r="S915" s="92">
        <f t="shared" ref="S915" si="3403">S913*$C914</f>
        <v>0</v>
      </c>
    </row>
    <row r="916" spans="1:19" x14ac:dyDescent="0.25">
      <c r="A916" s="204" t="s">
        <v>281</v>
      </c>
      <c r="B916" s="205"/>
      <c r="C916" s="6">
        <f t="shared" ref="C916:N916" si="3404">C913+C915</f>
        <v>0</v>
      </c>
      <c r="D916" s="6">
        <f t="shared" si="3404"/>
        <v>0</v>
      </c>
      <c r="E916" s="6">
        <f t="shared" si="3404"/>
        <v>0</v>
      </c>
      <c r="F916" s="6">
        <f t="shared" si="3404"/>
        <v>0</v>
      </c>
      <c r="G916" s="6">
        <f t="shared" si="3404"/>
        <v>0</v>
      </c>
      <c r="H916" s="6">
        <f t="shared" si="3404"/>
        <v>0</v>
      </c>
      <c r="I916" s="6">
        <f t="shared" si="3404"/>
        <v>0</v>
      </c>
      <c r="J916" s="6">
        <f t="shared" si="3404"/>
        <v>0</v>
      </c>
      <c r="K916" s="6">
        <f t="shared" si="3404"/>
        <v>0</v>
      </c>
      <c r="L916" s="6">
        <f t="shared" si="3404"/>
        <v>0</v>
      </c>
      <c r="M916" s="6">
        <f t="shared" si="3404"/>
        <v>0</v>
      </c>
      <c r="N916" s="6">
        <f t="shared" si="3404"/>
        <v>0</v>
      </c>
      <c r="O916" s="92">
        <f t="shared" si="3399"/>
        <v>0</v>
      </c>
      <c r="P916" s="92">
        <f t="shared" ref="P916" si="3405">P913+P915</f>
        <v>0</v>
      </c>
      <c r="Q916" s="92">
        <f t="shared" ref="Q916" si="3406">Q913+Q915</f>
        <v>0</v>
      </c>
      <c r="R916" s="92">
        <f t="shared" ref="R916" si="3407">R913+R915</f>
        <v>0</v>
      </c>
      <c r="S916" s="92">
        <f t="shared" ref="S916" si="3408">S913+S915</f>
        <v>0</v>
      </c>
    </row>
    <row r="917" spans="1:19" x14ac:dyDescent="0.25">
      <c r="A917" s="8" t="s">
        <v>33</v>
      </c>
      <c r="B917" s="9">
        <f>$B$17</f>
        <v>1</v>
      </c>
      <c r="C917" s="6">
        <f t="shared" ref="C917:N917" si="3409">C916*$B$27</f>
        <v>0</v>
      </c>
      <c r="D917" s="6">
        <f t="shared" si="3409"/>
        <v>0</v>
      </c>
      <c r="E917" s="6">
        <f t="shared" si="3409"/>
        <v>0</v>
      </c>
      <c r="F917" s="6">
        <f t="shared" si="3409"/>
        <v>0</v>
      </c>
      <c r="G917" s="6">
        <f t="shared" si="3409"/>
        <v>0</v>
      </c>
      <c r="H917" s="6">
        <f t="shared" si="3409"/>
        <v>0</v>
      </c>
      <c r="I917" s="6">
        <f t="shared" si="3409"/>
        <v>0</v>
      </c>
      <c r="J917" s="6">
        <f t="shared" si="3409"/>
        <v>0</v>
      </c>
      <c r="K917" s="6">
        <f t="shared" si="3409"/>
        <v>0</v>
      </c>
      <c r="L917" s="6">
        <f t="shared" si="3409"/>
        <v>0</v>
      </c>
      <c r="M917" s="6">
        <f t="shared" si="3409"/>
        <v>0</v>
      </c>
      <c r="N917" s="6">
        <f t="shared" si="3409"/>
        <v>0</v>
      </c>
      <c r="O917" s="92">
        <f t="shared" si="3399"/>
        <v>0</v>
      </c>
      <c r="P917" s="92">
        <f t="shared" ref="P917" si="3410">P916*$B917</f>
        <v>0</v>
      </c>
      <c r="Q917" s="92">
        <f t="shared" ref="Q917" si="3411">Q916*$B917</f>
        <v>0</v>
      </c>
      <c r="R917" s="92">
        <f t="shared" ref="R917" si="3412">R916*$B917</f>
        <v>0</v>
      </c>
      <c r="S917" s="92">
        <f t="shared" ref="S917" si="3413">S916*$B917</f>
        <v>0</v>
      </c>
    </row>
    <row r="918" spans="1:19" x14ac:dyDescent="0.25">
      <c r="A918" s="8" t="s">
        <v>34</v>
      </c>
      <c r="B918" s="9">
        <f>1-B917</f>
        <v>0</v>
      </c>
      <c r="C918" s="6">
        <f t="shared" ref="C918:N918" si="3414">C916*$B$28</f>
        <v>0</v>
      </c>
      <c r="D918" s="6">
        <f t="shared" si="3414"/>
        <v>0</v>
      </c>
      <c r="E918" s="6">
        <f t="shared" si="3414"/>
        <v>0</v>
      </c>
      <c r="F918" s="6">
        <f t="shared" si="3414"/>
        <v>0</v>
      </c>
      <c r="G918" s="6">
        <f t="shared" si="3414"/>
        <v>0</v>
      </c>
      <c r="H918" s="6">
        <f t="shared" si="3414"/>
        <v>0</v>
      </c>
      <c r="I918" s="6">
        <f t="shared" si="3414"/>
        <v>0</v>
      </c>
      <c r="J918" s="6">
        <f t="shared" si="3414"/>
        <v>0</v>
      </c>
      <c r="K918" s="6">
        <f t="shared" si="3414"/>
        <v>0</v>
      </c>
      <c r="L918" s="6">
        <f t="shared" si="3414"/>
        <v>0</v>
      </c>
      <c r="M918" s="6">
        <f t="shared" si="3414"/>
        <v>0</v>
      </c>
      <c r="N918" s="6">
        <f t="shared" si="3414"/>
        <v>0</v>
      </c>
      <c r="O918" s="92">
        <f t="shared" si="3399"/>
        <v>0</v>
      </c>
      <c r="P918" s="92">
        <f t="shared" ref="P918" si="3415">P916-P917</f>
        <v>0</v>
      </c>
      <c r="Q918" s="92">
        <f t="shared" ref="Q918" si="3416">Q916-Q917</f>
        <v>0</v>
      </c>
      <c r="R918" s="92">
        <f t="shared" ref="R918" si="3417">R916-R917</f>
        <v>0</v>
      </c>
      <c r="S918" s="92">
        <f t="shared" ref="S918" si="3418">S916-S917</f>
        <v>0</v>
      </c>
    </row>
    <row r="919" spans="1:19" x14ac:dyDescent="0.25">
      <c r="A919" s="196" t="s">
        <v>422</v>
      </c>
      <c r="B919" s="197"/>
      <c r="C919" s="98" t="s">
        <v>17</v>
      </c>
      <c r="D919" s="98" t="s">
        <v>18</v>
      </c>
      <c r="E919" s="98" t="s">
        <v>19</v>
      </c>
      <c r="F919" s="98" t="s">
        <v>20</v>
      </c>
      <c r="G919" s="98" t="s">
        <v>21</v>
      </c>
      <c r="H919" s="98" t="s">
        <v>22</v>
      </c>
      <c r="I919" s="98" t="s">
        <v>23</v>
      </c>
      <c r="J919" s="98" t="s">
        <v>24</v>
      </c>
      <c r="K919" s="98" t="s">
        <v>25</v>
      </c>
      <c r="L919" s="98" t="s">
        <v>26</v>
      </c>
      <c r="M919" s="98" t="s">
        <v>27</v>
      </c>
      <c r="N919" s="98" t="s">
        <v>28</v>
      </c>
      <c r="O919" s="98" t="s">
        <v>438</v>
      </c>
      <c r="P919" s="98" t="s">
        <v>447</v>
      </c>
      <c r="Q919" s="98" t="s">
        <v>448</v>
      </c>
      <c r="R919" s="98" t="s">
        <v>449</v>
      </c>
      <c r="S919" s="98" t="s">
        <v>450</v>
      </c>
    </row>
    <row r="920" spans="1:19" x14ac:dyDescent="0.25">
      <c r="A920" s="198" t="s">
        <v>29</v>
      </c>
      <c r="B920" s="199"/>
      <c r="C920" s="81"/>
      <c r="D920" s="81">
        <f>$C920</f>
        <v>0</v>
      </c>
      <c r="E920" s="81">
        <f t="shared" ref="E920:N920" si="3419">$C920</f>
        <v>0</v>
      </c>
      <c r="F920" s="81">
        <f t="shared" si="3419"/>
        <v>0</v>
      </c>
      <c r="G920" s="81">
        <f t="shared" si="3419"/>
        <v>0</v>
      </c>
      <c r="H920" s="81">
        <f t="shared" si="3419"/>
        <v>0</v>
      </c>
      <c r="I920" s="81">
        <f t="shared" si="3419"/>
        <v>0</v>
      </c>
      <c r="J920" s="81">
        <f t="shared" si="3419"/>
        <v>0</v>
      </c>
      <c r="K920" s="81">
        <f t="shared" si="3419"/>
        <v>0</v>
      </c>
      <c r="L920" s="81">
        <f t="shared" si="3419"/>
        <v>0</v>
      </c>
      <c r="M920" s="81">
        <f t="shared" si="3419"/>
        <v>0</v>
      </c>
      <c r="N920" s="81">
        <f t="shared" si="3419"/>
        <v>0</v>
      </c>
      <c r="O920" s="90">
        <f t="shared" ref="O920:O921" si="3420">SUM(C920:N920)</f>
        <v>0</v>
      </c>
      <c r="P920" s="90">
        <f t="shared" ref="P920:S920" si="3421">O920*(1+P$7)</f>
        <v>0</v>
      </c>
      <c r="Q920" s="90">
        <f t="shared" si="3421"/>
        <v>0</v>
      </c>
      <c r="R920" s="90">
        <f t="shared" si="3421"/>
        <v>0</v>
      </c>
      <c r="S920" s="90">
        <f t="shared" si="3421"/>
        <v>0</v>
      </c>
    </row>
    <row r="921" spans="1:19" x14ac:dyDescent="0.25">
      <c r="A921" s="200"/>
      <c r="B921" s="201"/>
      <c r="C921" s="79">
        <f>INT($B$1*C920)</f>
        <v>0</v>
      </c>
      <c r="D921" s="79">
        <f t="shared" ref="D921:N921" si="3422">INT($B$1*D920)</f>
        <v>0</v>
      </c>
      <c r="E921" s="79">
        <f t="shared" si="3422"/>
        <v>0</v>
      </c>
      <c r="F921" s="79">
        <f t="shared" si="3422"/>
        <v>0</v>
      </c>
      <c r="G921" s="79">
        <f t="shared" si="3422"/>
        <v>0</v>
      </c>
      <c r="H921" s="79">
        <f t="shared" si="3422"/>
        <v>0</v>
      </c>
      <c r="I921" s="79">
        <f t="shared" si="3422"/>
        <v>0</v>
      </c>
      <c r="J921" s="79">
        <f t="shared" si="3422"/>
        <v>0</v>
      </c>
      <c r="K921" s="79">
        <f t="shared" si="3422"/>
        <v>0</v>
      </c>
      <c r="L921" s="79">
        <f t="shared" si="3422"/>
        <v>0</v>
      </c>
      <c r="M921" s="79">
        <f t="shared" si="3422"/>
        <v>0</v>
      </c>
      <c r="N921" s="79">
        <f t="shared" si="3422"/>
        <v>0</v>
      </c>
      <c r="O921" s="90">
        <f t="shared" si="3420"/>
        <v>0</v>
      </c>
      <c r="P921" s="90">
        <f t="shared" ref="P921:S921" si="3423">O921*(1+P$7)</f>
        <v>0</v>
      </c>
      <c r="Q921" s="90">
        <f t="shared" si="3423"/>
        <v>0</v>
      </c>
      <c r="R921" s="90">
        <f t="shared" si="3423"/>
        <v>0</v>
      </c>
      <c r="S921" s="90">
        <f t="shared" si="3423"/>
        <v>0</v>
      </c>
    </row>
    <row r="922" spans="1:19" x14ac:dyDescent="0.25">
      <c r="A922" s="202" t="s">
        <v>30</v>
      </c>
      <c r="B922" s="203"/>
      <c r="C922" s="7"/>
      <c r="D922" s="7">
        <f>$C922</f>
        <v>0</v>
      </c>
      <c r="E922" s="7">
        <f t="shared" ref="E922:N922" si="3424">$C922</f>
        <v>0</v>
      </c>
      <c r="F922" s="7">
        <f t="shared" si="3424"/>
        <v>0</v>
      </c>
      <c r="G922" s="7">
        <f t="shared" si="3424"/>
        <v>0</v>
      </c>
      <c r="H922" s="7">
        <f t="shared" si="3424"/>
        <v>0</v>
      </c>
      <c r="I922" s="7">
        <f t="shared" si="3424"/>
        <v>0</v>
      </c>
      <c r="J922" s="7">
        <f t="shared" si="3424"/>
        <v>0</v>
      </c>
      <c r="K922" s="7">
        <f t="shared" si="3424"/>
        <v>0</v>
      </c>
      <c r="L922" s="7">
        <f t="shared" si="3424"/>
        <v>0</v>
      </c>
      <c r="M922" s="7">
        <f t="shared" si="3424"/>
        <v>0</v>
      </c>
      <c r="N922" s="7">
        <f t="shared" si="3424"/>
        <v>0</v>
      </c>
      <c r="O922" s="150">
        <f t="shared" ref="O922" si="3425">AVERAGE(C922:N922)</f>
        <v>0</v>
      </c>
      <c r="P922" s="150">
        <f t="shared" ref="P922:S922" si="3426">ROUND(O922*(1+P$8),2)</f>
        <v>0</v>
      </c>
      <c r="Q922" s="150">
        <f t="shared" si="3426"/>
        <v>0</v>
      </c>
      <c r="R922" s="150">
        <f t="shared" si="3426"/>
        <v>0</v>
      </c>
      <c r="S922" s="150">
        <f t="shared" si="3426"/>
        <v>0</v>
      </c>
    </row>
    <row r="923" spans="1:19" ht="12" customHeight="1" x14ac:dyDescent="0.25">
      <c r="A923" s="202" t="s">
        <v>282</v>
      </c>
      <c r="B923" s="203"/>
      <c r="C923" s="6">
        <f>C921*C922</f>
        <v>0</v>
      </c>
      <c r="D923" s="6">
        <f t="shared" ref="D923:N923" si="3427">D921*D922</f>
        <v>0</v>
      </c>
      <c r="E923" s="6">
        <f t="shared" si="3427"/>
        <v>0</v>
      </c>
      <c r="F923" s="6">
        <f t="shared" si="3427"/>
        <v>0</v>
      </c>
      <c r="G923" s="6">
        <f t="shared" si="3427"/>
        <v>0</v>
      </c>
      <c r="H923" s="6">
        <f t="shared" si="3427"/>
        <v>0</v>
      </c>
      <c r="I923" s="6">
        <f t="shared" si="3427"/>
        <v>0</v>
      </c>
      <c r="J923" s="6">
        <f t="shared" si="3427"/>
        <v>0</v>
      </c>
      <c r="K923" s="6">
        <f t="shared" si="3427"/>
        <v>0</v>
      </c>
      <c r="L923" s="6">
        <f t="shared" si="3427"/>
        <v>0</v>
      </c>
      <c r="M923" s="6">
        <f t="shared" si="3427"/>
        <v>0</v>
      </c>
      <c r="N923" s="6">
        <f t="shared" si="3427"/>
        <v>0</v>
      </c>
      <c r="O923" s="92">
        <f t="shared" ref="O923" si="3428">SUM(C923:N923)</f>
        <v>0</v>
      </c>
      <c r="P923" s="92">
        <f t="shared" ref="P923" si="3429">P921*P922</f>
        <v>0</v>
      </c>
      <c r="Q923" s="92">
        <f t="shared" ref="Q923" si="3430">Q921*Q922</f>
        <v>0</v>
      </c>
      <c r="R923" s="92">
        <f t="shared" ref="R923" si="3431">R921*R922</f>
        <v>0</v>
      </c>
      <c r="S923" s="92">
        <f t="shared" ref="S923" si="3432">S921*S922</f>
        <v>0</v>
      </c>
    </row>
    <row r="924" spans="1:19" x14ac:dyDescent="0.25">
      <c r="A924" s="202" t="s">
        <v>31</v>
      </c>
      <c r="B924" s="203"/>
      <c r="C924" s="130">
        <v>0.21</v>
      </c>
      <c r="D924" s="131">
        <f t="shared" ref="D924:N924" si="3433">$C924</f>
        <v>0.21</v>
      </c>
      <c r="E924" s="131">
        <f t="shared" si="3433"/>
        <v>0.21</v>
      </c>
      <c r="F924" s="131">
        <f t="shared" si="3433"/>
        <v>0.21</v>
      </c>
      <c r="G924" s="131">
        <f t="shared" si="3433"/>
        <v>0.21</v>
      </c>
      <c r="H924" s="131">
        <f t="shared" si="3433"/>
        <v>0.21</v>
      </c>
      <c r="I924" s="131">
        <f t="shared" si="3433"/>
        <v>0.21</v>
      </c>
      <c r="J924" s="131">
        <f t="shared" si="3433"/>
        <v>0.21</v>
      </c>
      <c r="K924" s="131">
        <f t="shared" si="3433"/>
        <v>0.21</v>
      </c>
      <c r="L924" s="131">
        <f t="shared" si="3433"/>
        <v>0.21</v>
      </c>
      <c r="M924" s="131">
        <f t="shared" si="3433"/>
        <v>0.21</v>
      </c>
      <c r="N924" s="131">
        <f t="shared" si="3433"/>
        <v>0.21</v>
      </c>
      <c r="O924" s="6"/>
      <c r="P924" s="6"/>
      <c r="Q924" s="6"/>
      <c r="R924" s="6"/>
      <c r="S924" s="6"/>
    </row>
    <row r="925" spans="1:19" x14ac:dyDescent="0.25">
      <c r="A925" s="204" t="s">
        <v>32</v>
      </c>
      <c r="B925" s="205"/>
      <c r="C925" s="6">
        <f t="shared" ref="C925:N925" si="3434">C923*C924</f>
        <v>0</v>
      </c>
      <c r="D925" s="6">
        <f t="shared" si="3434"/>
        <v>0</v>
      </c>
      <c r="E925" s="6">
        <f t="shared" si="3434"/>
        <v>0</v>
      </c>
      <c r="F925" s="6">
        <f t="shared" si="3434"/>
        <v>0</v>
      </c>
      <c r="G925" s="6">
        <f t="shared" si="3434"/>
        <v>0</v>
      </c>
      <c r="H925" s="6">
        <f t="shared" si="3434"/>
        <v>0</v>
      </c>
      <c r="I925" s="6">
        <f t="shared" si="3434"/>
        <v>0</v>
      </c>
      <c r="J925" s="6">
        <f t="shared" si="3434"/>
        <v>0</v>
      </c>
      <c r="K925" s="6">
        <f t="shared" si="3434"/>
        <v>0</v>
      </c>
      <c r="L925" s="6">
        <f t="shared" si="3434"/>
        <v>0</v>
      </c>
      <c r="M925" s="6">
        <f t="shared" si="3434"/>
        <v>0</v>
      </c>
      <c r="N925" s="6">
        <f t="shared" si="3434"/>
        <v>0</v>
      </c>
      <c r="O925" s="92">
        <f t="shared" ref="O925:O928" si="3435">SUM(C925:N925)</f>
        <v>0</v>
      </c>
      <c r="P925" s="92">
        <f t="shared" ref="P925" si="3436">P923*$C924</f>
        <v>0</v>
      </c>
      <c r="Q925" s="92">
        <f t="shared" ref="Q925" si="3437">Q923*$C924</f>
        <v>0</v>
      </c>
      <c r="R925" s="92">
        <f t="shared" ref="R925" si="3438">R923*$C924</f>
        <v>0</v>
      </c>
      <c r="S925" s="92">
        <f t="shared" ref="S925" si="3439">S923*$C924</f>
        <v>0</v>
      </c>
    </row>
    <row r="926" spans="1:19" x14ac:dyDescent="0.25">
      <c r="A926" s="204" t="s">
        <v>281</v>
      </c>
      <c r="B926" s="205"/>
      <c r="C926" s="6">
        <f t="shared" ref="C926:N926" si="3440">C923+C925</f>
        <v>0</v>
      </c>
      <c r="D926" s="6">
        <f t="shared" si="3440"/>
        <v>0</v>
      </c>
      <c r="E926" s="6">
        <f t="shared" si="3440"/>
        <v>0</v>
      </c>
      <c r="F926" s="6">
        <f t="shared" si="3440"/>
        <v>0</v>
      </c>
      <c r="G926" s="6">
        <f t="shared" si="3440"/>
        <v>0</v>
      </c>
      <c r="H926" s="6">
        <f t="shared" si="3440"/>
        <v>0</v>
      </c>
      <c r="I926" s="6">
        <f t="shared" si="3440"/>
        <v>0</v>
      </c>
      <c r="J926" s="6">
        <f t="shared" si="3440"/>
        <v>0</v>
      </c>
      <c r="K926" s="6">
        <f t="shared" si="3440"/>
        <v>0</v>
      </c>
      <c r="L926" s="6">
        <f t="shared" si="3440"/>
        <v>0</v>
      </c>
      <c r="M926" s="6">
        <f t="shared" si="3440"/>
        <v>0</v>
      </c>
      <c r="N926" s="6">
        <f t="shared" si="3440"/>
        <v>0</v>
      </c>
      <c r="O926" s="92">
        <f t="shared" si="3435"/>
        <v>0</v>
      </c>
      <c r="P926" s="92">
        <f t="shared" ref="P926" si="3441">P923+P925</f>
        <v>0</v>
      </c>
      <c r="Q926" s="92">
        <f t="shared" ref="Q926" si="3442">Q923+Q925</f>
        <v>0</v>
      </c>
      <c r="R926" s="92">
        <f t="shared" ref="R926" si="3443">R923+R925</f>
        <v>0</v>
      </c>
      <c r="S926" s="92">
        <f t="shared" ref="S926" si="3444">S923+S925</f>
        <v>0</v>
      </c>
    </row>
    <row r="927" spans="1:19" x14ac:dyDescent="0.25">
      <c r="A927" s="8" t="s">
        <v>33</v>
      </c>
      <c r="B927" s="9">
        <f>$B$17</f>
        <v>1</v>
      </c>
      <c r="C927" s="6">
        <f t="shared" ref="C927:N927" si="3445">C926*$B$27</f>
        <v>0</v>
      </c>
      <c r="D927" s="6">
        <f t="shared" si="3445"/>
        <v>0</v>
      </c>
      <c r="E927" s="6">
        <f t="shared" si="3445"/>
        <v>0</v>
      </c>
      <c r="F927" s="6">
        <f t="shared" si="3445"/>
        <v>0</v>
      </c>
      <c r="G927" s="6">
        <f t="shared" si="3445"/>
        <v>0</v>
      </c>
      <c r="H927" s="6">
        <f t="shared" si="3445"/>
        <v>0</v>
      </c>
      <c r="I927" s="6">
        <f t="shared" si="3445"/>
        <v>0</v>
      </c>
      <c r="J927" s="6">
        <f t="shared" si="3445"/>
        <v>0</v>
      </c>
      <c r="K927" s="6">
        <f t="shared" si="3445"/>
        <v>0</v>
      </c>
      <c r="L927" s="6">
        <f t="shared" si="3445"/>
        <v>0</v>
      </c>
      <c r="M927" s="6">
        <f t="shared" si="3445"/>
        <v>0</v>
      </c>
      <c r="N927" s="6">
        <f t="shared" si="3445"/>
        <v>0</v>
      </c>
      <c r="O927" s="92">
        <f t="shared" si="3435"/>
        <v>0</v>
      </c>
      <c r="P927" s="92">
        <f t="shared" ref="P927" si="3446">P926*$B927</f>
        <v>0</v>
      </c>
      <c r="Q927" s="92">
        <f t="shared" ref="Q927" si="3447">Q926*$B927</f>
        <v>0</v>
      </c>
      <c r="R927" s="92">
        <f t="shared" ref="R927" si="3448">R926*$B927</f>
        <v>0</v>
      </c>
      <c r="S927" s="92">
        <f t="shared" ref="S927" si="3449">S926*$B927</f>
        <v>0</v>
      </c>
    </row>
    <row r="928" spans="1:19" x14ac:dyDescent="0.25">
      <c r="A928" s="8" t="s">
        <v>34</v>
      </c>
      <c r="B928" s="9">
        <f>1-B927</f>
        <v>0</v>
      </c>
      <c r="C928" s="6">
        <f t="shared" ref="C928:N928" si="3450">C926*$B$28</f>
        <v>0</v>
      </c>
      <c r="D928" s="6">
        <f t="shared" si="3450"/>
        <v>0</v>
      </c>
      <c r="E928" s="6">
        <f t="shared" si="3450"/>
        <v>0</v>
      </c>
      <c r="F928" s="6">
        <f t="shared" si="3450"/>
        <v>0</v>
      </c>
      <c r="G928" s="6">
        <f t="shared" si="3450"/>
        <v>0</v>
      </c>
      <c r="H928" s="6">
        <f t="shared" si="3450"/>
        <v>0</v>
      </c>
      <c r="I928" s="6">
        <f t="shared" si="3450"/>
        <v>0</v>
      </c>
      <c r="J928" s="6">
        <f t="shared" si="3450"/>
        <v>0</v>
      </c>
      <c r="K928" s="6">
        <f t="shared" si="3450"/>
        <v>0</v>
      </c>
      <c r="L928" s="6">
        <f t="shared" si="3450"/>
        <v>0</v>
      </c>
      <c r="M928" s="6">
        <f t="shared" si="3450"/>
        <v>0</v>
      </c>
      <c r="N928" s="6">
        <f t="shared" si="3450"/>
        <v>0</v>
      </c>
      <c r="O928" s="92">
        <f t="shared" si="3435"/>
        <v>0</v>
      </c>
      <c r="P928" s="92">
        <f t="shared" ref="P928" si="3451">P926-P927</f>
        <v>0</v>
      </c>
      <c r="Q928" s="92">
        <f t="shared" ref="Q928" si="3452">Q926-Q927</f>
        <v>0</v>
      </c>
      <c r="R928" s="92">
        <f t="shared" ref="R928" si="3453">R926-R927</f>
        <v>0</v>
      </c>
      <c r="S928" s="92">
        <f t="shared" ref="S928" si="3454">S926-S927</f>
        <v>0</v>
      </c>
    </row>
    <row r="929" spans="1:19" x14ac:dyDescent="0.25">
      <c r="A929" s="196" t="s">
        <v>423</v>
      </c>
      <c r="B929" s="197"/>
      <c r="C929" s="98" t="s">
        <v>17</v>
      </c>
      <c r="D929" s="98" t="s">
        <v>18</v>
      </c>
      <c r="E929" s="98" t="s">
        <v>19</v>
      </c>
      <c r="F929" s="98" t="s">
        <v>20</v>
      </c>
      <c r="G929" s="98" t="s">
        <v>21</v>
      </c>
      <c r="H929" s="98" t="s">
        <v>22</v>
      </c>
      <c r="I929" s="98" t="s">
        <v>23</v>
      </c>
      <c r="J929" s="98" t="s">
        <v>24</v>
      </c>
      <c r="K929" s="98" t="s">
        <v>25</v>
      </c>
      <c r="L929" s="98" t="s">
        <v>26</v>
      </c>
      <c r="M929" s="98" t="s">
        <v>27</v>
      </c>
      <c r="N929" s="98" t="s">
        <v>28</v>
      </c>
      <c r="O929" s="98" t="s">
        <v>438</v>
      </c>
      <c r="P929" s="98" t="s">
        <v>447</v>
      </c>
      <c r="Q929" s="98" t="s">
        <v>448</v>
      </c>
      <c r="R929" s="98" t="s">
        <v>449</v>
      </c>
      <c r="S929" s="98" t="s">
        <v>450</v>
      </c>
    </row>
    <row r="930" spans="1:19" x14ac:dyDescent="0.25">
      <c r="A930" s="198" t="s">
        <v>29</v>
      </c>
      <c r="B930" s="199"/>
      <c r="C930" s="81"/>
      <c r="D930" s="81">
        <f>$C930</f>
        <v>0</v>
      </c>
      <c r="E930" s="81">
        <f t="shared" ref="E930:N930" si="3455">$C930</f>
        <v>0</v>
      </c>
      <c r="F930" s="81">
        <f t="shared" si="3455"/>
        <v>0</v>
      </c>
      <c r="G930" s="81">
        <f t="shared" si="3455"/>
        <v>0</v>
      </c>
      <c r="H930" s="81">
        <f t="shared" si="3455"/>
        <v>0</v>
      </c>
      <c r="I930" s="81">
        <f t="shared" si="3455"/>
        <v>0</v>
      </c>
      <c r="J930" s="81">
        <f t="shared" si="3455"/>
        <v>0</v>
      </c>
      <c r="K930" s="81">
        <f t="shared" si="3455"/>
        <v>0</v>
      </c>
      <c r="L930" s="81">
        <f t="shared" si="3455"/>
        <v>0</v>
      </c>
      <c r="M930" s="81">
        <f t="shared" si="3455"/>
        <v>0</v>
      </c>
      <c r="N930" s="81">
        <f t="shared" si="3455"/>
        <v>0</v>
      </c>
      <c r="O930" s="90">
        <f t="shared" ref="O930:O931" si="3456">SUM(C930:N930)</f>
        <v>0</v>
      </c>
      <c r="P930" s="90">
        <f t="shared" ref="P930:S930" si="3457">O930*(1+P$7)</f>
        <v>0</v>
      </c>
      <c r="Q930" s="90">
        <f t="shared" si="3457"/>
        <v>0</v>
      </c>
      <c r="R930" s="90">
        <f t="shared" si="3457"/>
        <v>0</v>
      </c>
      <c r="S930" s="90">
        <f t="shared" si="3457"/>
        <v>0</v>
      </c>
    </row>
    <row r="931" spans="1:19" x14ac:dyDescent="0.25">
      <c r="A931" s="200"/>
      <c r="B931" s="201"/>
      <c r="C931" s="79">
        <f>INT($B$1*C930)</f>
        <v>0</v>
      </c>
      <c r="D931" s="79">
        <f t="shared" ref="D931:N931" si="3458">INT($B$1*D930)</f>
        <v>0</v>
      </c>
      <c r="E931" s="79">
        <f t="shared" si="3458"/>
        <v>0</v>
      </c>
      <c r="F931" s="79">
        <f t="shared" si="3458"/>
        <v>0</v>
      </c>
      <c r="G931" s="79">
        <f t="shared" si="3458"/>
        <v>0</v>
      </c>
      <c r="H931" s="79">
        <f t="shared" si="3458"/>
        <v>0</v>
      </c>
      <c r="I931" s="79">
        <f t="shared" si="3458"/>
        <v>0</v>
      </c>
      <c r="J931" s="79">
        <f t="shared" si="3458"/>
        <v>0</v>
      </c>
      <c r="K931" s="79">
        <f t="shared" si="3458"/>
        <v>0</v>
      </c>
      <c r="L931" s="79">
        <f t="shared" si="3458"/>
        <v>0</v>
      </c>
      <c r="M931" s="79">
        <f t="shared" si="3458"/>
        <v>0</v>
      </c>
      <c r="N931" s="79">
        <f t="shared" si="3458"/>
        <v>0</v>
      </c>
      <c r="O931" s="90">
        <f t="shared" si="3456"/>
        <v>0</v>
      </c>
      <c r="P931" s="90">
        <f t="shared" ref="P931:S931" si="3459">O931*(1+P$7)</f>
        <v>0</v>
      </c>
      <c r="Q931" s="90">
        <f t="shared" si="3459"/>
        <v>0</v>
      </c>
      <c r="R931" s="90">
        <f t="shared" si="3459"/>
        <v>0</v>
      </c>
      <c r="S931" s="90">
        <f t="shared" si="3459"/>
        <v>0</v>
      </c>
    </row>
    <row r="932" spans="1:19" x14ac:dyDescent="0.25">
      <c r="A932" s="202" t="s">
        <v>30</v>
      </c>
      <c r="B932" s="203"/>
      <c r="C932" s="7"/>
      <c r="D932" s="7">
        <f>$C932</f>
        <v>0</v>
      </c>
      <c r="E932" s="7">
        <f t="shared" ref="E932:N932" si="3460">$C932</f>
        <v>0</v>
      </c>
      <c r="F932" s="7">
        <f t="shared" si="3460"/>
        <v>0</v>
      </c>
      <c r="G932" s="7">
        <f t="shared" si="3460"/>
        <v>0</v>
      </c>
      <c r="H932" s="7">
        <f t="shared" si="3460"/>
        <v>0</v>
      </c>
      <c r="I932" s="7">
        <f t="shared" si="3460"/>
        <v>0</v>
      </c>
      <c r="J932" s="7">
        <f t="shared" si="3460"/>
        <v>0</v>
      </c>
      <c r="K932" s="7">
        <f t="shared" si="3460"/>
        <v>0</v>
      </c>
      <c r="L932" s="7">
        <f t="shared" si="3460"/>
        <v>0</v>
      </c>
      <c r="M932" s="7">
        <f t="shared" si="3460"/>
        <v>0</v>
      </c>
      <c r="N932" s="7">
        <f t="shared" si="3460"/>
        <v>0</v>
      </c>
      <c r="O932" s="150">
        <f t="shared" ref="O932" si="3461">AVERAGE(C932:N932)</f>
        <v>0</v>
      </c>
      <c r="P932" s="150">
        <f t="shared" ref="P932:S932" si="3462">ROUND(O932*(1+P$8),2)</f>
        <v>0</v>
      </c>
      <c r="Q932" s="150">
        <f t="shared" si="3462"/>
        <v>0</v>
      </c>
      <c r="R932" s="150">
        <f t="shared" si="3462"/>
        <v>0</v>
      </c>
      <c r="S932" s="150">
        <f t="shared" si="3462"/>
        <v>0</v>
      </c>
    </row>
    <row r="933" spans="1:19" ht="12" customHeight="1" x14ac:dyDescent="0.25">
      <c r="A933" s="202" t="s">
        <v>282</v>
      </c>
      <c r="B933" s="203"/>
      <c r="C933" s="6">
        <f>C931*C932</f>
        <v>0</v>
      </c>
      <c r="D933" s="6">
        <f t="shared" ref="D933:N933" si="3463">D931*D932</f>
        <v>0</v>
      </c>
      <c r="E933" s="6">
        <f t="shared" si="3463"/>
        <v>0</v>
      </c>
      <c r="F933" s="6">
        <f t="shared" si="3463"/>
        <v>0</v>
      </c>
      <c r="G933" s="6">
        <f t="shared" si="3463"/>
        <v>0</v>
      </c>
      <c r="H933" s="6">
        <f t="shared" si="3463"/>
        <v>0</v>
      </c>
      <c r="I933" s="6">
        <f t="shared" si="3463"/>
        <v>0</v>
      </c>
      <c r="J933" s="6">
        <f t="shared" si="3463"/>
        <v>0</v>
      </c>
      <c r="K933" s="6">
        <f t="shared" si="3463"/>
        <v>0</v>
      </c>
      <c r="L933" s="6">
        <f t="shared" si="3463"/>
        <v>0</v>
      </c>
      <c r="M933" s="6">
        <f t="shared" si="3463"/>
        <v>0</v>
      </c>
      <c r="N933" s="6">
        <f t="shared" si="3463"/>
        <v>0</v>
      </c>
      <c r="O933" s="92">
        <f t="shared" ref="O933" si="3464">SUM(C933:N933)</f>
        <v>0</v>
      </c>
      <c r="P933" s="92">
        <f t="shared" ref="P933" si="3465">P931*P932</f>
        <v>0</v>
      </c>
      <c r="Q933" s="92">
        <f t="shared" ref="Q933" si="3466">Q931*Q932</f>
        <v>0</v>
      </c>
      <c r="R933" s="92">
        <f t="shared" ref="R933" si="3467">R931*R932</f>
        <v>0</v>
      </c>
      <c r="S933" s="92">
        <f t="shared" ref="S933" si="3468">S931*S932</f>
        <v>0</v>
      </c>
    </row>
    <row r="934" spans="1:19" x14ac:dyDescent="0.25">
      <c r="A934" s="202" t="s">
        <v>31</v>
      </c>
      <c r="B934" s="203"/>
      <c r="C934" s="130">
        <v>0.21</v>
      </c>
      <c r="D934" s="131">
        <f t="shared" ref="D934:N934" si="3469">$C934</f>
        <v>0.21</v>
      </c>
      <c r="E934" s="131">
        <f t="shared" si="3469"/>
        <v>0.21</v>
      </c>
      <c r="F934" s="131">
        <f t="shared" si="3469"/>
        <v>0.21</v>
      </c>
      <c r="G934" s="131">
        <f t="shared" si="3469"/>
        <v>0.21</v>
      </c>
      <c r="H934" s="131">
        <f t="shared" si="3469"/>
        <v>0.21</v>
      </c>
      <c r="I934" s="131">
        <f t="shared" si="3469"/>
        <v>0.21</v>
      </c>
      <c r="J934" s="131">
        <f t="shared" si="3469"/>
        <v>0.21</v>
      </c>
      <c r="K934" s="131">
        <f t="shared" si="3469"/>
        <v>0.21</v>
      </c>
      <c r="L934" s="131">
        <f t="shared" si="3469"/>
        <v>0.21</v>
      </c>
      <c r="M934" s="131">
        <f t="shared" si="3469"/>
        <v>0.21</v>
      </c>
      <c r="N934" s="131">
        <f t="shared" si="3469"/>
        <v>0.21</v>
      </c>
      <c r="O934" s="6"/>
      <c r="P934" s="6"/>
      <c r="Q934" s="6"/>
      <c r="R934" s="6"/>
      <c r="S934" s="6"/>
    </row>
    <row r="935" spans="1:19" x14ac:dyDescent="0.25">
      <c r="A935" s="204" t="s">
        <v>32</v>
      </c>
      <c r="B935" s="205"/>
      <c r="C935" s="6">
        <f t="shared" ref="C935:N935" si="3470">C933*C934</f>
        <v>0</v>
      </c>
      <c r="D935" s="6">
        <f t="shared" si="3470"/>
        <v>0</v>
      </c>
      <c r="E935" s="6">
        <f t="shared" si="3470"/>
        <v>0</v>
      </c>
      <c r="F935" s="6">
        <f t="shared" si="3470"/>
        <v>0</v>
      </c>
      <c r="G935" s="6">
        <f t="shared" si="3470"/>
        <v>0</v>
      </c>
      <c r="H935" s="6">
        <f t="shared" si="3470"/>
        <v>0</v>
      </c>
      <c r="I935" s="6">
        <f t="shared" si="3470"/>
        <v>0</v>
      </c>
      <c r="J935" s="6">
        <f t="shared" si="3470"/>
        <v>0</v>
      </c>
      <c r="K935" s="6">
        <f t="shared" si="3470"/>
        <v>0</v>
      </c>
      <c r="L935" s="6">
        <f t="shared" si="3470"/>
        <v>0</v>
      </c>
      <c r="M935" s="6">
        <f t="shared" si="3470"/>
        <v>0</v>
      </c>
      <c r="N935" s="6">
        <f t="shared" si="3470"/>
        <v>0</v>
      </c>
      <c r="O935" s="92">
        <f t="shared" ref="O935:O938" si="3471">SUM(C935:N935)</f>
        <v>0</v>
      </c>
      <c r="P935" s="92">
        <f t="shared" ref="P935" si="3472">P933*$C934</f>
        <v>0</v>
      </c>
      <c r="Q935" s="92">
        <f t="shared" ref="Q935" si="3473">Q933*$C934</f>
        <v>0</v>
      </c>
      <c r="R935" s="92">
        <f t="shared" ref="R935" si="3474">R933*$C934</f>
        <v>0</v>
      </c>
      <c r="S935" s="92">
        <f t="shared" ref="S935" si="3475">S933*$C934</f>
        <v>0</v>
      </c>
    </row>
    <row r="936" spans="1:19" x14ac:dyDescent="0.25">
      <c r="A936" s="204" t="s">
        <v>281</v>
      </c>
      <c r="B936" s="205"/>
      <c r="C936" s="6">
        <f t="shared" ref="C936:N936" si="3476">C933+C935</f>
        <v>0</v>
      </c>
      <c r="D936" s="6">
        <f t="shared" si="3476"/>
        <v>0</v>
      </c>
      <c r="E936" s="6">
        <f t="shared" si="3476"/>
        <v>0</v>
      </c>
      <c r="F936" s="6">
        <f t="shared" si="3476"/>
        <v>0</v>
      </c>
      <c r="G936" s="6">
        <f t="shared" si="3476"/>
        <v>0</v>
      </c>
      <c r="H936" s="6">
        <f t="shared" si="3476"/>
        <v>0</v>
      </c>
      <c r="I936" s="6">
        <f t="shared" si="3476"/>
        <v>0</v>
      </c>
      <c r="J936" s="6">
        <f t="shared" si="3476"/>
        <v>0</v>
      </c>
      <c r="K936" s="6">
        <f t="shared" si="3476"/>
        <v>0</v>
      </c>
      <c r="L936" s="6">
        <f t="shared" si="3476"/>
        <v>0</v>
      </c>
      <c r="M936" s="6">
        <f t="shared" si="3476"/>
        <v>0</v>
      </c>
      <c r="N936" s="6">
        <f t="shared" si="3476"/>
        <v>0</v>
      </c>
      <c r="O936" s="92">
        <f t="shared" si="3471"/>
        <v>0</v>
      </c>
      <c r="P936" s="92">
        <f t="shared" ref="P936" si="3477">P933+P935</f>
        <v>0</v>
      </c>
      <c r="Q936" s="92">
        <f t="shared" ref="Q936" si="3478">Q933+Q935</f>
        <v>0</v>
      </c>
      <c r="R936" s="92">
        <f t="shared" ref="R936" si="3479">R933+R935</f>
        <v>0</v>
      </c>
      <c r="S936" s="92">
        <f t="shared" ref="S936" si="3480">S933+S935</f>
        <v>0</v>
      </c>
    </row>
    <row r="937" spans="1:19" x14ac:dyDescent="0.25">
      <c r="A937" s="8" t="s">
        <v>33</v>
      </c>
      <c r="B937" s="9">
        <f>$B$17</f>
        <v>1</v>
      </c>
      <c r="C937" s="6">
        <f t="shared" ref="C937:N937" si="3481">C936*$B$27</f>
        <v>0</v>
      </c>
      <c r="D937" s="6">
        <f t="shared" si="3481"/>
        <v>0</v>
      </c>
      <c r="E937" s="6">
        <f t="shared" si="3481"/>
        <v>0</v>
      </c>
      <c r="F937" s="6">
        <f t="shared" si="3481"/>
        <v>0</v>
      </c>
      <c r="G937" s="6">
        <f t="shared" si="3481"/>
        <v>0</v>
      </c>
      <c r="H937" s="6">
        <f t="shared" si="3481"/>
        <v>0</v>
      </c>
      <c r="I937" s="6">
        <f t="shared" si="3481"/>
        <v>0</v>
      </c>
      <c r="J937" s="6">
        <f t="shared" si="3481"/>
        <v>0</v>
      </c>
      <c r="K937" s="6">
        <f t="shared" si="3481"/>
        <v>0</v>
      </c>
      <c r="L937" s="6">
        <f t="shared" si="3481"/>
        <v>0</v>
      </c>
      <c r="M937" s="6">
        <f t="shared" si="3481"/>
        <v>0</v>
      </c>
      <c r="N937" s="6">
        <f t="shared" si="3481"/>
        <v>0</v>
      </c>
      <c r="O937" s="92">
        <f t="shared" si="3471"/>
        <v>0</v>
      </c>
      <c r="P937" s="92">
        <f t="shared" ref="P937" si="3482">P936*$B937</f>
        <v>0</v>
      </c>
      <c r="Q937" s="92">
        <f t="shared" ref="Q937" si="3483">Q936*$B937</f>
        <v>0</v>
      </c>
      <c r="R937" s="92">
        <f t="shared" ref="R937" si="3484">R936*$B937</f>
        <v>0</v>
      </c>
      <c r="S937" s="92">
        <f t="shared" ref="S937" si="3485">S936*$B937</f>
        <v>0</v>
      </c>
    </row>
    <row r="938" spans="1:19" x14ac:dyDescent="0.25">
      <c r="A938" s="8" t="s">
        <v>34</v>
      </c>
      <c r="B938" s="9">
        <f>1-B937</f>
        <v>0</v>
      </c>
      <c r="C938" s="6">
        <f t="shared" ref="C938:N938" si="3486">C936*$B$28</f>
        <v>0</v>
      </c>
      <c r="D938" s="6">
        <f t="shared" si="3486"/>
        <v>0</v>
      </c>
      <c r="E938" s="6">
        <f t="shared" si="3486"/>
        <v>0</v>
      </c>
      <c r="F938" s="6">
        <f t="shared" si="3486"/>
        <v>0</v>
      </c>
      <c r="G938" s="6">
        <f t="shared" si="3486"/>
        <v>0</v>
      </c>
      <c r="H938" s="6">
        <f t="shared" si="3486"/>
        <v>0</v>
      </c>
      <c r="I938" s="6">
        <f t="shared" si="3486"/>
        <v>0</v>
      </c>
      <c r="J938" s="6">
        <f t="shared" si="3486"/>
        <v>0</v>
      </c>
      <c r="K938" s="6">
        <f t="shared" si="3486"/>
        <v>0</v>
      </c>
      <c r="L938" s="6">
        <f t="shared" si="3486"/>
        <v>0</v>
      </c>
      <c r="M938" s="6">
        <f t="shared" si="3486"/>
        <v>0</v>
      </c>
      <c r="N938" s="6">
        <f t="shared" si="3486"/>
        <v>0</v>
      </c>
      <c r="O938" s="92">
        <f t="shared" si="3471"/>
        <v>0</v>
      </c>
      <c r="P938" s="92">
        <f t="shared" ref="P938" si="3487">P936-P937</f>
        <v>0</v>
      </c>
      <c r="Q938" s="92">
        <f t="shared" ref="Q938" si="3488">Q936-Q937</f>
        <v>0</v>
      </c>
      <c r="R938" s="92">
        <f t="shared" ref="R938" si="3489">R936-R937</f>
        <v>0</v>
      </c>
      <c r="S938" s="92">
        <f t="shared" ref="S938" si="3490">S936-S937</f>
        <v>0</v>
      </c>
    </row>
    <row r="939" spans="1:19" x14ac:dyDescent="0.25">
      <c r="A939" s="196" t="s">
        <v>424</v>
      </c>
      <c r="B939" s="197"/>
      <c r="C939" s="98" t="s">
        <v>17</v>
      </c>
      <c r="D939" s="98" t="s">
        <v>18</v>
      </c>
      <c r="E939" s="98" t="s">
        <v>19</v>
      </c>
      <c r="F939" s="98" t="s">
        <v>20</v>
      </c>
      <c r="G939" s="98" t="s">
        <v>21</v>
      </c>
      <c r="H939" s="98" t="s">
        <v>22</v>
      </c>
      <c r="I939" s="98" t="s">
        <v>23</v>
      </c>
      <c r="J939" s="98" t="s">
        <v>24</v>
      </c>
      <c r="K939" s="98" t="s">
        <v>25</v>
      </c>
      <c r="L939" s="98" t="s">
        <v>26</v>
      </c>
      <c r="M939" s="98" t="s">
        <v>27</v>
      </c>
      <c r="N939" s="98" t="s">
        <v>28</v>
      </c>
      <c r="O939" s="98" t="s">
        <v>438</v>
      </c>
      <c r="P939" s="98" t="s">
        <v>447</v>
      </c>
      <c r="Q939" s="98" t="s">
        <v>448</v>
      </c>
      <c r="R939" s="98" t="s">
        <v>449</v>
      </c>
      <c r="S939" s="98" t="s">
        <v>450</v>
      </c>
    </row>
    <row r="940" spans="1:19" x14ac:dyDescent="0.25">
      <c r="A940" s="198" t="s">
        <v>29</v>
      </c>
      <c r="B940" s="199"/>
      <c r="C940" s="81"/>
      <c r="D940" s="81">
        <f>$C940</f>
        <v>0</v>
      </c>
      <c r="E940" s="81">
        <f t="shared" ref="E940:N940" si="3491">$C940</f>
        <v>0</v>
      </c>
      <c r="F940" s="81">
        <f t="shared" si="3491"/>
        <v>0</v>
      </c>
      <c r="G940" s="81">
        <f t="shared" si="3491"/>
        <v>0</v>
      </c>
      <c r="H940" s="81">
        <f t="shared" si="3491"/>
        <v>0</v>
      </c>
      <c r="I940" s="81">
        <f t="shared" si="3491"/>
        <v>0</v>
      </c>
      <c r="J940" s="81">
        <f t="shared" si="3491"/>
        <v>0</v>
      </c>
      <c r="K940" s="81">
        <f t="shared" si="3491"/>
        <v>0</v>
      </c>
      <c r="L940" s="81">
        <f t="shared" si="3491"/>
        <v>0</v>
      </c>
      <c r="M940" s="81">
        <f t="shared" si="3491"/>
        <v>0</v>
      </c>
      <c r="N940" s="81">
        <f t="shared" si="3491"/>
        <v>0</v>
      </c>
      <c r="O940" s="90">
        <f t="shared" ref="O940:O941" si="3492">SUM(C940:N940)</f>
        <v>0</v>
      </c>
      <c r="P940" s="90">
        <f t="shared" ref="P940:S940" si="3493">O940*(1+P$7)</f>
        <v>0</v>
      </c>
      <c r="Q940" s="90">
        <f t="shared" si="3493"/>
        <v>0</v>
      </c>
      <c r="R940" s="90">
        <f t="shared" si="3493"/>
        <v>0</v>
      </c>
      <c r="S940" s="90">
        <f t="shared" si="3493"/>
        <v>0</v>
      </c>
    </row>
    <row r="941" spans="1:19" x14ac:dyDescent="0.25">
      <c r="A941" s="200"/>
      <c r="B941" s="201"/>
      <c r="C941" s="79">
        <f>INT($B$1*C940)</f>
        <v>0</v>
      </c>
      <c r="D941" s="79">
        <f t="shared" ref="D941:N941" si="3494">INT($B$1*D940)</f>
        <v>0</v>
      </c>
      <c r="E941" s="79">
        <f t="shared" si="3494"/>
        <v>0</v>
      </c>
      <c r="F941" s="79">
        <f t="shared" si="3494"/>
        <v>0</v>
      </c>
      <c r="G941" s="79">
        <f t="shared" si="3494"/>
        <v>0</v>
      </c>
      <c r="H941" s="79">
        <f t="shared" si="3494"/>
        <v>0</v>
      </c>
      <c r="I941" s="79">
        <f t="shared" si="3494"/>
        <v>0</v>
      </c>
      <c r="J941" s="79">
        <f t="shared" si="3494"/>
        <v>0</v>
      </c>
      <c r="K941" s="79">
        <f t="shared" si="3494"/>
        <v>0</v>
      </c>
      <c r="L941" s="79">
        <f t="shared" si="3494"/>
        <v>0</v>
      </c>
      <c r="M941" s="79">
        <f t="shared" si="3494"/>
        <v>0</v>
      </c>
      <c r="N941" s="79">
        <f t="shared" si="3494"/>
        <v>0</v>
      </c>
      <c r="O941" s="90">
        <f t="shared" si="3492"/>
        <v>0</v>
      </c>
      <c r="P941" s="90">
        <f t="shared" ref="P941:S941" si="3495">O941*(1+P$7)</f>
        <v>0</v>
      </c>
      <c r="Q941" s="90">
        <f t="shared" si="3495"/>
        <v>0</v>
      </c>
      <c r="R941" s="90">
        <f t="shared" si="3495"/>
        <v>0</v>
      </c>
      <c r="S941" s="90">
        <f t="shared" si="3495"/>
        <v>0</v>
      </c>
    </row>
    <row r="942" spans="1:19" x14ac:dyDescent="0.25">
      <c r="A942" s="202" t="s">
        <v>30</v>
      </c>
      <c r="B942" s="203"/>
      <c r="C942" s="7"/>
      <c r="D942" s="7">
        <f>$C942</f>
        <v>0</v>
      </c>
      <c r="E942" s="7">
        <f t="shared" ref="E942:N942" si="3496">$C942</f>
        <v>0</v>
      </c>
      <c r="F942" s="7">
        <f t="shared" si="3496"/>
        <v>0</v>
      </c>
      <c r="G942" s="7">
        <f t="shared" si="3496"/>
        <v>0</v>
      </c>
      <c r="H942" s="7">
        <f t="shared" si="3496"/>
        <v>0</v>
      </c>
      <c r="I942" s="7">
        <f t="shared" si="3496"/>
        <v>0</v>
      </c>
      <c r="J942" s="7">
        <f t="shared" si="3496"/>
        <v>0</v>
      </c>
      <c r="K942" s="7">
        <f t="shared" si="3496"/>
        <v>0</v>
      </c>
      <c r="L942" s="7">
        <f t="shared" si="3496"/>
        <v>0</v>
      </c>
      <c r="M942" s="7">
        <f t="shared" si="3496"/>
        <v>0</v>
      </c>
      <c r="N942" s="7">
        <f t="shared" si="3496"/>
        <v>0</v>
      </c>
      <c r="O942" s="150">
        <f t="shared" ref="O942" si="3497">AVERAGE(C942:N942)</f>
        <v>0</v>
      </c>
      <c r="P942" s="150">
        <f t="shared" ref="P942:S942" si="3498">ROUND(O942*(1+P$8),2)</f>
        <v>0</v>
      </c>
      <c r="Q942" s="150">
        <f t="shared" si="3498"/>
        <v>0</v>
      </c>
      <c r="R942" s="150">
        <f t="shared" si="3498"/>
        <v>0</v>
      </c>
      <c r="S942" s="150">
        <f t="shared" si="3498"/>
        <v>0</v>
      </c>
    </row>
    <row r="943" spans="1:19" ht="12" customHeight="1" x14ac:dyDescent="0.25">
      <c r="A943" s="202" t="s">
        <v>282</v>
      </c>
      <c r="B943" s="203"/>
      <c r="C943" s="6">
        <f>C941*C942</f>
        <v>0</v>
      </c>
      <c r="D943" s="6">
        <f t="shared" ref="D943:N943" si="3499">D941*D942</f>
        <v>0</v>
      </c>
      <c r="E943" s="6">
        <f t="shared" si="3499"/>
        <v>0</v>
      </c>
      <c r="F943" s="6">
        <f t="shared" si="3499"/>
        <v>0</v>
      </c>
      <c r="G943" s="6">
        <f t="shared" si="3499"/>
        <v>0</v>
      </c>
      <c r="H943" s="6">
        <f t="shared" si="3499"/>
        <v>0</v>
      </c>
      <c r="I943" s="6">
        <f t="shared" si="3499"/>
        <v>0</v>
      </c>
      <c r="J943" s="6">
        <f t="shared" si="3499"/>
        <v>0</v>
      </c>
      <c r="K943" s="6">
        <f t="shared" si="3499"/>
        <v>0</v>
      </c>
      <c r="L943" s="6">
        <f t="shared" si="3499"/>
        <v>0</v>
      </c>
      <c r="M943" s="6">
        <f t="shared" si="3499"/>
        <v>0</v>
      </c>
      <c r="N943" s="6">
        <f t="shared" si="3499"/>
        <v>0</v>
      </c>
      <c r="O943" s="92">
        <f t="shared" ref="O943" si="3500">SUM(C943:N943)</f>
        <v>0</v>
      </c>
      <c r="P943" s="92">
        <f t="shared" ref="P943" si="3501">P941*P942</f>
        <v>0</v>
      </c>
      <c r="Q943" s="92">
        <f t="shared" ref="Q943" si="3502">Q941*Q942</f>
        <v>0</v>
      </c>
      <c r="R943" s="92">
        <f t="shared" ref="R943" si="3503">R941*R942</f>
        <v>0</v>
      </c>
      <c r="S943" s="92">
        <f t="shared" ref="S943" si="3504">S941*S942</f>
        <v>0</v>
      </c>
    </row>
    <row r="944" spans="1:19" x14ac:dyDescent="0.25">
      <c r="A944" s="202" t="s">
        <v>31</v>
      </c>
      <c r="B944" s="203"/>
      <c r="C944" s="130">
        <v>0.21</v>
      </c>
      <c r="D944" s="131">
        <f t="shared" ref="D944:N944" si="3505">$C944</f>
        <v>0.21</v>
      </c>
      <c r="E944" s="131">
        <f t="shared" si="3505"/>
        <v>0.21</v>
      </c>
      <c r="F944" s="131">
        <f t="shared" si="3505"/>
        <v>0.21</v>
      </c>
      <c r="G944" s="131">
        <f t="shared" si="3505"/>
        <v>0.21</v>
      </c>
      <c r="H944" s="131">
        <f t="shared" si="3505"/>
        <v>0.21</v>
      </c>
      <c r="I944" s="131">
        <f t="shared" si="3505"/>
        <v>0.21</v>
      </c>
      <c r="J944" s="131">
        <f t="shared" si="3505"/>
        <v>0.21</v>
      </c>
      <c r="K944" s="131">
        <f t="shared" si="3505"/>
        <v>0.21</v>
      </c>
      <c r="L944" s="131">
        <f t="shared" si="3505"/>
        <v>0.21</v>
      </c>
      <c r="M944" s="131">
        <f t="shared" si="3505"/>
        <v>0.21</v>
      </c>
      <c r="N944" s="131">
        <f t="shared" si="3505"/>
        <v>0.21</v>
      </c>
      <c r="O944" s="6"/>
      <c r="P944" s="6"/>
      <c r="Q944" s="6"/>
      <c r="R944" s="6"/>
      <c r="S944" s="6"/>
    </row>
    <row r="945" spans="1:19" x14ac:dyDescent="0.25">
      <c r="A945" s="204" t="s">
        <v>32</v>
      </c>
      <c r="B945" s="205"/>
      <c r="C945" s="6">
        <f t="shared" ref="C945:N945" si="3506">C943*C944</f>
        <v>0</v>
      </c>
      <c r="D945" s="6">
        <f t="shared" si="3506"/>
        <v>0</v>
      </c>
      <c r="E945" s="6">
        <f t="shared" si="3506"/>
        <v>0</v>
      </c>
      <c r="F945" s="6">
        <f t="shared" si="3506"/>
        <v>0</v>
      </c>
      <c r="G945" s="6">
        <f t="shared" si="3506"/>
        <v>0</v>
      </c>
      <c r="H945" s="6">
        <f t="shared" si="3506"/>
        <v>0</v>
      </c>
      <c r="I945" s="6">
        <f t="shared" si="3506"/>
        <v>0</v>
      </c>
      <c r="J945" s="6">
        <f t="shared" si="3506"/>
        <v>0</v>
      </c>
      <c r="K945" s="6">
        <f t="shared" si="3506"/>
        <v>0</v>
      </c>
      <c r="L945" s="6">
        <f t="shared" si="3506"/>
        <v>0</v>
      </c>
      <c r="M945" s="6">
        <f t="shared" si="3506"/>
        <v>0</v>
      </c>
      <c r="N945" s="6">
        <f t="shared" si="3506"/>
        <v>0</v>
      </c>
      <c r="O945" s="92">
        <f t="shared" ref="O945:O948" si="3507">SUM(C945:N945)</f>
        <v>0</v>
      </c>
      <c r="P945" s="92">
        <f t="shared" ref="P945" si="3508">P943*$C944</f>
        <v>0</v>
      </c>
      <c r="Q945" s="92">
        <f t="shared" ref="Q945" si="3509">Q943*$C944</f>
        <v>0</v>
      </c>
      <c r="R945" s="92">
        <f t="shared" ref="R945" si="3510">R943*$C944</f>
        <v>0</v>
      </c>
      <c r="S945" s="92">
        <f t="shared" ref="S945" si="3511">S943*$C944</f>
        <v>0</v>
      </c>
    </row>
    <row r="946" spans="1:19" x14ac:dyDescent="0.25">
      <c r="A946" s="204" t="s">
        <v>281</v>
      </c>
      <c r="B946" s="205"/>
      <c r="C946" s="6">
        <f t="shared" ref="C946:N946" si="3512">C943+C945</f>
        <v>0</v>
      </c>
      <c r="D946" s="6">
        <f t="shared" si="3512"/>
        <v>0</v>
      </c>
      <c r="E946" s="6">
        <f t="shared" si="3512"/>
        <v>0</v>
      </c>
      <c r="F946" s="6">
        <f t="shared" si="3512"/>
        <v>0</v>
      </c>
      <c r="G946" s="6">
        <f t="shared" si="3512"/>
        <v>0</v>
      </c>
      <c r="H946" s="6">
        <f t="shared" si="3512"/>
        <v>0</v>
      </c>
      <c r="I946" s="6">
        <f t="shared" si="3512"/>
        <v>0</v>
      </c>
      <c r="J946" s="6">
        <f t="shared" si="3512"/>
        <v>0</v>
      </c>
      <c r="K946" s="6">
        <f t="shared" si="3512"/>
        <v>0</v>
      </c>
      <c r="L946" s="6">
        <f t="shared" si="3512"/>
        <v>0</v>
      </c>
      <c r="M946" s="6">
        <f t="shared" si="3512"/>
        <v>0</v>
      </c>
      <c r="N946" s="6">
        <f t="shared" si="3512"/>
        <v>0</v>
      </c>
      <c r="O946" s="92">
        <f t="shared" si="3507"/>
        <v>0</v>
      </c>
      <c r="P946" s="92">
        <f t="shared" ref="P946" si="3513">P943+P945</f>
        <v>0</v>
      </c>
      <c r="Q946" s="92">
        <f t="shared" ref="Q946" si="3514">Q943+Q945</f>
        <v>0</v>
      </c>
      <c r="R946" s="92">
        <f t="shared" ref="R946" si="3515">R943+R945</f>
        <v>0</v>
      </c>
      <c r="S946" s="92">
        <f t="shared" ref="S946" si="3516">S943+S945</f>
        <v>0</v>
      </c>
    </row>
    <row r="947" spans="1:19" x14ac:dyDescent="0.25">
      <c r="A947" s="8" t="s">
        <v>33</v>
      </c>
      <c r="B947" s="9">
        <f>$B$17</f>
        <v>1</v>
      </c>
      <c r="C947" s="6">
        <f t="shared" ref="C947:N947" si="3517">C946*$B$27</f>
        <v>0</v>
      </c>
      <c r="D947" s="6">
        <f t="shared" si="3517"/>
        <v>0</v>
      </c>
      <c r="E947" s="6">
        <f t="shared" si="3517"/>
        <v>0</v>
      </c>
      <c r="F947" s="6">
        <f t="shared" si="3517"/>
        <v>0</v>
      </c>
      <c r="G947" s="6">
        <f t="shared" si="3517"/>
        <v>0</v>
      </c>
      <c r="H947" s="6">
        <f t="shared" si="3517"/>
        <v>0</v>
      </c>
      <c r="I947" s="6">
        <f t="shared" si="3517"/>
        <v>0</v>
      </c>
      <c r="J947" s="6">
        <f t="shared" si="3517"/>
        <v>0</v>
      </c>
      <c r="K947" s="6">
        <f t="shared" si="3517"/>
        <v>0</v>
      </c>
      <c r="L947" s="6">
        <f t="shared" si="3517"/>
        <v>0</v>
      </c>
      <c r="M947" s="6">
        <f t="shared" si="3517"/>
        <v>0</v>
      </c>
      <c r="N947" s="6">
        <f t="shared" si="3517"/>
        <v>0</v>
      </c>
      <c r="O947" s="92">
        <f t="shared" si="3507"/>
        <v>0</v>
      </c>
      <c r="P947" s="92">
        <f t="shared" ref="P947" si="3518">P946*$B947</f>
        <v>0</v>
      </c>
      <c r="Q947" s="92">
        <f t="shared" ref="Q947" si="3519">Q946*$B947</f>
        <v>0</v>
      </c>
      <c r="R947" s="92">
        <f t="shared" ref="R947" si="3520">R946*$B947</f>
        <v>0</v>
      </c>
      <c r="S947" s="92">
        <f t="shared" ref="S947" si="3521">S946*$B947</f>
        <v>0</v>
      </c>
    </row>
    <row r="948" spans="1:19" x14ac:dyDescent="0.25">
      <c r="A948" s="8" t="s">
        <v>34</v>
      </c>
      <c r="B948" s="9">
        <f>1-B947</f>
        <v>0</v>
      </c>
      <c r="C948" s="6">
        <f t="shared" ref="C948:N948" si="3522">C946*$B$28</f>
        <v>0</v>
      </c>
      <c r="D948" s="6">
        <f t="shared" si="3522"/>
        <v>0</v>
      </c>
      <c r="E948" s="6">
        <f t="shared" si="3522"/>
        <v>0</v>
      </c>
      <c r="F948" s="6">
        <f t="shared" si="3522"/>
        <v>0</v>
      </c>
      <c r="G948" s="6">
        <f t="shared" si="3522"/>
        <v>0</v>
      </c>
      <c r="H948" s="6">
        <f t="shared" si="3522"/>
        <v>0</v>
      </c>
      <c r="I948" s="6">
        <f t="shared" si="3522"/>
        <v>0</v>
      </c>
      <c r="J948" s="6">
        <f t="shared" si="3522"/>
        <v>0</v>
      </c>
      <c r="K948" s="6">
        <f t="shared" si="3522"/>
        <v>0</v>
      </c>
      <c r="L948" s="6">
        <f t="shared" si="3522"/>
        <v>0</v>
      </c>
      <c r="M948" s="6">
        <f t="shared" si="3522"/>
        <v>0</v>
      </c>
      <c r="N948" s="6">
        <f t="shared" si="3522"/>
        <v>0</v>
      </c>
      <c r="O948" s="92">
        <f t="shared" si="3507"/>
        <v>0</v>
      </c>
      <c r="P948" s="92">
        <f t="shared" ref="P948" si="3523">P946-P947</f>
        <v>0</v>
      </c>
      <c r="Q948" s="92">
        <f t="shared" ref="Q948" si="3524">Q946-Q947</f>
        <v>0</v>
      </c>
      <c r="R948" s="92">
        <f t="shared" ref="R948" si="3525">R946-R947</f>
        <v>0</v>
      </c>
      <c r="S948" s="92">
        <f t="shared" ref="S948" si="3526">S946-S947</f>
        <v>0</v>
      </c>
    </row>
    <row r="949" spans="1:19" x14ac:dyDescent="0.25">
      <c r="A949" s="196" t="s">
        <v>425</v>
      </c>
      <c r="B949" s="197"/>
      <c r="C949" s="98" t="s">
        <v>17</v>
      </c>
      <c r="D949" s="98" t="s">
        <v>18</v>
      </c>
      <c r="E949" s="98" t="s">
        <v>19</v>
      </c>
      <c r="F949" s="98" t="s">
        <v>20</v>
      </c>
      <c r="G949" s="98" t="s">
        <v>21</v>
      </c>
      <c r="H949" s="98" t="s">
        <v>22</v>
      </c>
      <c r="I949" s="98" t="s">
        <v>23</v>
      </c>
      <c r="J949" s="98" t="s">
        <v>24</v>
      </c>
      <c r="K949" s="98" t="s">
        <v>25</v>
      </c>
      <c r="L949" s="98" t="s">
        <v>26</v>
      </c>
      <c r="M949" s="98" t="s">
        <v>27</v>
      </c>
      <c r="N949" s="98" t="s">
        <v>28</v>
      </c>
      <c r="O949" s="98" t="s">
        <v>438</v>
      </c>
      <c r="P949" s="98" t="s">
        <v>447</v>
      </c>
      <c r="Q949" s="98" t="s">
        <v>448</v>
      </c>
      <c r="R949" s="98" t="s">
        <v>449</v>
      </c>
      <c r="S949" s="98" t="s">
        <v>450</v>
      </c>
    </row>
    <row r="950" spans="1:19" x14ac:dyDescent="0.25">
      <c r="A950" s="198" t="s">
        <v>29</v>
      </c>
      <c r="B950" s="199"/>
      <c r="C950" s="81"/>
      <c r="D950" s="81">
        <f>$C950</f>
        <v>0</v>
      </c>
      <c r="E950" s="81">
        <f t="shared" ref="E950:N950" si="3527">$C950</f>
        <v>0</v>
      </c>
      <c r="F950" s="81">
        <f t="shared" si="3527"/>
        <v>0</v>
      </c>
      <c r="G950" s="81">
        <f t="shared" si="3527"/>
        <v>0</v>
      </c>
      <c r="H950" s="81">
        <f t="shared" si="3527"/>
        <v>0</v>
      </c>
      <c r="I950" s="81">
        <f t="shared" si="3527"/>
        <v>0</v>
      </c>
      <c r="J950" s="81">
        <f t="shared" si="3527"/>
        <v>0</v>
      </c>
      <c r="K950" s="81">
        <f t="shared" si="3527"/>
        <v>0</v>
      </c>
      <c r="L950" s="81">
        <f t="shared" si="3527"/>
        <v>0</v>
      </c>
      <c r="M950" s="81">
        <f t="shared" si="3527"/>
        <v>0</v>
      </c>
      <c r="N950" s="81">
        <f t="shared" si="3527"/>
        <v>0</v>
      </c>
      <c r="O950" s="90">
        <f t="shared" ref="O950:O951" si="3528">SUM(C950:N950)</f>
        <v>0</v>
      </c>
      <c r="P950" s="90">
        <f t="shared" ref="P950:S950" si="3529">O950*(1+P$7)</f>
        <v>0</v>
      </c>
      <c r="Q950" s="90">
        <f t="shared" si="3529"/>
        <v>0</v>
      </c>
      <c r="R950" s="90">
        <f t="shared" si="3529"/>
        <v>0</v>
      </c>
      <c r="S950" s="90">
        <f t="shared" si="3529"/>
        <v>0</v>
      </c>
    </row>
    <row r="951" spans="1:19" x14ac:dyDescent="0.25">
      <c r="A951" s="200"/>
      <c r="B951" s="201"/>
      <c r="C951" s="79">
        <f>INT($B$1*C950)</f>
        <v>0</v>
      </c>
      <c r="D951" s="79">
        <f t="shared" ref="D951:N951" si="3530">INT($B$1*D950)</f>
        <v>0</v>
      </c>
      <c r="E951" s="79">
        <f t="shared" si="3530"/>
        <v>0</v>
      </c>
      <c r="F951" s="79">
        <f t="shared" si="3530"/>
        <v>0</v>
      </c>
      <c r="G951" s="79">
        <f t="shared" si="3530"/>
        <v>0</v>
      </c>
      <c r="H951" s="79">
        <f t="shared" si="3530"/>
        <v>0</v>
      </c>
      <c r="I951" s="79">
        <f t="shared" si="3530"/>
        <v>0</v>
      </c>
      <c r="J951" s="79">
        <f t="shared" si="3530"/>
        <v>0</v>
      </c>
      <c r="K951" s="79">
        <f t="shared" si="3530"/>
        <v>0</v>
      </c>
      <c r="L951" s="79">
        <f t="shared" si="3530"/>
        <v>0</v>
      </c>
      <c r="M951" s="79">
        <f t="shared" si="3530"/>
        <v>0</v>
      </c>
      <c r="N951" s="79">
        <f t="shared" si="3530"/>
        <v>0</v>
      </c>
      <c r="O951" s="90">
        <f t="shared" si="3528"/>
        <v>0</v>
      </c>
      <c r="P951" s="90">
        <f t="shared" ref="P951:S951" si="3531">O951*(1+P$7)</f>
        <v>0</v>
      </c>
      <c r="Q951" s="90">
        <f t="shared" si="3531"/>
        <v>0</v>
      </c>
      <c r="R951" s="90">
        <f t="shared" si="3531"/>
        <v>0</v>
      </c>
      <c r="S951" s="90">
        <f t="shared" si="3531"/>
        <v>0</v>
      </c>
    </row>
    <row r="952" spans="1:19" x14ac:dyDescent="0.25">
      <c r="A952" s="202" t="s">
        <v>30</v>
      </c>
      <c r="B952" s="203"/>
      <c r="C952" s="7"/>
      <c r="D952" s="7">
        <f>$C952</f>
        <v>0</v>
      </c>
      <c r="E952" s="7">
        <f t="shared" ref="E952:N952" si="3532">$C952</f>
        <v>0</v>
      </c>
      <c r="F952" s="7">
        <f t="shared" si="3532"/>
        <v>0</v>
      </c>
      <c r="G952" s="7">
        <f t="shared" si="3532"/>
        <v>0</v>
      </c>
      <c r="H952" s="7">
        <f t="shared" si="3532"/>
        <v>0</v>
      </c>
      <c r="I952" s="7">
        <f t="shared" si="3532"/>
        <v>0</v>
      </c>
      <c r="J952" s="7">
        <f t="shared" si="3532"/>
        <v>0</v>
      </c>
      <c r="K952" s="7">
        <f t="shared" si="3532"/>
        <v>0</v>
      </c>
      <c r="L952" s="7">
        <f t="shared" si="3532"/>
        <v>0</v>
      </c>
      <c r="M952" s="7">
        <f t="shared" si="3532"/>
        <v>0</v>
      </c>
      <c r="N952" s="7">
        <f t="shared" si="3532"/>
        <v>0</v>
      </c>
      <c r="O952" s="150">
        <f t="shared" ref="O952" si="3533">AVERAGE(C952:N952)</f>
        <v>0</v>
      </c>
      <c r="P952" s="150">
        <f t="shared" ref="P952:S952" si="3534">ROUND(O952*(1+P$8),2)</f>
        <v>0</v>
      </c>
      <c r="Q952" s="150">
        <f t="shared" si="3534"/>
        <v>0</v>
      </c>
      <c r="R952" s="150">
        <f t="shared" si="3534"/>
        <v>0</v>
      </c>
      <c r="S952" s="150">
        <f t="shared" si="3534"/>
        <v>0</v>
      </c>
    </row>
    <row r="953" spans="1:19" ht="12" customHeight="1" x14ac:dyDescent="0.25">
      <c r="A953" s="202" t="s">
        <v>282</v>
      </c>
      <c r="B953" s="203"/>
      <c r="C953" s="6">
        <f>C951*C952</f>
        <v>0</v>
      </c>
      <c r="D953" s="6">
        <f t="shared" ref="D953:N953" si="3535">D951*D952</f>
        <v>0</v>
      </c>
      <c r="E953" s="6">
        <f t="shared" si="3535"/>
        <v>0</v>
      </c>
      <c r="F953" s="6">
        <f t="shared" si="3535"/>
        <v>0</v>
      </c>
      <c r="G953" s="6">
        <f t="shared" si="3535"/>
        <v>0</v>
      </c>
      <c r="H953" s="6">
        <f t="shared" si="3535"/>
        <v>0</v>
      </c>
      <c r="I953" s="6">
        <f t="shared" si="3535"/>
        <v>0</v>
      </c>
      <c r="J953" s="6">
        <f t="shared" si="3535"/>
        <v>0</v>
      </c>
      <c r="K953" s="6">
        <f t="shared" si="3535"/>
        <v>0</v>
      </c>
      <c r="L953" s="6">
        <f t="shared" si="3535"/>
        <v>0</v>
      </c>
      <c r="M953" s="6">
        <f t="shared" si="3535"/>
        <v>0</v>
      </c>
      <c r="N953" s="6">
        <f t="shared" si="3535"/>
        <v>0</v>
      </c>
      <c r="O953" s="92">
        <f t="shared" ref="O953" si="3536">SUM(C953:N953)</f>
        <v>0</v>
      </c>
      <c r="P953" s="92">
        <f t="shared" ref="P953" si="3537">P951*P952</f>
        <v>0</v>
      </c>
      <c r="Q953" s="92">
        <f t="shared" ref="Q953" si="3538">Q951*Q952</f>
        <v>0</v>
      </c>
      <c r="R953" s="92">
        <f t="shared" ref="R953" si="3539">R951*R952</f>
        <v>0</v>
      </c>
      <c r="S953" s="92">
        <f t="shared" ref="S953" si="3540">S951*S952</f>
        <v>0</v>
      </c>
    </row>
    <row r="954" spans="1:19" x14ac:dyDescent="0.25">
      <c r="A954" s="202" t="s">
        <v>31</v>
      </c>
      <c r="B954" s="203"/>
      <c r="C954" s="130">
        <v>0.21</v>
      </c>
      <c r="D954" s="131">
        <f t="shared" ref="D954:N954" si="3541">$C954</f>
        <v>0.21</v>
      </c>
      <c r="E954" s="131">
        <f t="shared" si="3541"/>
        <v>0.21</v>
      </c>
      <c r="F954" s="131">
        <f t="shared" si="3541"/>
        <v>0.21</v>
      </c>
      <c r="G954" s="131">
        <f t="shared" si="3541"/>
        <v>0.21</v>
      </c>
      <c r="H954" s="131">
        <f t="shared" si="3541"/>
        <v>0.21</v>
      </c>
      <c r="I954" s="131">
        <f t="shared" si="3541"/>
        <v>0.21</v>
      </c>
      <c r="J954" s="131">
        <f t="shared" si="3541"/>
        <v>0.21</v>
      </c>
      <c r="K954" s="131">
        <f t="shared" si="3541"/>
        <v>0.21</v>
      </c>
      <c r="L954" s="131">
        <f t="shared" si="3541"/>
        <v>0.21</v>
      </c>
      <c r="M954" s="131">
        <f t="shared" si="3541"/>
        <v>0.21</v>
      </c>
      <c r="N954" s="131">
        <f t="shared" si="3541"/>
        <v>0.21</v>
      </c>
      <c r="O954" s="6"/>
      <c r="P954" s="6"/>
      <c r="Q954" s="6"/>
      <c r="R954" s="6"/>
      <c r="S954" s="6"/>
    </row>
    <row r="955" spans="1:19" x14ac:dyDescent="0.25">
      <c r="A955" s="204" t="s">
        <v>32</v>
      </c>
      <c r="B955" s="205"/>
      <c r="C955" s="6">
        <f t="shared" ref="C955:N955" si="3542">C953*C954</f>
        <v>0</v>
      </c>
      <c r="D955" s="6">
        <f t="shared" si="3542"/>
        <v>0</v>
      </c>
      <c r="E955" s="6">
        <f t="shared" si="3542"/>
        <v>0</v>
      </c>
      <c r="F955" s="6">
        <f t="shared" si="3542"/>
        <v>0</v>
      </c>
      <c r="G955" s="6">
        <f t="shared" si="3542"/>
        <v>0</v>
      </c>
      <c r="H955" s="6">
        <f t="shared" si="3542"/>
        <v>0</v>
      </c>
      <c r="I955" s="6">
        <f t="shared" si="3542"/>
        <v>0</v>
      </c>
      <c r="J955" s="6">
        <f t="shared" si="3542"/>
        <v>0</v>
      </c>
      <c r="K955" s="6">
        <f t="shared" si="3542"/>
        <v>0</v>
      </c>
      <c r="L955" s="6">
        <f t="shared" si="3542"/>
        <v>0</v>
      </c>
      <c r="M955" s="6">
        <f t="shared" si="3542"/>
        <v>0</v>
      </c>
      <c r="N955" s="6">
        <f t="shared" si="3542"/>
        <v>0</v>
      </c>
      <c r="O955" s="92">
        <f t="shared" ref="O955:O958" si="3543">SUM(C955:N955)</f>
        <v>0</v>
      </c>
      <c r="P955" s="92">
        <f t="shared" ref="P955" si="3544">P953*$C954</f>
        <v>0</v>
      </c>
      <c r="Q955" s="92">
        <f t="shared" ref="Q955" si="3545">Q953*$C954</f>
        <v>0</v>
      </c>
      <c r="R955" s="92">
        <f t="shared" ref="R955" si="3546">R953*$C954</f>
        <v>0</v>
      </c>
      <c r="S955" s="92">
        <f t="shared" ref="S955" si="3547">S953*$C954</f>
        <v>0</v>
      </c>
    </row>
    <row r="956" spans="1:19" x14ac:dyDescent="0.25">
      <c r="A956" s="204" t="s">
        <v>281</v>
      </c>
      <c r="B956" s="205"/>
      <c r="C956" s="6">
        <f t="shared" ref="C956:N956" si="3548">C953+C955</f>
        <v>0</v>
      </c>
      <c r="D956" s="6">
        <f t="shared" si="3548"/>
        <v>0</v>
      </c>
      <c r="E956" s="6">
        <f t="shared" si="3548"/>
        <v>0</v>
      </c>
      <c r="F956" s="6">
        <f t="shared" si="3548"/>
        <v>0</v>
      </c>
      <c r="G956" s="6">
        <f t="shared" si="3548"/>
        <v>0</v>
      </c>
      <c r="H956" s="6">
        <f t="shared" si="3548"/>
        <v>0</v>
      </c>
      <c r="I956" s="6">
        <f t="shared" si="3548"/>
        <v>0</v>
      </c>
      <c r="J956" s="6">
        <f t="shared" si="3548"/>
        <v>0</v>
      </c>
      <c r="K956" s="6">
        <f t="shared" si="3548"/>
        <v>0</v>
      </c>
      <c r="L956" s="6">
        <f t="shared" si="3548"/>
        <v>0</v>
      </c>
      <c r="M956" s="6">
        <f t="shared" si="3548"/>
        <v>0</v>
      </c>
      <c r="N956" s="6">
        <f t="shared" si="3548"/>
        <v>0</v>
      </c>
      <c r="O956" s="92">
        <f t="shared" si="3543"/>
        <v>0</v>
      </c>
      <c r="P956" s="92">
        <f t="shared" ref="P956" si="3549">P953+P955</f>
        <v>0</v>
      </c>
      <c r="Q956" s="92">
        <f t="shared" ref="Q956" si="3550">Q953+Q955</f>
        <v>0</v>
      </c>
      <c r="R956" s="92">
        <f t="shared" ref="R956" si="3551">R953+R955</f>
        <v>0</v>
      </c>
      <c r="S956" s="92">
        <f t="shared" ref="S956" si="3552">S953+S955</f>
        <v>0</v>
      </c>
    </row>
    <row r="957" spans="1:19" x14ac:dyDescent="0.25">
      <c r="A957" s="8" t="s">
        <v>33</v>
      </c>
      <c r="B957" s="9">
        <f>$B$17</f>
        <v>1</v>
      </c>
      <c r="C957" s="6">
        <f t="shared" ref="C957:N957" si="3553">C956*$B$27</f>
        <v>0</v>
      </c>
      <c r="D957" s="6">
        <f t="shared" si="3553"/>
        <v>0</v>
      </c>
      <c r="E957" s="6">
        <f t="shared" si="3553"/>
        <v>0</v>
      </c>
      <c r="F957" s="6">
        <f t="shared" si="3553"/>
        <v>0</v>
      </c>
      <c r="G957" s="6">
        <f t="shared" si="3553"/>
        <v>0</v>
      </c>
      <c r="H957" s="6">
        <f t="shared" si="3553"/>
        <v>0</v>
      </c>
      <c r="I957" s="6">
        <f t="shared" si="3553"/>
        <v>0</v>
      </c>
      <c r="J957" s="6">
        <f t="shared" si="3553"/>
        <v>0</v>
      </c>
      <c r="K957" s="6">
        <f t="shared" si="3553"/>
        <v>0</v>
      </c>
      <c r="L957" s="6">
        <f t="shared" si="3553"/>
        <v>0</v>
      </c>
      <c r="M957" s="6">
        <f t="shared" si="3553"/>
        <v>0</v>
      </c>
      <c r="N957" s="6">
        <f t="shared" si="3553"/>
        <v>0</v>
      </c>
      <c r="O957" s="92">
        <f t="shared" si="3543"/>
        <v>0</v>
      </c>
      <c r="P957" s="92">
        <f t="shared" ref="P957" si="3554">P956*$B957</f>
        <v>0</v>
      </c>
      <c r="Q957" s="92">
        <f t="shared" ref="Q957" si="3555">Q956*$B957</f>
        <v>0</v>
      </c>
      <c r="R957" s="92">
        <f t="shared" ref="R957" si="3556">R956*$B957</f>
        <v>0</v>
      </c>
      <c r="S957" s="92">
        <f t="shared" ref="S957" si="3557">S956*$B957</f>
        <v>0</v>
      </c>
    </row>
    <row r="958" spans="1:19" x14ac:dyDescent="0.25">
      <c r="A958" s="8" t="s">
        <v>34</v>
      </c>
      <c r="B958" s="9">
        <f>1-B957</f>
        <v>0</v>
      </c>
      <c r="C958" s="6">
        <f t="shared" ref="C958:N958" si="3558">C956*$B$28</f>
        <v>0</v>
      </c>
      <c r="D958" s="6">
        <f t="shared" si="3558"/>
        <v>0</v>
      </c>
      <c r="E958" s="6">
        <f t="shared" si="3558"/>
        <v>0</v>
      </c>
      <c r="F958" s="6">
        <f t="shared" si="3558"/>
        <v>0</v>
      </c>
      <c r="G958" s="6">
        <f t="shared" si="3558"/>
        <v>0</v>
      </c>
      <c r="H958" s="6">
        <f t="shared" si="3558"/>
        <v>0</v>
      </c>
      <c r="I958" s="6">
        <f t="shared" si="3558"/>
        <v>0</v>
      </c>
      <c r="J958" s="6">
        <f t="shared" si="3558"/>
        <v>0</v>
      </c>
      <c r="K958" s="6">
        <f t="shared" si="3558"/>
        <v>0</v>
      </c>
      <c r="L958" s="6">
        <f t="shared" si="3558"/>
        <v>0</v>
      </c>
      <c r="M958" s="6">
        <f t="shared" si="3558"/>
        <v>0</v>
      </c>
      <c r="N958" s="6">
        <f t="shared" si="3558"/>
        <v>0</v>
      </c>
      <c r="O958" s="92">
        <f t="shared" si="3543"/>
        <v>0</v>
      </c>
      <c r="P958" s="92">
        <f t="shared" ref="P958" si="3559">P956-P957</f>
        <v>0</v>
      </c>
      <c r="Q958" s="92">
        <f t="shared" ref="Q958" si="3560">Q956-Q957</f>
        <v>0</v>
      </c>
      <c r="R958" s="92">
        <f t="shared" ref="R958" si="3561">R956-R957</f>
        <v>0</v>
      </c>
      <c r="S958" s="92">
        <f t="shared" ref="S958" si="3562">S956-S957</f>
        <v>0</v>
      </c>
    </row>
    <row r="959" spans="1:19" x14ac:dyDescent="0.25">
      <c r="A959" s="196" t="s">
        <v>426</v>
      </c>
      <c r="B959" s="197"/>
      <c r="C959" s="98" t="s">
        <v>17</v>
      </c>
      <c r="D959" s="98" t="s">
        <v>18</v>
      </c>
      <c r="E959" s="98" t="s">
        <v>19</v>
      </c>
      <c r="F959" s="98" t="s">
        <v>20</v>
      </c>
      <c r="G959" s="98" t="s">
        <v>21</v>
      </c>
      <c r="H959" s="98" t="s">
        <v>22</v>
      </c>
      <c r="I959" s="98" t="s">
        <v>23</v>
      </c>
      <c r="J959" s="98" t="s">
        <v>24</v>
      </c>
      <c r="K959" s="98" t="s">
        <v>25</v>
      </c>
      <c r="L959" s="98" t="s">
        <v>26</v>
      </c>
      <c r="M959" s="98" t="s">
        <v>27</v>
      </c>
      <c r="N959" s="98" t="s">
        <v>28</v>
      </c>
      <c r="O959" s="98" t="s">
        <v>438</v>
      </c>
      <c r="P959" s="98" t="s">
        <v>447</v>
      </c>
      <c r="Q959" s="98" t="s">
        <v>448</v>
      </c>
      <c r="R959" s="98" t="s">
        <v>449</v>
      </c>
      <c r="S959" s="98" t="s">
        <v>450</v>
      </c>
    </row>
    <row r="960" spans="1:19" x14ac:dyDescent="0.25">
      <c r="A960" s="198" t="s">
        <v>29</v>
      </c>
      <c r="B960" s="199"/>
      <c r="C960" s="81"/>
      <c r="D960" s="81">
        <f>$C960</f>
        <v>0</v>
      </c>
      <c r="E960" s="81">
        <f t="shared" ref="E960:N960" si="3563">$C960</f>
        <v>0</v>
      </c>
      <c r="F960" s="81">
        <f t="shared" si="3563"/>
        <v>0</v>
      </c>
      <c r="G960" s="81">
        <f t="shared" si="3563"/>
        <v>0</v>
      </c>
      <c r="H960" s="81">
        <f t="shared" si="3563"/>
        <v>0</v>
      </c>
      <c r="I960" s="81">
        <f t="shared" si="3563"/>
        <v>0</v>
      </c>
      <c r="J960" s="81">
        <f t="shared" si="3563"/>
        <v>0</v>
      </c>
      <c r="K960" s="81">
        <f t="shared" si="3563"/>
        <v>0</v>
      </c>
      <c r="L960" s="81">
        <f t="shared" si="3563"/>
        <v>0</v>
      </c>
      <c r="M960" s="81">
        <f t="shared" si="3563"/>
        <v>0</v>
      </c>
      <c r="N960" s="81">
        <f t="shared" si="3563"/>
        <v>0</v>
      </c>
      <c r="O960" s="90">
        <f t="shared" ref="O960:O961" si="3564">SUM(C960:N960)</f>
        <v>0</v>
      </c>
      <c r="P960" s="90">
        <f t="shared" ref="P960:S960" si="3565">O960*(1+P$7)</f>
        <v>0</v>
      </c>
      <c r="Q960" s="90">
        <f t="shared" si="3565"/>
        <v>0</v>
      </c>
      <c r="R960" s="90">
        <f t="shared" si="3565"/>
        <v>0</v>
      </c>
      <c r="S960" s="90">
        <f t="shared" si="3565"/>
        <v>0</v>
      </c>
    </row>
    <row r="961" spans="1:19" x14ac:dyDescent="0.25">
      <c r="A961" s="200"/>
      <c r="B961" s="201"/>
      <c r="C961" s="79">
        <f>INT($B$1*C960)</f>
        <v>0</v>
      </c>
      <c r="D961" s="79">
        <f t="shared" ref="D961:N961" si="3566">INT($B$1*D960)</f>
        <v>0</v>
      </c>
      <c r="E961" s="79">
        <f t="shared" si="3566"/>
        <v>0</v>
      </c>
      <c r="F961" s="79">
        <f t="shared" si="3566"/>
        <v>0</v>
      </c>
      <c r="G961" s="79">
        <f t="shared" si="3566"/>
        <v>0</v>
      </c>
      <c r="H961" s="79">
        <f t="shared" si="3566"/>
        <v>0</v>
      </c>
      <c r="I961" s="79">
        <f t="shared" si="3566"/>
        <v>0</v>
      </c>
      <c r="J961" s="79">
        <f t="shared" si="3566"/>
        <v>0</v>
      </c>
      <c r="K961" s="79">
        <f t="shared" si="3566"/>
        <v>0</v>
      </c>
      <c r="L961" s="79">
        <f t="shared" si="3566"/>
        <v>0</v>
      </c>
      <c r="M961" s="79">
        <f t="shared" si="3566"/>
        <v>0</v>
      </c>
      <c r="N961" s="79">
        <f t="shared" si="3566"/>
        <v>0</v>
      </c>
      <c r="O961" s="90">
        <f t="shared" si="3564"/>
        <v>0</v>
      </c>
      <c r="P961" s="90">
        <f t="shared" ref="P961:S961" si="3567">O961*(1+P$7)</f>
        <v>0</v>
      </c>
      <c r="Q961" s="90">
        <f t="shared" si="3567"/>
        <v>0</v>
      </c>
      <c r="R961" s="90">
        <f t="shared" si="3567"/>
        <v>0</v>
      </c>
      <c r="S961" s="90">
        <f t="shared" si="3567"/>
        <v>0</v>
      </c>
    </row>
    <row r="962" spans="1:19" x14ac:dyDescent="0.25">
      <c r="A962" s="202" t="s">
        <v>30</v>
      </c>
      <c r="B962" s="203"/>
      <c r="C962" s="7"/>
      <c r="D962" s="7">
        <f>$C962</f>
        <v>0</v>
      </c>
      <c r="E962" s="7">
        <f t="shared" ref="E962:N962" si="3568">$C962</f>
        <v>0</v>
      </c>
      <c r="F962" s="7">
        <f t="shared" si="3568"/>
        <v>0</v>
      </c>
      <c r="G962" s="7">
        <f t="shared" si="3568"/>
        <v>0</v>
      </c>
      <c r="H962" s="7">
        <f t="shared" si="3568"/>
        <v>0</v>
      </c>
      <c r="I962" s="7">
        <f t="shared" si="3568"/>
        <v>0</v>
      </c>
      <c r="J962" s="7">
        <f t="shared" si="3568"/>
        <v>0</v>
      </c>
      <c r="K962" s="7">
        <f t="shared" si="3568"/>
        <v>0</v>
      </c>
      <c r="L962" s="7">
        <f t="shared" si="3568"/>
        <v>0</v>
      </c>
      <c r="M962" s="7">
        <f t="shared" si="3568"/>
        <v>0</v>
      </c>
      <c r="N962" s="7">
        <f t="shared" si="3568"/>
        <v>0</v>
      </c>
      <c r="O962" s="150">
        <f t="shared" ref="O962" si="3569">AVERAGE(C962:N962)</f>
        <v>0</v>
      </c>
      <c r="P962" s="150">
        <f t="shared" ref="P962:S962" si="3570">ROUND(O962*(1+P$8),2)</f>
        <v>0</v>
      </c>
      <c r="Q962" s="150">
        <f t="shared" si="3570"/>
        <v>0</v>
      </c>
      <c r="R962" s="150">
        <f t="shared" si="3570"/>
        <v>0</v>
      </c>
      <c r="S962" s="150">
        <f t="shared" si="3570"/>
        <v>0</v>
      </c>
    </row>
    <row r="963" spans="1:19" ht="12" customHeight="1" x14ac:dyDescent="0.25">
      <c r="A963" s="202" t="s">
        <v>282</v>
      </c>
      <c r="B963" s="203"/>
      <c r="C963" s="6">
        <f>C961*C962</f>
        <v>0</v>
      </c>
      <c r="D963" s="6">
        <f t="shared" ref="D963:N963" si="3571">D961*D962</f>
        <v>0</v>
      </c>
      <c r="E963" s="6">
        <f t="shared" si="3571"/>
        <v>0</v>
      </c>
      <c r="F963" s="6">
        <f t="shared" si="3571"/>
        <v>0</v>
      </c>
      <c r="G963" s="6">
        <f t="shared" si="3571"/>
        <v>0</v>
      </c>
      <c r="H963" s="6">
        <f t="shared" si="3571"/>
        <v>0</v>
      </c>
      <c r="I963" s="6">
        <f t="shared" si="3571"/>
        <v>0</v>
      </c>
      <c r="J963" s="6">
        <f t="shared" si="3571"/>
        <v>0</v>
      </c>
      <c r="K963" s="6">
        <f t="shared" si="3571"/>
        <v>0</v>
      </c>
      <c r="L963" s="6">
        <f t="shared" si="3571"/>
        <v>0</v>
      </c>
      <c r="M963" s="6">
        <f t="shared" si="3571"/>
        <v>0</v>
      </c>
      <c r="N963" s="6">
        <f t="shared" si="3571"/>
        <v>0</v>
      </c>
      <c r="O963" s="92">
        <f t="shared" ref="O963" si="3572">SUM(C963:N963)</f>
        <v>0</v>
      </c>
      <c r="P963" s="92">
        <f t="shared" ref="P963" si="3573">P961*P962</f>
        <v>0</v>
      </c>
      <c r="Q963" s="92">
        <f t="shared" ref="Q963" si="3574">Q961*Q962</f>
        <v>0</v>
      </c>
      <c r="R963" s="92">
        <f t="shared" ref="R963" si="3575">R961*R962</f>
        <v>0</v>
      </c>
      <c r="S963" s="92">
        <f t="shared" ref="S963" si="3576">S961*S962</f>
        <v>0</v>
      </c>
    </row>
    <row r="964" spans="1:19" x14ac:dyDescent="0.25">
      <c r="A964" s="202" t="s">
        <v>31</v>
      </c>
      <c r="B964" s="203"/>
      <c r="C964" s="130">
        <v>0.21</v>
      </c>
      <c r="D964" s="131">
        <f t="shared" ref="D964:N964" si="3577">$C964</f>
        <v>0.21</v>
      </c>
      <c r="E964" s="131">
        <f t="shared" si="3577"/>
        <v>0.21</v>
      </c>
      <c r="F964" s="131">
        <f t="shared" si="3577"/>
        <v>0.21</v>
      </c>
      <c r="G964" s="131">
        <f t="shared" si="3577"/>
        <v>0.21</v>
      </c>
      <c r="H964" s="131">
        <f t="shared" si="3577"/>
        <v>0.21</v>
      </c>
      <c r="I964" s="131">
        <f t="shared" si="3577"/>
        <v>0.21</v>
      </c>
      <c r="J964" s="131">
        <f t="shared" si="3577"/>
        <v>0.21</v>
      </c>
      <c r="K964" s="131">
        <f t="shared" si="3577"/>
        <v>0.21</v>
      </c>
      <c r="L964" s="131">
        <f t="shared" si="3577"/>
        <v>0.21</v>
      </c>
      <c r="M964" s="131">
        <f t="shared" si="3577"/>
        <v>0.21</v>
      </c>
      <c r="N964" s="131">
        <f t="shared" si="3577"/>
        <v>0.21</v>
      </c>
      <c r="O964" s="6"/>
      <c r="P964" s="6"/>
      <c r="Q964" s="6"/>
      <c r="R964" s="6"/>
      <c r="S964" s="6"/>
    </row>
    <row r="965" spans="1:19" x14ac:dyDescent="0.25">
      <c r="A965" s="204" t="s">
        <v>32</v>
      </c>
      <c r="B965" s="205"/>
      <c r="C965" s="6">
        <f t="shared" ref="C965:N965" si="3578">C963*C964</f>
        <v>0</v>
      </c>
      <c r="D965" s="6">
        <f t="shared" si="3578"/>
        <v>0</v>
      </c>
      <c r="E965" s="6">
        <f t="shared" si="3578"/>
        <v>0</v>
      </c>
      <c r="F965" s="6">
        <f t="shared" si="3578"/>
        <v>0</v>
      </c>
      <c r="G965" s="6">
        <f t="shared" si="3578"/>
        <v>0</v>
      </c>
      <c r="H965" s="6">
        <f t="shared" si="3578"/>
        <v>0</v>
      </c>
      <c r="I965" s="6">
        <f t="shared" si="3578"/>
        <v>0</v>
      </c>
      <c r="J965" s="6">
        <f t="shared" si="3578"/>
        <v>0</v>
      </c>
      <c r="K965" s="6">
        <f t="shared" si="3578"/>
        <v>0</v>
      </c>
      <c r="L965" s="6">
        <f t="shared" si="3578"/>
        <v>0</v>
      </c>
      <c r="M965" s="6">
        <f t="shared" si="3578"/>
        <v>0</v>
      </c>
      <c r="N965" s="6">
        <f t="shared" si="3578"/>
        <v>0</v>
      </c>
      <c r="O965" s="92">
        <f t="shared" ref="O965:O968" si="3579">SUM(C965:N965)</f>
        <v>0</v>
      </c>
      <c r="P965" s="92">
        <f t="shared" ref="P965" si="3580">P963*$C964</f>
        <v>0</v>
      </c>
      <c r="Q965" s="92">
        <f t="shared" ref="Q965" si="3581">Q963*$C964</f>
        <v>0</v>
      </c>
      <c r="R965" s="92">
        <f t="shared" ref="R965" si="3582">R963*$C964</f>
        <v>0</v>
      </c>
      <c r="S965" s="92">
        <f t="shared" ref="S965" si="3583">S963*$C964</f>
        <v>0</v>
      </c>
    </row>
    <row r="966" spans="1:19" x14ac:dyDescent="0.25">
      <c r="A966" s="204" t="s">
        <v>281</v>
      </c>
      <c r="B966" s="205"/>
      <c r="C966" s="6">
        <f t="shared" ref="C966:N966" si="3584">C963+C965</f>
        <v>0</v>
      </c>
      <c r="D966" s="6">
        <f t="shared" si="3584"/>
        <v>0</v>
      </c>
      <c r="E966" s="6">
        <f t="shared" si="3584"/>
        <v>0</v>
      </c>
      <c r="F966" s="6">
        <f t="shared" si="3584"/>
        <v>0</v>
      </c>
      <c r="G966" s="6">
        <f t="shared" si="3584"/>
        <v>0</v>
      </c>
      <c r="H966" s="6">
        <f t="shared" si="3584"/>
        <v>0</v>
      </c>
      <c r="I966" s="6">
        <f t="shared" si="3584"/>
        <v>0</v>
      </c>
      <c r="J966" s="6">
        <f t="shared" si="3584"/>
        <v>0</v>
      </c>
      <c r="K966" s="6">
        <f t="shared" si="3584"/>
        <v>0</v>
      </c>
      <c r="L966" s="6">
        <f t="shared" si="3584"/>
        <v>0</v>
      </c>
      <c r="M966" s="6">
        <f t="shared" si="3584"/>
        <v>0</v>
      </c>
      <c r="N966" s="6">
        <f t="shared" si="3584"/>
        <v>0</v>
      </c>
      <c r="O966" s="92">
        <f t="shared" si="3579"/>
        <v>0</v>
      </c>
      <c r="P966" s="92">
        <f t="shared" ref="P966" si="3585">P963+P965</f>
        <v>0</v>
      </c>
      <c r="Q966" s="92">
        <f t="shared" ref="Q966" si="3586">Q963+Q965</f>
        <v>0</v>
      </c>
      <c r="R966" s="92">
        <f t="shared" ref="R966" si="3587">R963+R965</f>
        <v>0</v>
      </c>
      <c r="S966" s="92">
        <f t="shared" ref="S966" si="3588">S963+S965</f>
        <v>0</v>
      </c>
    </row>
    <row r="967" spans="1:19" x14ac:dyDescent="0.25">
      <c r="A967" s="8" t="s">
        <v>33</v>
      </c>
      <c r="B967" s="9">
        <f>$B$17</f>
        <v>1</v>
      </c>
      <c r="C967" s="6">
        <f t="shared" ref="C967:N967" si="3589">C966*$B$27</f>
        <v>0</v>
      </c>
      <c r="D967" s="6">
        <f t="shared" si="3589"/>
        <v>0</v>
      </c>
      <c r="E967" s="6">
        <f t="shared" si="3589"/>
        <v>0</v>
      </c>
      <c r="F967" s="6">
        <f t="shared" si="3589"/>
        <v>0</v>
      </c>
      <c r="G967" s="6">
        <f t="shared" si="3589"/>
        <v>0</v>
      </c>
      <c r="H967" s="6">
        <f t="shared" si="3589"/>
        <v>0</v>
      </c>
      <c r="I967" s="6">
        <f t="shared" si="3589"/>
        <v>0</v>
      </c>
      <c r="J967" s="6">
        <f t="shared" si="3589"/>
        <v>0</v>
      </c>
      <c r="K967" s="6">
        <f t="shared" si="3589"/>
        <v>0</v>
      </c>
      <c r="L967" s="6">
        <f t="shared" si="3589"/>
        <v>0</v>
      </c>
      <c r="M967" s="6">
        <f t="shared" si="3589"/>
        <v>0</v>
      </c>
      <c r="N967" s="6">
        <f t="shared" si="3589"/>
        <v>0</v>
      </c>
      <c r="O967" s="92">
        <f t="shared" si="3579"/>
        <v>0</v>
      </c>
      <c r="P967" s="92">
        <f t="shared" ref="P967" si="3590">P966*$B967</f>
        <v>0</v>
      </c>
      <c r="Q967" s="92">
        <f t="shared" ref="Q967" si="3591">Q966*$B967</f>
        <v>0</v>
      </c>
      <c r="R967" s="92">
        <f t="shared" ref="R967" si="3592">R966*$B967</f>
        <v>0</v>
      </c>
      <c r="S967" s="92">
        <f t="shared" ref="S967" si="3593">S966*$B967</f>
        <v>0</v>
      </c>
    </row>
    <row r="968" spans="1:19" x14ac:dyDescent="0.25">
      <c r="A968" s="8" t="s">
        <v>34</v>
      </c>
      <c r="B968" s="9">
        <f>1-B967</f>
        <v>0</v>
      </c>
      <c r="C968" s="6">
        <f t="shared" ref="C968:N968" si="3594">C966*$B$28</f>
        <v>0</v>
      </c>
      <c r="D968" s="6">
        <f t="shared" si="3594"/>
        <v>0</v>
      </c>
      <c r="E968" s="6">
        <f t="shared" si="3594"/>
        <v>0</v>
      </c>
      <c r="F968" s="6">
        <f t="shared" si="3594"/>
        <v>0</v>
      </c>
      <c r="G968" s="6">
        <f t="shared" si="3594"/>
        <v>0</v>
      </c>
      <c r="H968" s="6">
        <f t="shared" si="3594"/>
        <v>0</v>
      </c>
      <c r="I968" s="6">
        <f t="shared" si="3594"/>
        <v>0</v>
      </c>
      <c r="J968" s="6">
        <f t="shared" si="3594"/>
        <v>0</v>
      </c>
      <c r="K968" s="6">
        <f t="shared" si="3594"/>
        <v>0</v>
      </c>
      <c r="L968" s="6">
        <f t="shared" si="3594"/>
        <v>0</v>
      </c>
      <c r="M968" s="6">
        <f t="shared" si="3594"/>
        <v>0</v>
      </c>
      <c r="N968" s="6">
        <f t="shared" si="3594"/>
        <v>0</v>
      </c>
      <c r="O968" s="92">
        <f t="shared" si="3579"/>
        <v>0</v>
      </c>
      <c r="P968" s="92">
        <f t="shared" ref="P968" si="3595">P966-P967</f>
        <v>0</v>
      </c>
      <c r="Q968" s="92">
        <f t="shared" ref="Q968" si="3596">Q966-Q967</f>
        <v>0</v>
      </c>
      <c r="R968" s="92">
        <f t="shared" ref="R968" si="3597">R966-R967</f>
        <v>0</v>
      </c>
      <c r="S968" s="92">
        <f t="shared" ref="S968" si="3598">S966-S967</f>
        <v>0</v>
      </c>
    </row>
    <row r="969" spans="1:19" x14ac:dyDescent="0.25">
      <c r="A969" s="196" t="s">
        <v>427</v>
      </c>
      <c r="B969" s="197"/>
      <c r="C969" s="98" t="s">
        <v>17</v>
      </c>
      <c r="D969" s="98" t="s">
        <v>18</v>
      </c>
      <c r="E969" s="98" t="s">
        <v>19</v>
      </c>
      <c r="F969" s="98" t="s">
        <v>20</v>
      </c>
      <c r="G969" s="98" t="s">
        <v>21</v>
      </c>
      <c r="H969" s="98" t="s">
        <v>22</v>
      </c>
      <c r="I969" s="98" t="s">
        <v>23</v>
      </c>
      <c r="J969" s="98" t="s">
        <v>24</v>
      </c>
      <c r="K969" s="98" t="s">
        <v>25</v>
      </c>
      <c r="L969" s="98" t="s">
        <v>26</v>
      </c>
      <c r="M969" s="98" t="s">
        <v>27</v>
      </c>
      <c r="N969" s="98" t="s">
        <v>28</v>
      </c>
      <c r="O969" s="98" t="s">
        <v>438</v>
      </c>
      <c r="P969" s="98" t="s">
        <v>447</v>
      </c>
      <c r="Q969" s="98" t="s">
        <v>448</v>
      </c>
      <c r="R969" s="98" t="s">
        <v>449</v>
      </c>
      <c r="S969" s="98" t="s">
        <v>450</v>
      </c>
    </row>
    <row r="970" spans="1:19" x14ac:dyDescent="0.25">
      <c r="A970" s="198" t="s">
        <v>29</v>
      </c>
      <c r="B970" s="199"/>
      <c r="C970" s="81"/>
      <c r="D970" s="81">
        <f>$C970</f>
        <v>0</v>
      </c>
      <c r="E970" s="81">
        <f t="shared" ref="E970:N970" si="3599">$C970</f>
        <v>0</v>
      </c>
      <c r="F970" s="81">
        <f t="shared" si="3599"/>
        <v>0</v>
      </c>
      <c r="G970" s="81">
        <f t="shared" si="3599"/>
        <v>0</v>
      </c>
      <c r="H970" s="81">
        <f t="shared" si="3599"/>
        <v>0</v>
      </c>
      <c r="I970" s="81">
        <f t="shared" si="3599"/>
        <v>0</v>
      </c>
      <c r="J970" s="81">
        <f t="shared" si="3599"/>
        <v>0</v>
      </c>
      <c r="K970" s="81">
        <f t="shared" si="3599"/>
        <v>0</v>
      </c>
      <c r="L970" s="81">
        <f t="shared" si="3599"/>
        <v>0</v>
      </c>
      <c r="M970" s="81">
        <f t="shared" si="3599"/>
        <v>0</v>
      </c>
      <c r="N970" s="81">
        <f t="shared" si="3599"/>
        <v>0</v>
      </c>
      <c r="O970" s="90">
        <f t="shared" ref="O970:O971" si="3600">SUM(C970:N970)</f>
        <v>0</v>
      </c>
      <c r="P970" s="90">
        <f t="shared" ref="P970:S970" si="3601">O970*(1+P$7)</f>
        <v>0</v>
      </c>
      <c r="Q970" s="90">
        <f t="shared" si="3601"/>
        <v>0</v>
      </c>
      <c r="R970" s="90">
        <f t="shared" si="3601"/>
        <v>0</v>
      </c>
      <c r="S970" s="90">
        <f t="shared" si="3601"/>
        <v>0</v>
      </c>
    </row>
    <row r="971" spans="1:19" x14ac:dyDescent="0.25">
      <c r="A971" s="200"/>
      <c r="B971" s="201"/>
      <c r="C971" s="79">
        <f>INT($B$1*C970)</f>
        <v>0</v>
      </c>
      <c r="D971" s="79">
        <f t="shared" ref="D971:N971" si="3602">INT($B$1*D970)</f>
        <v>0</v>
      </c>
      <c r="E971" s="79">
        <f t="shared" si="3602"/>
        <v>0</v>
      </c>
      <c r="F971" s="79">
        <f t="shared" si="3602"/>
        <v>0</v>
      </c>
      <c r="G971" s="79">
        <f t="shared" si="3602"/>
        <v>0</v>
      </c>
      <c r="H971" s="79">
        <f t="shared" si="3602"/>
        <v>0</v>
      </c>
      <c r="I971" s="79">
        <f t="shared" si="3602"/>
        <v>0</v>
      </c>
      <c r="J971" s="79">
        <f t="shared" si="3602"/>
        <v>0</v>
      </c>
      <c r="K971" s="79">
        <f t="shared" si="3602"/>
        <v>0</v>
      </c>
      <c r="L971" s="79">
        <f t="shared" si="3602"/>
        <v>0</v>
      </c>
      <c r="M971" s="79">
        <f t="shared" si="3602"/>
        <v>0</v>
      </c>
      <c r="N971" s="79">
        <f t="shared" si="3602"/>
        <v>0</v>
      </c>
      <c r="O971" s="90">
        <f t="shared" si="3600"/>
        <v>0</v>
      </c>
      <c r="P971" s="90">
        <f t="shared" ref="P971:S971" si="3603">O971*(1+P$7)</f>
        <v>0</v>
      </c>
      <c r="Q971" s="90">
        <f t="shared" si="3603"/>
        <v>0</v>
      </c>
      <c r="R971" s="90">
        <f t="shared" si="3603"/>
        <v>0</v>
      </c>
      <c r="S971" s="90">
        <f t="shared" si="3603"/>
        <v>0</v>
      </c>
    </row>
    <row r="972" spans="1:19" x14ac:dyDescent="0.25">
      <c r="A972" s="202" t="s">
        <v>30</v>
      </c>
      <c r="B972" s="203"/>
      <c r="C972" s="7"/>
      <c r="D972" s="7">
        <f>$C972</f>
        <v>0</v>
      </c>
      <c r="E972" s="7">
        <f t="shared" ref="E972:N972" si="3604">$C972</f>
        <v>0</v>
      </c>
      <c r="F972" s="7">
        <f t="shared" si="3604"/>
        <v>0</v>
      </c>
      <c r="G972" s="7">
        <f t="shared" si="3604"/>
        <v>0</v>
      </c>
      <c r="H972" s="7">
        <f t="shared" si="3604"/>
        <v>0</v>
      </c>
      <c r="I972" s="7">
        <f t="shared" si="3604"/>
        <v>0</v>
      </c>
      <c r="J972" s="7">
        <f t="shared" si="3604"/>
        <v>0</v>
      </c>
      <c r="K972" s="7">
        <f t="shared" si="3604"/>
        <v>0</v>
      </c>
      <c r="L972" s="7">
        <f t="shared" si="3604"/>
        <v>0</v>
      </c>
      <c r="M972" s="7">
        <f t="shared" si="3604"/>
        <v>0</v>
      </c>
      <c r="N972" s="7">
        <f t="shared" si="3604"/>
        <v>0</v>
      </c>
      <c r="O972" s="150">
        <f t="shared" ref="O972" si="3605">AVERAGE(C972:N972)</f>
        <v>0</v>
      </c>
      <c r="P972" s="150">
        <f t="shared" ref="P972:S972" si="3606">ROUND(O972*(1+P$8),2)</f>
        <v>0</v>
      </c>
      <c r="Q972" s="150">
        <f t="shared" si="3606"/>
        <v>0</v>
      </c>
      <c r="R972" s="150">
        <f t="shared" si="3606"/>
        <v>0</v>
      </c>
      <c r="S972" s="150">
        <f t="shared" si="3606"/>
        <v>0</v>
      </c>
    </row>
    <row r="973" spans="1:19" ht="12" customHeight="1" x14ac:dyDescent="0.25">
      <c r="A973" s="202" t="s">
        <v>282</v>
      </c>
      <c r="B973" s="203"/>
      <c r="C973" s="6">
        <f>C971*C972</f>
        <v>0</v>
      </c>
      <c r="D973" s="6">
        <f t="shared" ref="D973:N973" si="3607">D971*D972</f>
        <v>0</v>
      </c>
      <c r="E973" s="6">
        <f t="shared" si="3607"/>
        <v>0</v>
      </c>
      <c r="F973" s="6">
        <f t="shared" si="3607"/>
        <v>0</v>
      </c>
      <c r="G973" s="6">
        <f t="shared" si="3607"/>
        <v>0</v>
      </c>
      <c r="H973" s="6">
        <f t="shared" si="3607"/>
        <v>0</v>
      </c>
      <c r="I973" s="6">
        <f t="shared" si="3607"/>
        <v>0</v>
      </c>
      <c r="J973" s="6">
        <f t="shared" si="3607"/>
        <v>0</v>
      </c>
      <c r="K973" s="6">
        <f t="shared" si="3607"/>
        <v>0</v>
      </c>
      <c r="L973" s="6">
        <f t="shared" si="3607"/>
        <v>0</v>
      </c>
      <c r="M973" s="6">
        <f t="shared" si="3607"/>
        <v>0</v>
      </c>
      <c r="N973" s="6">
        <f t="shared" si="3607"/>
        <v>0</v>
      </c>
      <c r="O973" s="92">
        <f t="shared" ref="O973" si="3608">SUM(C973:N973)</f>
        <v>0</v>
      </c>
      <c r="P973" s="92">
        <f t="shared" ref="P973" si="3609">P971*P972</f>
        <v>0</v>
      </c>
      <c r="Q973" s="92">
        <f t="shared" ref="Q973" si="3610">Q971*Q972</f>
        <v>0</v>
      </c>
      <c r="R973" s="92">
        <f t="shared" ref="R973" si="3611">R971*R972</f>
        <v>0</v>
      </c>
      <c r="S973" s="92">
        <f t="shared" ref="S973" si="3612">S971*S972</f>
        <v>0</v>
      </c>
    </row>
    <row r="974" spans="1:19" x14ac:dyDescent="0.25">
      <c r="A974" s="202" t="s">
        <v>31</v>
      </c>
      <c r="B974" s="203"/>
      <c r="C974" s="130">
        <v>0.21</v>
      </c>
      <c r="D974" s="131">
        <f t="shared" ref="D974:N974" si="3613">$C974</f>
        <v>0.21</v>
      </c>
      <c r="E974" s="131">
        <f t="shared" si="3613"/>
        <v>0.21</v>
      </c>
      <c r="F974" s="131">
        <f t="shared" si="3613"/>
        <v>0.21</v>
      </c>
      <c r="G974" s="131">
        <f t="shared" si="3613"/>
        <v>0.21</v>
      </c>
      <c r="H974" s="131">
        <f t="shared" si="3613"/>
        <v>0.21</v>
      </c>
      <c r="I974" s="131">
        <f t="shared" si="3613"/>
        <v>0.21</v>
      </c>
      <c r="J974" s="131">
        <f t="shared" si="3613"/>
        <v>0.21</v>
      </c>
      <c r="K974" s="131">
        <f t="shared" si="3613"/>
        <v>0.21</v>
      </c>
      <c r="L974" s="131">
        <f t="shared" si="3613"/>
        <v>0.21</v>
      </c>
      <c r="M974" s="131">
        <f t="shared" si="3613"/>
        <v>0.21</v>
      </c>
      <c r="N974" s="131">
        <f t="shared" si="3613"/>
        <v>0.21</v>
      </c>
      <c r="O974" s="6"/>
      <c r="P974" s="6"/>
      <c r="Q974" s="6"/>
      <c r="R974" s="6"/>
      <c r="S974" s="6"/>
    </row>
    <row r="975" spans="1:19" x14ac:dyDescent="0.25">
      <c r="A975" s="204" t="s">
        <v>32</v>
      </c>
      <c r="B975" s="205"/>
      <c r="C975" s="6">
        <f t="shared" ref="C975:N975" si="3614">C973*C974</f>
        <v>0</v>
      </c>
      <c r="D975" s="6">
        <f t="shared" si="3614"/>
        <v>0</v>
      </c>
      <c r="E975" s="6">
        <f t="shared" si="3614"/>
        <v>0</v>
      </c>
      <c r="F975" s="6">
        <f t="shared" si="3614"/>
        <v>0</v>
      </c>
      <c r="G975" s="6">
        <f t="shared" si="3614"/>
        <v>0</v>
      </c>
      <c r="H975" s="6">
        <f t="shared" si="3614"/>
        <v>0</v>
      </c>
      <c r="I975" s="6">
        <f t="shared" si="3614"/>
        <v>0</v>
      </c>
      <c r="J975" s="6">
        <f t="shared" si="3614"/>
        <v>0</v>
      </c>
      <c r="K975" s="6">
        <f t="shared" si="3614"/>
        <v>0</v>
      </c>
      <c r="L975" s="6">
        <f t="shared" si="3614"/>
        <v>0</v>
      </c>
      <c r="M975" s="6">
        <f t="shared" si="3614"/>
        <v>0</v>
      </c>
      <c r="N975" s="6">
        <f t="shared" si="3614"/>
        <v>0</v>
      </c>
      <c r="O975" s="92">
        <f t="shared" ref="O975:O978" si="3615">SUM(C975:N975)</f>
        <v>0</v>
      </c>
      <c r="P975" s="92">
        <f t="shared" ref="P975" si="3616">P973*$C974</f>
        <v>0</v>
      </c>
      <c r="Q975" s="92">
        <f t="shared" ref="Q975" si="3617">Q973*$C974</f>
        <v>0</v>
      </c>
      <c r="R975" s="92">
        <f t="shared" ref="R975" si="3618">R973*$C974</f>
        <v>0</v>
      </c>
      <c r="S975" s="92">
        <f t="shared" ref="S975" si="3619">S973*$C974</f>
        <v>0</v>
      </c>
    </row>
    <row r="976" spans="1:19" x14ac:dyDescent="0.25">
      <c r="A976" s="204" t="s">
        <v>281</v>
      </c>
      <c r="B976" s="205"/>
      <c r="C976" s="6">
        <f t="shared" ref="C976:N976" si="3620">C973+C975</f>
        <v>0</v>
      </c>
      <c r="D976" s="6">
        <f t="shared" si="3620"/>
        <v>0</v>
      </c>
      <c r="E976" s="6">
        <f t="shared" si="3620"/>
        <v>0</v>
      </c>
      <c r="F976" s="6">
        <f t="shared" si="3620"/>
        <v>0</v>
      </c>
      <c r="G976" s="6">
        <f t="shared" si="3620"/>
        <v>0</v>
      </c>
      <c r="H976" s="6">
        <f t="shared" si="3620"/>
        <v>0</v>
      </c>
      <c r="I976" s="6">
        <f t="shared" si="3620"/>
        <v>0</v>
      </c>
      <c r="J976" s="6">
        <f t="shared" si="3620"/>
        <v>0</v>
      </c>
      <c r="K976" s="6">
        <f t="shared" si="3620"/>
        <v>0</v>
      </c>
      <c r="L976" s="6">
        <f t="shared" si="3620"/>
        <v>0</v>
      </c>
      <c r="M976" s="6">
        <f t="shared" si="3620"/>
        <v>0</v>
      </c>
      <c r="N976" s="6">
        <f t="shared" si="3620"/>
        <v>0</v>
      </c>
      <c r="O976" s="92">
        <f t="shared" si="3615"/>
        <v>0</v>
      </c>
      <c r="P976" s="92">
        <f t="shared" ref="P976" si="3621">P973+P975</f>
        <v>0</v>
      </c>
      <c r="Q976" s="92">
        <f t="shared" ref="Q976" si="3622">Q973+Q975</f>
        <v>0</v>
      </c>
      <c r="R976" s="92">
        <f t="shared" ref="R976" si="3623">R973+R975</f>
        <v>0</v>
      </c>
      <c r="S976" s="92">
        <f t="shared" ref="S976" si="3624">S973+S975</f>
        <v>0</v>
      </c>
    </row>
    <row r="977" spans="1:19" x14ac:dyDescent="0.25">
      <c r="A977" s="8" t="s">
        <v>33</v>
      </c>
      <c r="B977" s="9">
        <f>$B$17</f>
        <v>1</v>
      </c>
      <c r="C977" s="6">
        <f t="shared" ref="C977:N977" si="3625">C976*$B$27</f>
        <v>0</v>
      </c>
      <c r="D977" s="6">
        <f t="shared" si="3625"/>
        <v>0</v>
      </c>
      <c r="E977" s="6">
        <f t="shared" si="3625"/>
        <v>0</v>
      </c>
      <c r="F977" s="6">
        <f t="shared" si="3625"/>
        <v>0</v>
      </c>
      <c r="G977" s="6">
        <f t="shared" si="3625"/>
        <v>0</v>
      </c>
      <c r="H977" s="6">
        <f t="shared" si="3625"/>
        <v>0</v>
      </c>
      <c r="I977" s="6">
        <f t="shared" si="3625"/>
        <v>0</v>
      </c>
      <c r="J977" s="6">
        <f t="shared" si="3625"/>
        <v>0</v>
      </c>
      <c r="K977" s="6">
        <f t="shared" si="3625"/>
        <v>0</v>
      </c>
      <c r="L977" s="6">
        <f t="shared" si="3625"/>
        <v>0</v>
      </c>
      <c r="M977" s="6">
        <f t="shared" si="3625"/>
        <v>0</v>
      </c>
      <c r="N977" s="6">
        <f t="shared" si="3625"/>
        <v>0</v>
      </c>
      <c r="O977" s="92">
        <f t="shared" si="3615"/>
        <v>0</v>
      </c>
      <c r="P977" s="92">
        <f t="shared" ref="P977" si="3626">P976*$B977</f>
        <v>0</v>
      </c>
      <c r="Q977" s="92">
        <f t="shared" ref="Q977" si="3627">Q976*$B977</f>
        <v>0</v>
      </c>
      <c r="R977" s="92">
        <f t="shared" ref="R977" si="3628">R976*$B977</f>
        <v>0</v>
      </c>
      <c r="S977" s="92">
        <f t="shared" ref="S977" si="3629">S976*$B977</f>
        <v>0</v>
      </c>
    </row>
    <row r="978" spans="1:19" x14ac:dyDescent="0.25">
      <c r="A978" s="8" t="s">
        <v>34</v>
      </c>
      <c r="B978" s="9">
        <f>1-B977</f>
        <v>0</v>
      </c>
      <c r="C978" s="6">
        <f t="shared" ref="C978:N978" si="3630">C976*$B$28</f>
        <v>0</v>
      </c>
      <c r="D978" s="6">
        <f t="shared" si="3630"/>
        <v>0</v>
      </c>
      <c r="E978" s="6">
        <f t="shared" si="3630"/>
        <v>0</v>
      </c>
      <c r="F978" s="6">
        <f t="shared" si="3630"/>
        <v>0</v>
      </c>
      <c r="G978" s="6">
        <f t="shared" si="3630"/>
        <v>0</v>
      </c>
      <c r="H978" s="6">
        <f t="shared" si="3630"/>
        <v>0</v>
      </c>
      <c r="I978" s="6">
        <f t="shared" si="3630"/>
        <v>0</v>
      </c>
      <c r="J978" s="6">
        <f t="shared" si="3630"/>
        <v>0</v>
      </c>
      <c r="K978" s="6">
        <f t="shared" si="3630"/>
        <v>0</v>
      </c>
      <c r="L978" s="6">
        <f t="shared" si="3630"/>
        <v>0</v>
      </c>
      <c r="M978" s="6">
        <f t="shared" si="3630"/>
        <v>0</v>
      </c>
      <c r="N978" s="6">
        <f t="shared" si="3630"/>
        <v>0</v>
      </c>
      <c r="O978" s="92">
        <f t="shared" si="3615"/>
        <v>0</v>
      </c>
      <c r="P978" s="92">
        <f t="shared" ref="P978" si="3631">P976-P977</f>
        <v>0</v>
      </c>
      <c r="Q978" s="92">
        <f t="shared" ref="Q978" si="3632">Q976-Q977</f>
        <v>0</v>
      </c>
      <c r="R978" s="92">
        <f t="shared" ref="R978" si="3633">R976-R977</f>
        <v>0</v>
      </c>
      <c r="S978" s="92">
        <f t="shared" ref="S978" si="3634">S976-S977</f>
        <v>0</v>
      </c>
    </row>
    <row r="979" spans="1:19" x14ac:dyDescent="0.25">
      <c r="A979" s="196" t="s">
        <v>428</v>
      </c>
      <c r="B979" s="197"/>
      <c r="C979" s="98" t="s">
        <v>17</v>
      </c>
      <c r="D979" s="98" t="s">
        <v>18</v>
      </c>
      <c r="E979" s="98" t="s">
        <v>19</v>
      </c>
      <c r="F979" s="98" t="s">
        <v>20</v>
      </c>
      <c r="G979" s="98" t="s">
        <v>21</v>
      </c>
      <c r="H979" s="98" t="s">
        <v>22</v>
      </c>
      <c r="I979" s="98" t="s">
        <v>23</v>
      </c>
      <c r="J979" s="98" t="s">
        <v>24</v>
      </c>
      <c r="K979" s="98" t="s">
        <v>25</v>
      </c>
      <c r="L979" s="98" t="s">
        <v>26</v>
      </c>
      <c r="M979" s="98" t="s">
        <v>27</v>
      </c>
      <c r="N979" s="98" t="s">
        <v>28</v>
      </c>
      <c r="O979" s="98" t="s">
        <v>438</v>
      </c>
      <c r="P979" s="98" t="s">
        <v>447</v>
      </c>
      <c r="Q979" s="98" t="s">
        <v>448</v>
      </c>
      <c r="R979" s="98" t="s">
        <v>449</v>
      </c>
      <c r="S979" s="98" t="s">
        <v>450</v>
      </c>
    </row>
    <row r="980" spans="1:19" x14ac:dyDescent="0.25">
      <c r="A980" s="198" t="s">
        <v>29</v>
      </c>
      <c r="B980" s="199"/>
      <c r="C980" s="81"/>
      <c r="D980" s="81">
        <f>$C980</f>
        <v>0</v>
      </c>
      <c r="E980" s="81">
        <f t="shared" ref="E980:N980" si="3635">$C980</f>
        <v>0</v>
      </c>
      <c r="F980" s="81">
        <f t="shared" si="3635"/>
        <v>0</v>
      </c>
      <c r="G980" s="81">
        <f t="shared" si="3635"/>
        <v>0</v>
      </c>
      <c r="H980" s="81">
        <f t="shared" si="3635"/>
        <v>0</v>
      </c>
      <c r="I980" s="81">
        <f t="shared" si="3635"/>
        <v>0</v>
      </c>
      <c r="J980" s="81">
        <f t="shared" si="3635"/>
        <v>0</v>
      </c>
      <c r="K980" s="81">
        <f t="shared" si="3635"/>
        <v>0</v>
      </c>
      <c r="L980" s="81">
        <f t="shared" si="3635"/>
        <v>0</v>
      </c>
      <c r="M980" s="81">
        <f t="shared" si="3635"/>
        <v>0</v>
      </c>
      <c r="N980" s="81">
        <f t="shared" si="3635"/>
        <v>0</v>
      </c>
      <c r="O980" s="90">
        <f t="shared" ref="O980:O981" si="3636">SUM(C980:N980)</f>
        <v>0</v>
      </c>
      <c r="P980" s="90">
        <f t="shared" ref="P980:S980" si="3637">O980*(1+P$7)</f>
        <v>0</v>
      </c>
      <c r="Q980" s="90">
        <f t="shared" si="3637"/>
        <v>0</v>
      </c>
      <c r="R980" s="90">
        <f t="shared" si="3637"/>
        <v>0</v>
      </c>
      <c r="S980" s="90">
        <f t="shared" si="3637"/>
        <v>0</v>
      </c>
    </row>
    <row r="981" spans="1:19" x14ac:dyDescent="0.25">
      <c r="A981" s="200"/>
      <c r="B981" s="201"/>
      <c r="C981" s="79">
        <f>INT($B$1*C980)</f>
        <v>0</v>
      </c>
      <c r="D981" s="79">
        <f t="shared" ref="D981:N981" si="3638">INT($B$1*D980)</f>
        <v>0</v>
      </c>
      <c r="E981" s="79">
        <f t="shared" si="3638"/>
        <v>0</v>
      </c>
      <c r="F981" s="79">
        <f t="shared" si="3638"/>
        <v>0</v>
      </c>
      <c r="G981" s="79">
        <f t="shared" si="3638"/>
        <v>0</v>
      </c>
      <c r="H981" s="79">
        <f t="shared" si="3638"/>
        <v>0</v>
      </c>
      <c r="I981" s="79">
        <f t="shared" si="3638"/>
        <v>0</v>
      </c>
      <c r="J981" s="79">
        <f t="shared" si="3638"/>
        <v>0</v>
      </c>
      <c r="K981" s="79">
        <f t="shared" si="3638"/>
        <v>0</v>
      </c>
      <c r="L981" s="79">
        <f t="shared" si="3638"/>
        <v>0</v>
      </c>
      <c r="M981" s="79">
        <f t="shared" si="3638"/>
        <v>0</v>
      </c>
      <c r="N981" s="79">
        <f t="shared" si="3638"/>
        <v>0</v>
      </c>
      <c r="O981" s="90">
        <f t="shared" si="3636"/>
        <v>0</v>
      </c>
      <c r="P981" s="90">
        <f t="shared" ref="P981:S981" si="3639">O981*(1+P$7)</f>
        <v>0</v>
      </c>
      <c r="Q981" s="90">
        <f t="shared" si="3639"/>
        <v>0</v>
      </c>
      <c r="R981" s="90">
        <f t="shared" si="3639"/>
        <v>0</v>
      </c>
      <c r="S981" s="90">
        <f t="shared" si="3639"/>
        <v>0</v>
      </c>
    </row>
    <row r="982" spans="1:19" x14ac:dyDescent="0.25">
      <c r="A982" s="202" t="s">
        <v>30</v>
      </c>
      <c r="B982" s="203"/>
      <c r="C982" s="7"/>
      <c r="D982" s="7">
        <f>$C982</f>
        <v>0</v>
      </c>
      <c r="E982" s="7">
        <f t="shared" ref="E982:N982" si="3640">$C982</f>
        <v>0</v>
      </c>
      <c r="F982" s="7">
        <f t="shared" si="3640"/>
        <v>0</v>
      </c>
      <c r="G982" s="7">
        <f t="shared" si="3640"/>
        <v>0</v>
      </c>
      <c r="H982" s="7">
        <f t="shared" si="3640"/>
        <v>0</v>
      </c>
      <c r="I982" s="7">
        <f t="shared" si="3640"/>
        <v>0</v>
      </c>
      <c r="J982" s="7">
        <f t="shared" si="3640"/>
        <v>0</v>
      </c>
      <c r="K982" s="7">
        <f t="shared" si="3640"/>
        <v>0</v>
      </c>
      <c r="L982" s="7">
        <f t="shared" si="3640"/>
        <v>0</v>
      </c>
      <c r="M982" s="7">
        <f t="shared" si="3640"/>
        <v>0</v>
      </c>
      <c r="N982" s="7">
        <f t="shared" si="3640"/>
        <v>0</v>
      </c>
      <c r="O982" s="150">
        <f t="shared" ref="O982" si="3641">AVERAGE(C982:N982)</f>
        <v>0</v>
      </c>
      <c r="P982" s="150">
        <f t="shared" ref="P982:S982" si="3642">ROUND(O982*(1+P$8),2)</f>
        <v>0</v>
      </c>
      <c r="Q982" s="150">
        <f t="shared" si="3642"/>
        <v>0</v>
      </c>
      <c r="R982" s="150">
        <f t="shared" si="3642"/>
        <v>0</v>
      </c>
      <c r="S982" s="150">
        <f t="shared" si="3642"/>
        <v>0</v>
      </c>
    </row>
    <row r="983" spans="1:19" ht="12" customHeight="1" x14ac:dyDescent="0.25">
      <c r="A983" s="202" t="s">
        <v>282</v>
      </c>
      <c r="B983" s="203"/>
      <c r="C983" s="6">
        <f>C981*C982</f>
        <v>0</v>
      </c>
      <c r="D983" s="6">
        <f t="shared" ref="D983:N983" si="3643">D981*D982</f>
        <v>0</v>
      </c>
      <c r="E983" s="6">
        <f t="shared" si="3643"/>
        <v>0</v>
      </c>
      <c r="F983" s="6">
        <f t="shared" si="3643"/>
        <v>0</v>
      </c>
      <c r="G983" s="6">
        <f t="shared" si="3643"/>
        <v>0</v>
      </c>
      <c r="H983" s="6">
        <f t="shared" si="3643"/>
        <v>0</v>
      </c>
      <c r="I983" s="6">
        <f t="shared" si="3643"/>
        <v>0</v>
      </c>
      <c r="J983" s="6">
        <f t="shared" si="3643"/>
        <v>0</v>
      </c>
      <c r="K983" s="6">
        <f t="shared" si="3643"/>
        <v>0</v>
      </c>
      <c r="L983" s="6">
        <f t="shared" si="3643"/>
        <v>0</v>
      </c>
      <c r="M983" s="6">
        <f t="shared" si="3643"/>
        <v>0</v>
      </c>
      <c r="N983" s="6">
        <f t="shared" si="3643"/>
        <v>0</v>
      </c>
      <c r="O983" s="92">
        <f t="shared" ref="O983" si="3644">SUM(C983:N983)</f>
        <v>0</v>
      </c>
      <c r="P983" s="92">
        <f t="shared" ref="P983" si="3645">P981*P982</f>
        <v>0</v>
      </c>
      <c r="Q983" s="92">
        <f t="shared" ref="Q983" si="3646">Q981*Q982</f>
        <v>0</v>
      </c>
      <c r="R983" s="92">
        <f t="shared" ref="R983" si="3647">R981*R982</f>
        <v>0</v>
      </c>
      <c r="S983" s="92">
        <f t="shared" ref="S983" si="3648">S981*S982</f>
        <v>0</v>
      </c>
    </row>
    <row r="984" spans="1:19" x14ac:dyDescent="0.25">
      <c r="A984" s="202" t="s">
        <v>31</v>
      </c>
      <c r="B984" s="203"/>
      <c r="C984" s="130">
        <v>0.21</v>
      </c>
      <c r="D984" s="131">
        <f t="shared" ref="D984:N984" si="3649">$C984</f>
        <v>0.21</v>
      </c>
      <c r="E984" s="131">
        <f t="shared" si="3649"/>
        <v>0.21</v>
      </c>
      <c r="F984" s="131">
        <f t="shared" si="3649"/>
        <v>0.21</v>
      </c>
      <c r="G984" s="131">
        <f t="shared" si="3649"/>
        <v>0.21</v>
      </c>
      <c r="H984" s="131">
        <f t="shared" si="3649"/>
        <v>0.21</v>
      </c>
      <c r="I984" s="131">
        <f t="shared" si="3649"/>
        <v>0.21</v>
      </c>
      <c r="J984" s="131">
        <f t="shared" si="3649"/>
        <v>0.21</v>
      </c>
      <c r="K984" s="131">
        <f t="shared" si="3649"/>
        <v>0.21</v>
      </c>
      <c r="L984" s="131">
        <f t="shared" si="3649"/>
        <v>0.21</v>
      </c>
      <c r="M984" s="131">
        <f t="shared" si="3649"/>
        <v>0.21</v>
      </c>
      <c r="N984" s="131">
        <f t="shared" si="3649"/>
        <v>0.21</v>
      </c>
      <c r="O984" s="6"/>
      <c r="P984" s="6"/>
      <c r="Q984" s="6"/>
      <c r="R984" s="6"/>
      <c r="S984" s="6"/>
    </row>
    <row r="985" spans="1:19" x14ac:dyDescent="0.25">
      <c r="A985" s="204" t="s">
        <v>32</v>
      </c>
      <c r="B985" s="205"/>
      <c r="C985" s="6">
        <f t="shared" ref="C985:N985" si="3650">C983*C984</f>
        <v>0</v>
      </c>
      <c r="D985" s="6">
        <f t="shared" si="3650"/>
        <v>0</v>
      </c>
      <c r="E985" s="6">
        <f t="shared" si="3650"/>
        <v>0</v>
      </c>
      <c r="F985" s="6">
        <f t="shared" si="3650"/>
        <v>0</v>
      </c>
      <c r="G985" s="6">
        <f t="shared" si="3650"/>
        <v>0</v>
      </c>
      <c r="H985" s="6">
        <f t="shared" si="3650"/>
        <v>0</v>
      </c>
      <c r="I985" s="6">
        <f t="shared" si="3650"/>
        <v>0</v>
      </c>
      <c r="J985" s="6">
        <f t="shared" si="3650"/>
        <v>0</v>
      </c>
      <c r="K985" s="6">
        <f t="shared" si="3650"/>
        <v>0</v>
      </c>
      <c r="L985" s="6">
        <f t="shared" si="3650"/>
        <v>0</v>
      </c>
      <c r="M985" s="6">
        <f t="shared" si="3650"/>
        <v>0</v>
      </c>
      <c r="N985" s="6">
        <f t="shared" si="3650"/>
        <v>0</v>
      </c>
      <c r="O985" s="92">
        <f t="shared" ref="O985:O988" si="3651">SUM(C985:N985)</f>
        <v>0</v>
      </c>
      <c r="P985" s="92">
        <f t="shared" ref="P985" si="3652">P983*$C984</f>
        <v>0</v>
      </c>
      <c r="Q985" s="92">
        <f t="shared" ref="Q985" si="3653">Q983*$C984</f>
        <v>0</v>
      </c>
      <c r="R985" s="92">
        <f t="shared" ref="R985" si="3654">R983*$C984</f>
        <v>0</v>
      </c>
      <c r="S985" s="92">
        <f t="shared" ref="S985" si="3655">S983*$C984</f>
        <v>0</v>
      </c>
    </row>
    <row r="986" spans="1:19" x14ac:dyDescent="0.25">
      <c r="A986" s="204" t="s">
        <v>281</v>
      </c>
      <c r="B986" s="205"/>
      <c r="C986" s="6">
        <f t="shared" ref="C986:N986" si="3656">C983+C985</f>
        <v>0</v>
      </c>
      <c r="D986" s="6">
        <f t="shared" si="3656"/>
        <v>0</v>
      </c>
      <c r="E986" s="6">
        <f t="shared" si="3656"/>
        <v>0</v>
      </c>
      <c r="F986" s="6">
        <f t="shared" si="3656"/>
        <v>0</v>
      </c>
      <c r="G986" s="6">
        <f t="shared" si="3656"/>
        <v>0</v>
      </c>
      <c r="H986" s="6">
        <f t="shared" si="3656"/>
        <v>0</v>
      </c>
      <c r="I986" s="6">
        <f t="shared" si="3656"/>
        <v>0</v>
      </c>
      <c r="J986" s="6">
        <f t="shared" si="3656"/>
        <v>0</v>
      </c>
      <c r="K986" s="6">
        <f t="shared" si="3656"/>
        <v>0</v>
      </c>
      <c r="L986" s="6">
        <f t="shared" si="3656"/>
        <v>0</v>
      </c>
      <c r="M986" s="6">
        <f t="shared" si="3656"/>
        <v>0</v>
      </c>
      <c r="N986" s="6">
        <f t="shared" si="3656"/>
        <v>0</v>
      </c>
      <c r="O986" s="92">
        <f t="shared" si="3651"/>
        <v>0</v>
      </c>
      <c r="P986" s="92">
        <f t="shared" ref="P986" si="3657">P983+P985</f>
        <v>0</v>
      </c>
      <c r="Q986" s="92">
        <f t="shared" ref="Q986" si="3658">Q983+Q985</f>
        <v>0</v>
      </c>
      <c r="R986" s="92">
        <f t="shared" ref="R986" si="3659">R983+R985</f>
        <v>0</v>
      </c>
      <c r="S986" s="92">
        <f t="shared" ref="S986" si="3660">S983+S985</f>
        <v>0</v>
      </c>
    </row>
    <row r="987" spans="1:19" x14ac:dyDescent="0.25">
      <c r="A987" s="8" t="s">
        <v>33</v>
      </c>
      <c r="B987" s="9">
        <f>$B$17</f>
        <v>1</v>
      </c>
      <c r="C987" s="6">
        <f t="shared" ref="C987:N987" si="3661">C986*$B$27</f>
        <v>0</v>
      </c>
      <c r="D987" s="6">
        <f t="shared" si="3661"/>
        <v>0</v>
      </c>
      <c r="E987" s="6">
        <f t="shared" si="3661"/>
        <v>0</v>
      </c>
      <c r="F987" s="6">
        <f t="shared" si="3661"/>
        <v>0</v>
      </c>
      <c r="G987" s="6">
        <f t="shared" si="3661"/>
        <v>0</v>
      </c>
      <c r="H987" s="6">
        <f t="shared" si="3661"/>
        <v>0</v>
      </c>
      <c r="I987" s="6">
        <f t="shared" si="3661"/>
        <v>0</v>
      </c>
      <c r="J987" s="6">
        <f t="shared" si="3661"/>
        <v>0</v>
      </c>
      <c r="K987" s="6">
        <f t="shared" si="3661"/>
        <v>0</v>
      </c>
      <c r="L987" s="6">
        <f t="shared" si="3661"/>
        <v>0</v>
      </c>
      <c r="M987" s="6">
        <f t="shared" si="3661"/>
        <v>0</v>
      </c>
      <c r="N987" s="6">
        <f t="shared" si="3661"/>
        <v>0</v>
      </c>
      <c r="O987" s="92">
        <f t="shared" si="3651"/>
        <v>0</v>
      </c>
      <c r="P987" s="92">
        <f t="shared" ref="P987" si="3662">P986*$B987</f>
        <v>0</v>
      </c>
      <c r="Q987" s="92">
        <f t="shared" ref="Q987" si="3663">Q986*$B987</f>
        <v>0</v>
      </c>
      <c r="R987" s="92">
        <f t="shared" ref="R987" si="3664">R986*$B987</f>
        <v>0</v>
      </c>
      <c r="S987" s="92">
        <f t="shared" ref="S987" si="3665">S986*$B987</f>
        <v>0</v>
      </c>
    </row>
    <row r="988" spans="1:19" x14ac:dyDescent="0.25">
      <c r="A988" s="8" t="s">
        <v>34</v>
      </c>
      <c r="B988" s="9">
        <f>1-B987</f>
        <v>0</v>
      </c>
      <c r="C988" s="6">
        <f t="shared" ref="C988:N988" si="3666">C986*$B$28</f>
        <v>0</v>
      </c>
      <c r="D988" s="6">
        <f t="shared" si="3666"/>
        <v>0</v>
      </c>
      <c r="E988" s="6">
        <f t="shared" si="3666"/>
        <v>0</v>
      </c>
      <c r="F988" s="6">
        <f t="shared" si="3666"/>
        <v>0</v>
      </c>
      <c r="G988" s="6">
        <f t="shared" si="3666"/>
        <v>0</v>
      </c>
      <c r="H988" s="6">
        <f t="shared" si="3666"/>
        <v>0</v>
      </c>
      <c r="I988" s="6">
        <f t="shared" si="3666"/>
        <v>0</v>
      </c>
      <c r="J988" s="6">
        <f t="shared" si="3666"/>
        <v>0</v>
      </c>
      <c r="K988" s="6">
        <f t="shared" si="3666"/>
        <v>0</v>
      </c>
      <c r="L988" s="6">
        <f t="shared" si="3666"/>
        <v>0</v>
      </c>
      <c r="M988" s="6">
        <f t="shared" si="3666"/>
        <v>0</v>
      </c>
      <c r="N988" s="6">
        <f t="shared" si="3666"/>
        <v>0</v>
      </c>
      <c r="O988" s="92">
        <f t="shared" si="3651"/>
        <v>0</v>
      </c>
      <c r="P988" s="92">
        <f t="shared" ref="P988" si="3667">P986-P987</f>
        <v>0</v>
      </c>
      <c r="Q988" s="92">
        <f t="shared" ref="Q988" si="3668">Q986-Q987</f>
        <v>0</v>
      </c>
      <c r="R988" s="92">
        <f t="shared" ref="R988" si="3669">R986-R987</f>
        <v>0</v>
      </c>
      <c r="S988" s="92">
        <f t="shared" ref="S988" si="3670">S986-S987</f>
        <v>0</v>
      </c>
    </row>
    <row r="989" spans="1:19" x14ac:dyDescent="0.25">
      <c r="A989" s="196" t="s">
        <v>429</v>
      </c>
      <c r="B989" s="197"/>
      <c r="C989" s="98" t="s">
        <v>17</v>
      </c>
      <c r="D989" s="98" t="s">
        <v>18</v>
      </c>
      <c r="E989" s="98" t="s">
        <v>19</v>
      </c>
      <c r="F989" s="98" t="s">
        <v>20</v>
      </c>
      <c r="G989" s="98" t="s">
        <v>21</v>
      </c>
      <c r="H989" s="98" t="s">
        <v>22</v>
      </c>
      <c r="I989" s="98" t="s">
        <v>23</v>
      </c>
      <c r="J989" s="98" t="s">
        <v>24</v>
      </c>
      <c r="K989" s="98" t="s">
        <v>25</v>
      </c>
      <c r="L989" s="98" t="s">
        <v>26</v>
      </c>
      <c r="M989" s="98" t="s">
        <v>27</v>
      </c>
      <c r="N989" s="98" t="s">
        <v>28</v>
      </c>
      <c r="O989" s="98" t="s">
        <v>438</v>
      </c>
      <c r="P989" s="98" t="s">
        <v>447</v>
      </c>
      <c r="Q989" s="98" t="s">
        <v>448</v>
      </c>
      <c r="R989" s="98" t="s">
        <v>449</v>
      </c>
      <c r="S989" s="98" t="s">
        <v>450</v>
      </c>
    </row>
    <row r="990" spans="1:19" x14ac:dyDescent="0.25">
      <c r="A990" s="198" t="s">
        <v>29</v>
      </c>
      <c r="B990" s="199"/>
      <c r="C990" s="81"/>
      <c r="D990" s="81">
        <f>$C990</f>
        <v>0</v>
      </c>
      <c r="E990" s="81">
        <f t="shared" ref="E990:N990" si="3671">$C990</f>
        <v>0</v>
      </c>
      <c r="F990" s="81">
        <f t="shared" si="3671"/>
        <v>0</v>
      </c>
      <c r="G990" s="81">
        <f t="shared" si="3671"/>
        <v>0</v>
      </c>
      <c r="H990" s="81">
        <f t="shared" si="3671"/>
        <v>0</v>
      </c>
      <c r="I990" s="81">
        <f t="shared" si="3671"/>
        <v>0</v>
      </c>
      <c r="J990" s="81">
        <f t="shared" si="3671"/>
        <v>0</v>
      </c>
      <c r="K990" s="81">
        <f t="shared" si="3671"/>
        <v>0</v>
      </c>
      <c r="L990" s="81">
        <f t="shared" si="3671"/>
        <v>0</v>
      </c>
      <c r="M990" s="81">
        <f t="shared" si="3671"/>
        <v>0</v>
      </c>
      <c r="N990" s="81">
        <f t="shared" si="3671"/>
        <v>0</v>
      </c>
      <c r="O990" s="90">
        <f t="shared" ref="O990:O991" si="3672">SUM(C990:N990)</f>
        <v>0</v>
      </c>
      <c r="P990" s="90">
        <f t="shared" ref="P990:S990" si="3673">O990*(1+P$7)</f>
        <v>0</v>
      </c>
      <c r="Q990" s="90">
        <f t="shared" si="3673"/>
        <v>0</v>
      </c>
      <c r="R990" s="90">
        <f t="shared" si="3673"/>
        <v>0</v>
      </c>
      <c r="S990" s="90">
        <f t="shared" si="3673"/>
        <v>0</v>
      </c>
    </row>
    <row r="991" spans="1:19" x14ac:dyDescent="0.25">
      <c r="A991" s="200"/>
      <c r="B991" s="201"/>
      <c r="C991" s="79">
        <f>INT($B$1*C990)</f>
        <v>0</v>
      </c>
      <c r="D991" s="79">
        <f t="shared" ref="D991:N991" si="3674">INT($B$1*D990)</f>
        <v>0</v>
      </c>
      <c r="E991" s="79">
        <f t="shared" si="3674"/>
        <v>0</v>
      </c>
      <c r="F991" s="79">
        <f t="shared" si="3674"/>
        <v>0</v>
      </c>
      <c r="G991" s="79">
        <f t="shared" si="3674"/>
        <v>0</v>
      </c>
      <c r="H991" s="79">
        <f t="shared" si="3674"/>
        <v>0</v>
      </c>
      <c r="I991" s="79">
        <f t="shared" si="3674"/>
        <v>0</v>
      </c>
      <c r="J991" s="79">
        <f t="shared" si="3674"/>
        <v>0</v>
      </c>
      <c r="K991" s="79">
        <f t="shared" si="3674"/>
        <v>0</v>
      </c>
      <c r="L991" s="79">
        <f t="shared" si="3674"/>
        <v>0</v>
      </c>
      <c r="M991" s="79">
        <f t="shared" si="3674"/>
        <v>0</v>
      </c>
      <c r="N991" s="79">
        <f t="shared" si="3674"/>
        <v>0</v>
      </c>
      <c r="O991" s="90">
        <f t="shared" si="3672"/>
        <v>0</v>
      </c>
      <c r="P991" s="90">
        <f t="shared" ref="P991:S991" si="3675">O991*(1+P$7)</f>
        <v>0</v>
      </c>
      <c r="Q991" s="90">
        <f t="shared" si="3675"/>
        <v>0</v>
      </c>
      <c r="R991" s="90">
        <f t="shared" si="3675"/>
        <v>0</v>
      </c>
      <c r="S991" s="90">
        <f t="shared" si="3675"/>
        <v>0</v>
      </c>
    </row>
    <row r="992" spans="1:19" x14ac:dyDescent="0.25">
      <c r="A992" s="202" t="s">
        <v>30</v>
      </c>
      <c r="B992" s="203"/>
      <c r="C992" s="7"/>
      <c r="D992" s="7">
        <f>$C992</f>
        <v>0</v>
      </c>
      <c r="E992" s="7">
        <f t="shared" ref="E992:N992" si="3676">$C992</f>
        <v>0</v>
      </c>
      <c r="F992" s="7">
        <f t="shared" si="3676"/>
        <v>0</v>
      </c>
      <c r="G992" s="7">
        <f t="shared" si="3676"/>
        <v>0</v>
      </c>
      <c r="H992" s="7">
        <f t="shared" si="3676"/>
        <v>0</v>
      </c>
      <c r="I992" s="7">
        <f t="shared" si="3676"/>
        <v>0</v>
      </c>
      <c r="J992" s="7">
        <f t="shared" si="3676"/>
        <v>0</v>
      </c>
      <c r="K992" s="7">
        <f t="shared" si="3676"/>
        <v>0</v>
      </c>
      <c r="L992" s="7">
        <f t="shared" si="3676"/>
        <v>0</v>
      </c>
      <c r="M992" s="7">
        <f t="shared" si="3676"/>
        <v>0</v>
      </c>
      <c r="N992" s="7">
        <f t="shared" si="3676"/>
        <v>0</v>
      </c>
      <c r="O992" s="150">
        <f t="shared" ref="O992" si="3677">AVERAGE(C992:N992)</f>
        <v>0</v>
      </c>
      <c r="P992" s="150">
        <f t="shared" ref="P992:S992" si="3678">ROUND(O992*(1+P$8),2)</f>
        <v>0</v>
      </c>
      <c r="Q992" s="150">
        <f t="shared" si="3678"/>
        <v>0</v>
      </c>
      <c r="R992" s="150">
        <f t="shared" si="3678"/>
        <v>0</v>
      </c>
      <c r="S992" s="150">
        <f t="shared" si="3678"/>
        <v>0</v>
      </c>
    </row>
    <row r="993" spans="1:19" ht="12" customHeight="1" x14ac:dyDescent="0.25">
      <c r="A993" s="202" t="s">
        <v>282</v>
      </c>
      <c r="B993" s="203"/>
      <c r="C993" s="6">
        <f>C991*C992</f>
        <v>0</v>
      </c>
      <c r="D993" s="6">
        <f t="shared" ref="D993:N993" si="3679">D991*D992</f>
        <v>0</v>
      </c>
      <c r="E993" s="6">
        <f t="shared" si="3679"/>
        <v>0</v>
      </c>
      <c r="F993" s="6">
        <f t="shared" si="3679"/>
        <v>0</v>
      </c>
      <c r="G993" s="6">
        <f t="shared" si="3679"/>
        <v>0</v>
      </c>
      <c r="H993" s="6">
        <f t="shared" si="3679"/>
        <v>0</v>
      </c>
      <c r="I993" s="6">
        <f t="shared" si="3679"/>
        <v>0</v>
      </c>
      <c r="J993" s="6">
        <f t="shared" si="3679"/>
        <v>0</v>
      </c>
      <c r="K993" s="6">
        <f t="shared" si="3679"/>
        <v>0</v>
      </c>
      <c r="L993" s="6">
        <f t="shared" si="3679"/>
        <v>0</v>
      </c>
      <c r="M993" s="6">
        <f t="shared" si="3679"/>
        <v>0</v>
      </c>
      <c r="N993" s="6">
        <f t="shared" si="3679"/>
        <v>0</v>
      </c>
      <c r="O993" s="92">
        <f t="shared" ref="O993" si="3680">SUM(C993:N993)</f>
        <v>0</v>
      </c>
      <c r="P993" s="92">
        <f t="shared" ref="P993" si="3681">P991*P992</f>
        <v>0</v>
      </c>
      <c r="Q993" s="92">
        <f t="shared" ref="Q993" si="3682">Q991*Q992</f>
        <v>0</v>
      </c>
      <c r="R993" s="92">
        <f t="shared" ref="R993" si="3683">R991*R992</f>
        <v>0</v>
      </c>
      <c r="S993" s="92">
        <f t="shared" ref="S993" si="3684">S991*S992</f>
        <v>0</v>
      </c>
    </row>
    <row r="994" spans="1:19" x14ac:dyDescent="0.25">
      <c r="A994" s="202" t="s">
        <v>31</v>
      </c>
      <c r="B994" s="203"/>
      <c r="C994" s="130">
        <v>0.21</v>
      </c>
      <c r="D994" s="131">
        <f t="shared" ref="D994:N994" si="3685">$C994</f>
        <v>0.21</v>
      </c>
      <c r="E994" s="131">
        <f t="shared" si="3685"/>
        <v>0.21</v>
      </c>
      <c r="F994" s="131">
        <f t="shared" si="3685"/>
        <v>0.21</v>
      </c>
      <c r="G994" s="131">
        <f t="shared" si="3685"/>
        <v>0.21</v>
      </c>
      <c r="H994" s="131">
        <f t="shared" si="3685"/>
        <v>0.21</v>
      </c>
      <c r="I994" s="131">
        <f t="shared" si="3685"/>
        <v>0.21</v>
      </c>
      <c r="J994" s="131">
        <f t="shared" si="3685"/>
        <v>0.21</v>
      </c>
      <c r="K994" s="131">
        <f t="shared" si="3685"/>
        <v>0.21</v>
      </c>
      <c r="L994" s="131">
        <f t="shared" si="3685"/>
        <v>0.21</v>
      </c>
      <c r="M994" s="131">
        <f t="shared" si="3685"/>
        <v>0.21</v>
      </c>
      <c r="N994" s="131">
        <f t="shared" si="3685"/>
        <v>0.21</v>
      </c>
      <c r="O994" s="6"/>
      <c r="P994" s="6"/>
      <c r="Q994" s="6"/>
      <c r="R994" s="6"/>
      <c r="S994" s="6"/>
    </row>
    <row r="995" spans="1:19" x14ac:dyDescent="0.25">
      <c r="A995" s="204" t="s">
        <v>32</v>
      </c>
      <c r="B995" s="205"/>
      <c r="C995" s="6">
        <f t="shared" ref="C995:N995" si="3686">C993*C994</f>
        <v>0</v>
      </c>
      <c r="D995" s="6">
        <f t="shared" si="3686"/>
        <v>0</v>
      </c>
      <c r="E995" s="6">
        <f t="shared" si="3686"/>
        <v>0</v>
      </c>
      <c r="F995" s="6">
        <f t="shared" si="3686"/>
        <v>0</v>
      </c>
      <c r="G995" s="6">
        <f t="shared" si="3686"/>
        <v>0</v>
      </c>
      <c r="H995" s="6">
        <f t="shared" si="3686"/>
        <v>0</v>
      </c>
      <c r="I995" s="6">
        <f t="shared" si="3686"/>
        <v>0</v>
      </c>
      <c r="J995" s="6">
        <f t="shared" si="3686"/>
        <v>0</v>
      </c>
      <c r="K995" s="6">
        <f t="shared" si="3686"/>
        <v>0</v>
      </c>
      <c r="L995" s="6">
        <f t="shared" si="3686"/>
        <v>0</v>
      </c>
      <c r="M995" s="6">
        <f t="shared" si="3686"/>
        <v>0</v>
      </c>
      <c r="N995" s="6">
        <f t="shared" si="3686"/>
        <v>0</v>
      </c>
      <c r="O995" s="92">
        <f t="shared" ref="O995:O998" si="3687">SUM(C995:N995)</f>
        <v>0</v>
      </c>
      <c r="P995" s="92">
        <f t="shared" ref="P995" si="3688">P993*$C994</f>
        <v>0</v>
      </c>
      <c r="Q995" s="92">
        <f t="shared" ref="Q995" si="3689">Q993*$C994</f>
        <v>0</v>
      </c>
      <c r="R995" s="92">
        <f t="shared" ref="R995" si="3690">R993*$C994</f>
        <v>0</v>
      </c>
      <c r="S995" s="92">
        <f t="shared" ref="S995" si="3691">S993*$C994</f>
        <v>0</v>
      </c>
    </row>
    <row r="996" spans="1:19" x14ac:dyDescent="0.25">
      <c r="A996" s="204" t="s">
        <v>281</v>
      </c>
      <c r="B996" s="205"/>
      <c r="C996" s="6">
        <f t="shared" ref="C996:N996" si="3692">C993+C995</f>
        <v>0</v>
      </c>
      <c r="D996" s="6">
        <f t="shared" si="3692"/>
        <v>0</v>
      </c>
      <c r="E996" s="6">
        <f t="shared" si="3692"/>
        <v>0</v>
      </c>
      <c r="F996" s="6">
        <f t="shared" si="3692"/>
        <v>0</v>
      </c>
      <c r="G996" s="6">
        <f t="shared" si="3692"/>
        <v>0</v>
      </c>
      <c r="H996" s="6">
        <f t="shared" si="3692"/>
        <v>0</v>
      </c>
      <c r="I996" s="6">
        <f t="shared" si="3692"/>
        <v>0</v>
      </c>
      <c r="J996" s="6">
        <f t="shared" si="3692"/>
        <v>0</v>
      </c>
      <c r="K996" s="6">
        <f t="shared" si="3692"/>
        <v>0</v>
      </c>
      <c r="L996" s="6">
        <f t="shared" si="3692"/>
        <v>0</v>
      </c>
      <c r="M996" s="6">
        <f t="shared" si="3692"/>
        <v>0</v>
      </c>
      <c r="N996" s="6">
        <f t="shared" si="3692"/>
        <v>0</v>
      </c>
      <c r="O996" s="92">
        <f t="shared" si="3687"/>
        <v>0</v>
      </c>
      <c r="P996" s="92">
        <f t="shared" ref="P996" si="3693">P993+P995</f>
        <v>0</v>
      </c>
      <c r="Q996" s="92">
        <f t="shared" ref="Q996" si="3694">Q993+Q995</f>
        <v>0</v>
      </c>
      <c r="R996" s="92">
        <f t="shared" ref="R996" si="3695">R993+R995</f>
        <v>0</v>
      </c>
      <c r="S996" s="92">
        <f t="shared" ref="S996" si="3696">S993+S995</f>
        <v>0</v>
      </c>
    </row>
    <row r="997" spans="1:19" x14ac:dyDescent="0.25">
      <c r="A997" s="8" t="s">
        <v>33</v>
      </c>
      <c r="B997" s="9">
        <f>$B$17</f>
        <v>1</v>
      </c>
      <c r="C997" s="6">
        <f t="shared" ref="C997:N997" si="3697">C996*$B$27</f>
        <v>0</v>
      </c>
      <c r="D997" s="6">
        <f t="shared" si="3697"/>
        <v>0</v>
      </c>
      <c r="E997" s="6">
        <f t="shared" si="3697"/>
        <v>0</v>
      </c>
      <c r="F997" s="6">
        <f t="shared" si="3697"/>
        <v>0</v>
      </c>
      <c r="G997" s="6">
        <f t="shared" si="3697"/>
        <v>0</v>
      </c>
      <c r="H997" s="6">
        <f t="shared" si="3697"/>
        <v>0</v>
      </c>
      <c r="I997" s="6">
        <f t="shared" si="3697"/>
        <v>0</v>
      </c>
      <c r="J997" s="6">
        <f t="shared" si="3697"/>
        <v>0</v>
      </c>
      <c r="K997" s="6">
        <f t="shared" si="3697"/>
        <v>0</v>
      </c>
      <c r="L997" s="6">
        <f t="shared" si="3697"/>
        <v>0</v>
      </c>
      <c r="M997" s="6">
        <f t="shared" si="3697"/>
        <v>0</v>
      </c>
      <c r="N997" s="6">
        <f t="shared" si="3697"/>
        <v>0</v>
      </c>
      <c r="O997" s="92">
        <f t="shared" si="3687"/>
        <v>0</v>
      </c>
      <c r="P997" s="92">
        <f t="shared" ref="P997" si="3698">P996*$B997</f>
        <v>0</v>
      </c>
      <c r="Q997" s="92">
        <f t="shared" ref="Q997" si="3699">Q996*$B997</f>
        <v>0</v>
      </c>
      <c r="R997" s="92">
        <f t="shared" ref="R997" si="3700">R996*$B997</f>
        <v>0</v>
      </c>
      <c r="S997" s="92">
        <f t="shared" ref="S997" si="3701">S996*$B997</f>
        <v>0</v>
      </c>
    </row>
    <row r="998" spans="1:19" x14ac:dyDescent="0.25">
      <c r="A998" s="8" t="s">
        <v>34</v>
      </c>
      <c r="B998" s="9">
        <f>1-B997</f>
        <v>0</v>
      </c>
      <c r="C998" s="6">
        <f t="shared" ref="C998:N998" si="3702">C996*$B$28</f>
        <v>0</v>
      </c>
      <c r="D998" s="6">
        <f t="shared" si="3702"/>
        <v>0</v>
      </c>
      <c r="E998" s="6">
        <f t="shared" si="3702"/>
        <v>0</v>
      </c>
      <c r="F998" s="6">
        <f t="shared" si="3702"/>
        <v>0</v>
      </c>
      <c r="G998" s="6">
        <f t="shared" si="3702"/>
        <v>0</v>
      </c>
      <c r="H998" s="6">
        <f t="shared" si="3702"/>
        <v>0</v>
      </c>
      <c r="I998" s="6">
        <f t="shared" si="3702"/>
        <v>0</v>
      </c>
      <c r="J998" s="6">
        <f t="shared" si="3702"/>
        <v>0</v>
      </c>
      <c r="K998" s="6">
        <f t="shared" si="3702"/>
        <v>0</v>
      </c>
      <c r="L998" s="6">
        <f t="shared" si="3702"/>
        <v>0</v>
      </c>
      <c r="M998" s="6">
        <f t="shared" si="3702"/>
        <v>0</v>
      </c>
      <c r="N998" s="6">
        <f t="shared" si="3702"/>
        <v>0</v>
      </c>
      <c r="O998" s="92">
        <f t="shared" si="3687"/>
        <v>0</v>
      </c>
      <c r="P998" s="92">
        <f t="shared" ref="P998" si="3703">P996-P997</f>
        <v>0</v>
      </c>
      <c r="Q998" s="92">
        <f t="shared" ref="Q998" si="3704">Q996-Q997</f>
        <v>0</v>
      </c>
      <c r="R998" s="92">
        <f t="shared" ref="R998" si="3705">R996-R997</f>
        <v>0</v>
      </c>
      <c r="S998" s="92">
        <f t="shared" ref="S998" si="3706">S996-S997</f>
        <v>0</v>
      </c>
    </row>
    <row r="999" spans="1:19" x14ac:dyDescent="0.25">
      <c r="A999" s="196" t="s">
        <v>430</v>
      </c>
      <c r="B999" s="197"/>
      <c r="C999" s="98" t="s">
        <v>17</v>
      </c>
      <c r="D999" s="98" t="s">
        <v>18</v>
      </c>
      <c r="E999" s="98" t="s">
        <v>19</v>
      </c>
      <c r="F999" s="98" t="s">
        <v>20</v>
      </c>
      <c r="G999" s="98" t="s">
        <v>21</v>
      </c>
      <c r="H999" s="98" t="s">
        <v>22</v>
      </c>
      <c r="I999" s="98" t="s">
        <v>23</v>
      </c>
      <c r="J999" s="98" t="s">
        <v>24</v>
      </c>
      <c r="K999" s="98" t="s">
        <v>25</v>
      </c>
      <c r="L999" s="98" t="s">
        <v>26</v>
      </c>
      <c r="M999" s="98" t="s">
        <v>27</v>
      </c>
      <c r="N999" s="98" t="s">
        <v>28</v>
      </c>
      <c r="O999" s="98" t="s">
        <v>438</v>
      </c>
      <c r="P999" s="98" t="s">
        <v>447</v>
      </c>
      <c r="Q999" s="98" t="s">
        <v>448</v>
      </c>
      <c r="R999" s="98" t="s">
        <v>449</v>
      </c>
      <c r="S999" s="98" t="s">
        <v>450</v>
      </c>
    </row>
    <row r="1000" spans="1:19" x14ac:dyDescent="0.25">
      <c r="A1000" s="198" t="s">
        <v>29</v>
      </c>
      <c r="B1000" s="199"/>
      <c r="C1000" s="81"/>
      <c r="D1000" s="81">
        <f>$C1000</f>
        <v>0</v>
      </c>
      <c r="E1000" s="81">
        <f t="shared" ref="E1000:N1000" si="3707">$C1000</f>
        <v>0</v>
      </c>
      <c r="F1000" s="81">
        <f t="shared" si="3707"/>
        <v>0</v>
      </c>
      <c r="G1000" s="81">
        <f t="shared" si="3707"/>
        <v>0</v>
      </c>
      <c r="H1000" s="81">
        <f t="shared" si="3707"/>
        <v>0</v>
      </c>
      <c r="I1000" s="81">
        <f t="shared" si="3707"/>
        <v>0</v>
      </c>
      <c r="J1000" s="81">
        <f t="shared" si="3707"/>
        <v>0</v>
      </c>
      <c r="K1000" s="81">
        <f t="shared" si="3707"/>
        <v>0</v>
      </c>
      <c r="L1000" s="81">
        <f t="shared" si="3707"/>
        <v>0</v>
      </c>
      <c r="M1000" s="81">
        <f t="shared" si="3707"/>
        <v>0</v>
      </c>
      <c r="N1000" s="81">
        <f t="shared" si="3707"/>
        <v>0</v>
      </c>
      <c r="O1000" s="90">
        <f t="shared" ref="O1000:O1001" si="3708">SUM(C1000:N1000)</f>
        <v>0</v>
      </c>
      <c r="P1000" s="90">
        <f t="shared" ref="P1000:S1000" si="3709">O1000*(1+P$7)</f>
        <v>0</v>
      </c>
      <c r="Q1000" s="90">
        <f t="shared" si="3709"/>
        <v>0</v>
      </c>
      <c r="R1000" s="90">
        <f t="shared" si="3709"/>
        <v>0</v>
      </c>
      <c r="S1000" s="90">
        <f t="shared" si="3709"/>
        <v>0</v>
      </c>
    </row>
    <row r="1001" spans="1:19" x14ac:dyDescent="0.25">
      <c r="A1001" s="200"/>
      <c r="B1001" s="201"/>
      <c r="C1001" s="79">
        <f>INT($B$1*C1000)</f>
        <v>0</v>
      </c>
      <c r="D1001" s="79">
        <f t="shared" ref="D1001:N1001" si="3710">INT($B$1*D1000)</f>
        <v>0</v>
      </c>
      <c r="E1001" s="79">
        <f t="shared" si="3710"/>
        <v>0</v>
      </c>
      <c r="F1001" s="79">
        <f t="shared" si="3710"/>
        <v>0</v>
      </c>
      <c r="G1001" s="79">
        <f t="shared" si="3710"/>
        <v>0</v>
      </c>
      <c r="H1001" s="79">
        <f t="shared" si="3710"/>
        <v>0</v>
      </c>
      <c r="I1001" s="79">
        <f t="shared" si="3710"/>
        <v>0</v>
      </c>
      <c r="J1001" s="79">
        <f t="shared" si="3710"/>
        <v>0</v>
      </c>
      <c r="K1001" s="79">
        <f t="shared" si="3710"/>
        <v>0</v>
      </c>
      <c r="L1001" s="79">
        <f t="shared" si="3710"/>
        <v>0</v>
      </c>
      <c r="M1001" s="79">
        <f t="shared" si="3710"/>
        <v>0</v>
      </c>
      <c r="N1001" s="79">
        <f t="shared" si="3710"/>
        <v>0</v>
      </c>
      <c r="O1001" s="90">
        <f t="shared" si="3708"/>
        <v>0</v>
      </c>
      <c r="P1001" s="90">
        <f t="shared" ref="P1001:S1001" si="3711">O1001*(1+P$7)</f>
        <v>0</v>
      </c>
      <c r="Q1001" s="90">
        <f t="shared" si="3711"/>
        <v>0</v>
      </c>
      <c r="R1001" s="90">
        <f t="shared" si="3711"/>
        <v>0</v>
      </c>
      <c r="S1001" s="90">
        <f t="shared" si="3711"/>
        <v>0</v>
      </c>
    </row>
    <row r="1002" spans="1:19" x14ac:dyDescent="0.25">
      <c r="A1002" s="202" t="s">
        <v>30</v>
      </c>
      <c r="B1002" s="203"/>
      <c r="C1002" s="7"/>
      <c r="D1002" s="7">
        <f>$C1002</f>
        <v>0</v>
      </c>
      <c r="E1002" s="7">
        <f t="shared" ref="E1002:N1002" si="3712">$C1002</f>
        <v>0</v>
      </c>
      <c r="F1002" s="7">
        <f t="shared" si="3712"/>
        <v>0</v>
      </c>
      <c r="G1002" s="7">
        <f t="shared" si="3712"/>
        <v>0</v>
      </c>
      <c r="H1002" s="7">
        <f t="shared" si="3712"/>
        <v>0</v>
      </c>
      <c r="I1002" s="7">
        <f t="shared" si="3712"/>
        <v>0</v>
      </c>
      <c r="J1002" s="7">
        <f t="shared" si="3712"/>
        <v>0</v>
      </c>
      <c r="K1002" s="7">
        <f t="shared" si="3712"/>
        <v>0</v>
      </c>
      <c r="L1002" s="7">
        <f t="shared" si="3712"/>
        <v>0</v>
      </c>
      <c r="M1002" s="7">
        <f t="shared" si="3712"/>
        <v>0</v>
      </c>
      <c r="N1002" s="7">
        <f t="shared" si="3712"/>
        <v>0</v>
      </c>
      <c r="O1002" s="150">
        <f t="shared" ref="O1002" si="3713">AVERAGE(C1002:N1002)</f>
        <v>0</v>
      </c>
      <c r="P1002" s="150">
        <f t="shared" ref="P1002:S1002" si="3714">ROUND(O1002*(1+P$8),2)</f>
        <v>0</v>
      </c>
      <c r="Q1002" s="150">
        <f t="shared" si="3714"/>
        <v>0</v>
      </c>
      <c r="R1002" s="150">
        <f t="shared" si="3714"/>
        <v>0</v>
      </c>
      <c r="S1002" s="150">
        <f t="shared" si="3714"/>
        <v>0</v>
      </c>
    </row>
    <row r="1003" spans="1:19" ht="12" customHeight="1" x14ac:dyDescent="0.25">
      <c r="A1003" s="202" t="s">
        <v>282</v>
      </c>
      <c r="B1003" s="203"/>
      <c r="C1003" s="6">
        <f>C1001*C1002</f>
        <v>0</v>
      </c>
      <c r="D1003" s="6">
        <f t="shared" ref="D1003:N1003" si="3715">D1001*D1002</f>
        <v>0</v>
      </c>
      <c r="E1003" s="6">
        <f t="shared" si="3715"/>
        <v>0</v>
      </c>
      <c r="F1003" s="6">
        <f t="shared" si="3715"/>
        <v>0</v>
      </c>
      <c r="G1003" s="6">
        <f t="shared" si="3715"/>
        <v>0</v>
      </c>
      <c r="H1003" s="6">
        <f t="shared" si="3715"/>
        <v>0</v>
      </c>
      <c r="I1003" s="6">
        <f t="shared" si="3715"/>
        <v>0</v>
      </c>
      <c r="J1003" s="6">
        <f t="shared" si="3715"/>
        <v>0</v>
      </c>
      <c r="K1003" s="6">
        <f t="shared" si="3715"/>
        <v>0</v>
      </c>
      <c r="L1003" s="6">
        <f t="shared" si="3715"/>
        <v>0</v>
      </c>
      <c r="M1003" s="6">
        <f t="shared" si="3715"/>
        <v>0</v>
      </c>
      <c r="N1003" s="6">
        <f t="shared" si="3715"/>
        <v>0</v>
      </c>
      <c r="O1003" s="92">
        <f t="shared" ref="O1003" si="3716">SUM(C1003:N1003)</f>
        <v>0</v>
      </c>
      <c r="P1003" s="92">
        <f t="shared" ref="P1003" si="3717">P1001*P1002</f>
        <v>0</v>
      </c>
      <c r="Q1003" s="92">
        <f t="shared" ref="Q1003" si="3718">Q1001*Q1002</f>
        <v>0</v>
      </c>
      <c r="R1003" s="92">
        <f t="shared" ref="R1003" si="3719">R1001*R1002</f>
        <v>0</v>
      </c>
      <c r="S1003" s="92">
        <f t="shared" ref="S1003" si="3720">S1001*S1002</f>
        <v>0</v>
      </c>
    </row>
    <row r="1004" spans="1:19" x14ac:dyDescent="0.25">
      <c r="A1004" s="202" t="s">
        <v>31</v>
      </c>
      <c r="B1004" s="203"/>
      <c r="C1004" s="130">
        <v>0.21</v>
      </c>
      <c r="D1004" s="131">
        <f t="shared" ref="D1004:N1004" si="3721">$C1004</f>
        <v>0.21</v>
      </c>
      <c r="E1004" s="131">
        <f t="shared" si="3721"/>
        <v>0.21</v>
      </c>
      <c r="F1004" s="131">
        <f t="shared" si="3721"/>
        <v>0.21</v>
      </c>
      <c r="G1004" s="131">
        <f t="shared" si="3721"/>
        <v>0.21</v>
      </c>
      <c r="H1004" s="131">
        <f t="shared" si="3721"/>
        <v>0.21</v>
      </c>
      <c r="I1004" s="131">
        <f t="shared" si="3721"/>
        <v>0.21</v>
      </c>
      <c r="J1004" s="131">
        <f t="shared" si="3721"/>
        <v>0.21</v>
      </c>
      <c r="K1004" s="131">
        <f t="shared" si="3721"/>
        <v>0.21</v>
      </c>
      <c r="L1004" s="131">
        <f t="shared" si="3721"/>
        <v>0.21</v>
      </c>
      <c r="M1004" s="131">
        <f t="shared" si="3721"/>
        <v>0.21</v>
      </c>
      <c r="N1004" s="131">
        <f t="shared" si="3721"/>
        <v>0.21</v>
      </c>
      <c r="O1004" s="6"/>
      <c r="P1004" s="6"/>
      <c r="Q1004" s="6"/>
      <c r="R1004" s="6"/>
      <c r="S1004" s="6"/>
    </row>
    <row r="1005" spans="1:19" x14ac:dyDescent="0.25">
      <c r="A1005" s="204" t="s">
        <v>32</v>
      </c>
      <c r="B1005" s="205"/>
      <c r="C1005" s="6">
        <f t="shared" ref="C1005:N1005" si="3722">C1003*C1004</f>
        <v>0</v>
      </c>
      <c r="D1005" s="6">
        <f t="shared" si="3722"/>
        <v>0</v>
      </c>
      <c r="E1005" s="6">
        <f t="shared" si="3722"/>
        <v>0</v>
      </c>
      <c r="F1005" s="6">
        <f t="shared" si="3722"/>
        <v>0</v>
      </c>
      <c r="G1005" s="6">
        <f t="shared" si="3722"/>
        <v>0</v>
      </c>
      <c r="H1005" s="6">
        <f t="shared" si="3722"/>
        <v>0</v>
      </c>
      <c r="I1005" s="6">
        <f t="shared" si="3722"/>
        <v>0</v>
      </c>
      <c r="J1005" s="6">
        <f t="shared" si="3722"/>
        <v>0</v>
      </c>
      <c r="K1005" s="6">
        <f t="shared" si="3722"/>
        <v>0</v>
      </c>
      <c r="L1005" s="6">
        <f t="shared" si="3722"/>
        <v>0</v>
      </c>
      <c r="M1005" s="6">
        <f t="shared" si="3722"/>
        <v>0</v>
      </c>
      <c r="N1005" s="6">
        <f t="shared" si="3722"/>
        <v>0</v>
      </c>
      <c r="O1005" s="92">
        <f t="shared" ref="O1005:O1008" si="3723">SUM(C1005:N1005)</f>
        <v>0</v>
      </c>
      <c r="P1005" s="92">
        <f t="shared" ref="P1005" si="3724">P1003*$C1004</f>
        <v>0</v>
      </c>
      <c r="Q1005" s="92">
        <f t="shared" ref="Q1005" si="3725">Q1003*$C1004</f>
        <v>0</v>
      </c>
      <c r="R1005" s="92">
        <f t="shared" ref="R1005" si="3726">R1003*$C1004</f>
        <v>0</v>
      </c>
      <c r="S1005" s="92">
        <f t="shared" ref="S1005" si="3727">S1003*$C1004</f>
        <v>0</v>
      </c>
    </row>
    <row r="1006" spans="1:19" x14ac:dyDescent="0.25">
      <c r="A1006" s="204" t="s">
        <v>281</v>
      </c>
      <c r="B1006" s="205"/>
      <c r="C1006" s="6">
        <f t="shared" ref="C1006:N1006" si="3728">C1003+C1005</f>
        <v>0</v>
      </c>
      <c r="D1006" s="6">
        <f t="shared" si="3728"/>
        <v>0</v>
      </c>
      <c r="E1006" s="6">
        <f t="shared" si="3728"/>
        <v>0</v>
      </c>
      <c r="F1006" s="6">
        <f t="shared" si="3728"/>
        <v>0</v>
      </c>
      <c r="G1006" s="6">
        <f t="shared" si="3728"/>
        <v>0</v>
      </c>
      <c r="H1006" s="6">
        <f t="shared" si="3728"/>
        <v>0</v>
      </c>
      <c r="I1006" s="6">
        <f t="shared" si="3728"/>
        <v>0</v>
      </c>
      <c r="J1006" s="6">
        <f t="shared" si="3728"/>
        <v>0</v>
      </c>
      <c r="K1006" s="6">
        <f t="shared" si="3728"/>
        <v>0</v>
      </c>
      <c r="L1006" s="6">
        <f t="shared" si="3728"/>
        <v>0</v>
      </c>
      <c r="M1006" s="6">
        <f t="shared" si="3728"/>
        <v>0</v>
      </c>
      <c r="N1006" s="6">
        <f t="shared" si="3728"/>
        <v>0</v>
      </c>
      <c r="O1006" s="92">
        <f t="shared" si="3723"/>
        <v>0</v>
      </c>
      <c r="P1006" s="92">
        <f t="shared" ref="P1006" si="3729">P1003+P1005</f>
        <v>0</v>
      </c>
      <c r="Q1006" s="92">
        <f t="shared" ref="Q1006" si="3730">Q1003+Q1005</f>
        <v>0</v>
      </c>
      <c r="R1006" s="92">
        <f t="shared" ref="R1006" si="3731">R1003+R1005</f>
        <v>0</v>
      </c>
      <c r="S1006" s="92">
        <f t="shared" ref="S1006" si="3732">S1003+S1005</f>
        <v>0</v>
      </c>
    </row>
    <row r="1007" spans="1:19" x14ac:dyDescent="0.25">
      <c r="A1007" s="8" t="s">
        <v>33</v>
      </c>
      <c r="B1007" s="9">
        <f>$B$17</f>
        <v>1</v>
      </c>
      <c r="C1007" s="6">
        <f t="shared" ref="C1007:N1007" si="3733">C1006*$B$27</f>
        <v>0</v>
      </c>
      <c r="D1007" s="6">
        <f t="shared" si="3733"/>
        <v>0</v>
      </c>
      <c r="E1007" s="6">
        <f t="shared" si="3733"/>
        <v>0</v>
      </c>
      <c r="F1007" s="6">
        <f t="shared" si="3733"/>
        <v>0</v>
      </c>
      <c r="G1007" s="6">
        <f t="shared" si="3733"/>
        <v>0</v>
      </c>
      <c r="H1007" s="6">
        <f t="shared" si="3733"/>
        <v>0</v>
      </c>
      <c r="I1007" s="6">
        <f t="shared" si="3733"/>
        <v>0</v>
      </c>
      <c r="J1007" s="6">
        <f t="shared" si="3733"/>
        <v>0</v>
      </c>
      <c r="K1007" s="6">
        <f t="shared" si="3733"/>
        <v>0</v>
      </c>
      <c r="L1007" s="6">
        <f t="shared" si="3733"/>
        <v>0</v>
      </c>
      <c r="M1007" s="6">
        <f t="shared" si="3733"/>
        <v>0</v>
      </c>
      <c r="N1007" s="6">
        <f t="shared" si="3733"/>
        <v>0</v>
      </c>
      <c r="O1007" s="92">
        <f t="shared" si="3723"/>
        <v>0</v>
      </c>
      <c r="P1007" s="92">
        <f t="shared" ref="P1007" si="3734">P1006*$B1007</f>
        <v>0</v>
      </c>
      <c r="Q1007" s="92">
        <f t="shared" ref="Q1007" si="3735">Q1006*$B1007</f>
        <v>0</v>
      </c>
      <c r="R1007" s="92">
        <f t="shared" ref="R1007" si="3736">R1006*$B1007</f>
        <v>0</v>
      </c>
      <c r="S1007" s="92">
        <f t="shared" ref="S1007" si="3737">S1006*$B1007</f>
        <v>0</v>
      </c>
    </row>
    <row r="1008" spans="1:19" x14ac:dyDescent="0.25">
      <c r="A1008" s="8" t="s">
        <v>34</v>
      </c>
      <c r="B1008" s="9">
        <f>1-B1007</f>
        <v>0</v>
      </c>
      <c r="C1008" s="6">
        <f t="shared" ref="C1008:N1008" si="3738">C1006*$B$28</f>
        <v>0</v>
      </c>
      <c r="D1008" s="6">
        <f t="shared" si="3738"/>
        <v>0</v>
      </c>
      <c r="E1008" s="6">
        <f t="shared" si="3738"/>
        <v>0</v>
      </c>
      <c r="F1008" s="6">
        <f t="shared" si="3738"/>
        <v>0</v>
      </c>
      <c r="G1008" s="6">
        <f t="shared" si="3738"/>
        <v>0</v>
      </c>
      <c r="H1008" s="6">
        <f t="shared" si="3738"/>
        <v>0</v>
      </c>
      <c r="I1008" s="6">
        <f t="shared" si="3738"/>
        <v>0</v>
      </c>
      <c r="J1008" s="6">
        <f t="shared" si="3738"/>
        <v>0</v>
      </c>
      <c r="K1008" s="6">
        <f t="shared" si="3738"/>
        <v>0</v>
      </c>
      <c r="L1008" s="6">
        <f t="shared" si="3738"/>
        <v>0</v>
      </c>
      <c r="M1008" s="6">
        <f t="shared" si="3738"/>
        <v>0</v>
      </c>
      <c r="N1008" s="6">
        <f t="shared" si="3738"/>
        <v>0</v>
      </c>
      <c r="O1008" s="92">
        <f t="shared" si="3723"/>
        <v>0</v>
      </c>
      <c r="P1008" s="92">
        <f t="shared" ref="P1008" si="3739">P1006-P1007</f>
        <v>0</v>
      </c>
      <c r="Q1008" s="92">
        <f t="shared" ref="Q1008" si="3740">Q1006-Q1007</f>
        <v>0</v>
      </c>
      <c r="R1008" s="92">
        <f t="shared" ref="R1008" si="3741">R1006-R1007</f>
        <v>0</v>
      </c>
      <c r="S1008" s="92">
        <f t="shared" ref="S1008" si="3742">S1006-S1007</f>
        <v>0</v>
      </c>
    </row>
    <row r="1009" spans="1:19" x14ac:dyDescent="0.25">
      <c r="A1009" s="196" t="s">
        <v>431</v>
      </c>
      <c r="B1009" s="197"/>
      <c r="C1009" s="98" t="s">
        <v>17</v>
      </c>
      <c r="D1009" s="98" t="s">
        <v>18</v>
      </c>
      <c r="E1009" s="98" t="s">
        <v>19</v>
      </c>
      <c r="F1009" s="98" t="s">
        <v>20</v>
      </c>
      <c r="G1009" s="98" t="s">
        <v>21</v>
      </c>
      <c r="H1009" s="98" t="s">
        <v>22</v>
      </c>
      <c r="I1009" s="98" t="s">
        <v>23</v>
      </c>
      <c r="J1009" s="98" t="s">
        <v>24</v>
      </c>
      <c r="K1009" s="98" t="s">
        <v>25</v>
      </c>
      <c r="L1009" s="98" t="s">
        <v>26</v>
      </c>
      <c r="M1009" s="98" t="s">
        <v>27</v>
      </c>
      <c r="N1009" s="98" t="s">
        <v>28</v>
      </c>
      <c r="O1009" s="98" t="s">
        <v>438</v>
      </c>
      <c r="P1009" s="98" t="s">
        <v>447</v>
      </c>
      <c r="Q1009" s="98" t="s">
        <v>448</v>
      </c>
      <c r="R1009" s="98" t="s">
        <v>449</v>
      </c>
      <c r="S1009" s="98" t="s">
        <v>450</v>
      </c>
    </row>
    <row r="1010" spans="1:19" x14ac:dyDescent="0.25">
      <c r="A1010" s="198" t="s">
        <v>29</v>
      </c>
      <c r="B1010" s="199"/>
      <c r="C1010" s="81"/>
      <c r="D1010" s="81">
        <f>$C1010</f>
        <v>0</v>
      </c>
      <c r="E1010" s="81">
        <f t="shared" ref="E1010:N1010" si="3743">$C1010</f>
        <v>0</v>
      </c>
      <c r="F1010" s="81">
        <f t="shared" si="3743"/>
        <v>0</v>
      </c>
      <c r="G1010" s="81">
        <f t="shared" si="3743"/>
        <v>0</v>
      </c>
      <c r="H1010" s="81">
        <f t="shared" si="3743"/>
        <v>0</v>
      </c>
      <c r="I1010" s="81">
        <f t="shared" si="3743"/>
        <v>0</v>
      </c>
      <c r="J1010" s="81">
        <f t="shared" si="3743"/>
        <v>0</v>
      </c>
      <c r="K1010" s="81">
        <f t="shared" si="3743"/>
        <v>0</v>
      </c>
      <c r="L1010" s="81">
        <f t="shared" si="3743"/>
        <v>0</v>
      </c>
      <c r="M1010" s="81">
        <f t="shared" si="3743"/>
        <v>0</v>
      </c>
      <c r="N1010" s="81">
        <f t="shared" si="3743"/>
        <v>0</v>
      </c>
      <c r="O1010" s="90">
        <f t="shared" ref="O1010:O1011" si="3744">SUM(C1010:N1010)</f>
        <v>0</v>
      </c>
      <c r="P1010" s="90">
        <f t="shared" ref="P1010:S1010" si="3745">O1010*(1+P$7)</f>
        <v>0</v>
      </c>
      <c r="Q1010" s="90">
        <f t="shared" si="3745"/>
        <v>0</v>
      </c>
      <c r="R1010" s="90">
        <f t="shared" si="3745"/>
        <v>0</v>
      </c>
      <c r="S1010" s="90">
        <f t="shared" si="3745"/>
        <v>0</v>
      </c>
    </row>
    <row r="1011" spans="1:19" x14ac:dyDescent="0.25">
      <c r="A1011" s="200"/>
      <c r="B1011" s="201"/>
      <c r="C1011" s="79">
        <f>INT($B$1*C1010)</f>
        <v>0</v>
      </c>
      <c r="D1011" s="79">
        <f t="shared" ref="D1011:N1011" si="3746">INT($B$1*D1010)</f>
        <v>0</v>
      </c>
      <c r="E1011" s="79">
        <f t="shared" si="3746"/>
        <v>0</v>
      </c>
      <c r="F1011" s="79">
        <f t="shared" si="3746"/>
        <v>0</v>
      </c>
      <c r="G1011" s="79">
        <f t="shared" si="3746"/>
        <v>0</v>
      </c>
      <c r="H1011" s="79">
        <f t="shared" si="3746"/>
        <v>0</v>
      </c>
      <c r="I1011" s="79">
        <f t="shared" si="3746"/>
        <v>0</v>
      </c>
      <c r="J1011" s="79">
        <f t="shared" si="3746"/>
        <v>0</v>
      </c>
      <c r="K1011" s="79">
        <f t="shared" si="3746"/>
        <v>0</v>
      </c>
      <c r="L1011" s="79">
        <f t="shared" si="3746"/>
        <v>0</v>
      </c>
      <c r="M1011" s="79">
        <f t="shared" si="3746"/>
        <v>0</v>
      </c>
      <c r="N1011" s="79">
        <f t="shared" si="3746"/>
        <v>0</v>
      </c>
      <c r="O1011" s="90">
        <f t="shared" si="3744"/>
        <v>0</v>
      </c>
      <c r="P1011" s="90">
        <f t="shared" ref="P1011:S1011" si="3747">O1011*(1+P$7)</f>
        <v>0</v>
      </c>
      <c r="Q1011" s="90">
        <f t="shared" si="3747"/>
        <v>0</v>
      </c>
      <c r="R1011" s="90">
        <f t="shared" si="3747"/>
        <v>0</v>
      </c>
      <c r="S1011" s="90">
        <f t="shared" si="3747"/>
        <v>0</v>
      </c>
    </row>
    <row r="1012" spans="1:19" x14ac:dyDescent="0.25">
      <c r="A1012" s="194" t="s">
        <v>30</v>
      </c>
      <c r="B1012" s="194"/>
      <c r="C1012" s="7"/>
      <c r="D1012" s="7">
        <f>$C1012</f>
        <v>0</v>
      </c>
      <c r="E1012" s="7">
        <f t="shared" ref="E1012:N1012" si="3748">$C1012</f>
        <v>0</v>
      </c>
      <c r="F1012" s="7">
        <f t="shared" si="3748"/>
        <v>0</v>
      </c>
      <c r="G1012" s="7">
        <f t="shared" si="3748"/>
        <v>0</v>
      </c>
      <c r="H1012" s="7">
        <f t="shared" si="3748"/>
        <v>0</v>
      </c>
      <c r="I1012" s="7">
        <f t="shared" si="3748"/>
        <v>0</v>
      </c>
      <c r="J1012" s="7">
        <f t="shared" si="3748"/>
        <v>0</v>
      </c>
      <c r="K1012" s="7">
        <f t="shared" si="3748"/>
        <v>0</v>
      </c>
      <c r="L1012" s="7">
        <f t="shared" si="3748"/>
        <v>0</v>
      </c>
      <c r="M1012" s="7">
        <f t="shared" si="3748"/>
        <v>0</v>
      </c>
      <c r="N1012" s="7">
        <f t="shared" si="3748"/>
        <v>0</v>
      </c>
      <c r="O1012" s="150">
        <f t="shared" ref="O1012" si="3749">AVERAGE(C1012:N1012)</f>
        <v>0</v>
      </c>
      <c r="P1012" s="150">
        <f t="shared" ref="P1012:S1012" si="3750">ROUND(O1012*(1+P$8),2)</f>
        <v>0</v>
      </c>
      <c r="Q1012" s="150">
        <f t="shared" si="3750"/>
        <v>0</v>
      </c>
      <c r="R1012" s="150">
        <f t="shared" si="3750"/>
        <v>0</v>
      </c>
      <c r="S1012" s="150">
        <f t="shared" si="3750"/>
        <v>0</v>
      </c>
    </row>
    <row r="1013" spans="1:19" x14ac:dyDescent="0.25">
      <c r="A1013" s="194" t="s">
        <v>282</v>
      </c>
      <c r="B1013" s="194"/>
      <c r="C1013" s="6">
        <f>C1011*C1012</f>
        <v>0</v>
      </c>
      <c r="D1013" s="6">
        <f t="shared" ref="D1013:N1013" si="3751">D1011*D1012</f>
        <v>0</v>
      </c>
      <c r="E1013" s="6">
        <f t="shared" si="3751"/>
        <v>0</v>
      </c>
      <c r="F1013" s="6">
        <f t="shared" si="3751"/>
        <v>0</v>
      </c>
      <c r="G1013" s="6">
        <f t="shared" si="3751"/>
        <v>0</v>
      </c>
      <c r="H1013" s="6">
        <f t="shared" si="3751"/>
        <v>0</v>
      </c>
      <c r="I1013" s="6">
        <f t="shared" si="3751"/>
        <v>0</v>
      </c>
      <c r="J1013" s="6">
        <f t="shared" si="3751"/>
        <v>0</v>
      </c>
      <c r="K1013" s="6">
        <f t="shared" si="3751"/>
        <v>0</v>
      </c>
      <c r="L1013" s="6">
        <f t="shared" si="3751"/>
        <v>0</v>
      </c>
      <c r="M1013" s="6">
        <f t="shared" si="3751"/>
        <v>0</v>
      </c>
      <c r="N1013" s="6">
        <f t="shared" si="3751"/>
        <v>0</v>
      </c>
      <c r="O1013" s="92">
        <f t="shared" ref="O1013" si="3752">SUM(C1013:N1013)</f>
        <v>0</v>
      </c>
      <c r="P1013" s="92">
        <f t="shared" ref="P1013" si="3753">P1011*P1012</f>
        <v>0</v>
      </c>
      <c r="Q1013" s="92">
        <f t="shared" ref="Q1013" si="3754">Q1011*Q1012</f>
        <v>0</v>
      </c>
      <c r="R1013" s="92">
        <f t="shared" ref="R1013" si="3755">R1011*R1012</f>
        <v>0</v>
      </c>
      <c r="S1013" s="92">
        <f t="shared" ref="S1013" si="3756">S1011*S1012</f>
        <v>0</v>
      </c>
    </row>
    <row r="1014" spans="1:19" x14ac:dyDescent="0.25">
      <c r="A1014" s="194" t="s">
        <v>31</v>
      </c>
      <c r="B1014" s="194"/>
      <c r="C1014" s="130">
        <v>0.21</v>
      </c>
      <c r="D1014" s="131">
        <f t="shared" ref="D1014:N1014" si="3757">$C1014</f>
        <v>0.21</v>
      </c>
      <c r="E1014" s="131">
        <f t="shared" si="3757"/>
        <v>0.21</v>
      </c>
      <c r="F1014" s="131">
        <f t="shared" si="3757"/>
        <v>0.21</v>
      </c>
      <c r="G1014" s="131">
        <f t="shared" si="3757"/>
        <v>0.21</v>
      </c>
      <c r="H1014" s="131">
        <f t="shared" si="3757"/>
        <v>0.21</v>
      </c>
      <c r="I1014" s="131">
        <f t="shared" si="3757"/>
        <v>0.21</v>
      </c>
      <c r="J1014" s="131">
        <f t="shared" si="3757"/>
        <v>0.21</v>
      </c>
      <c r="K1014" s="131">
        <f t="shared" si="3757"/>
        <v>0.21</v>
      </c>
      <c r="L1014" s="131">
        <f t="shared" si="3757"/>
        <v>0.21</v>
      </c>
      <c r="M1014" s="131">
        <f t="shared" si="3757"/>
        <v>0.21</v>
      </c>
      <c r="N1014" s="131">
        <f t="shared" si="3757"/>
        <v>0.21</v>
      </c>
      <c r="O1014" s="6"/>
      <c r="P1014" s="6"/>
      <c r="Q1014" s="6"/>
      <c r="R1014" s="6"/>
      <c r="S1014" s="6"/>
    </row>
    <row r="1015" spans="1:19" x14ac:dyDescent="0.25">
      <c r="A1015" s="195" t="s">
        <v>32</v>
      </c>
      <c r="B1015" s="195"/>
      <c r="C1015" s="6">
        <f t="shared" ref="C1015:N1015" si="3758">C1013*C1014</f>
        <v>0</v>
      </c>
      <c r="D1015" s="6">
        <f t="shared" si="3758"/>
        <v>0</v>
      </c>
      <c r="E1015" s="6">
        <f t="shared" si="3758"/>
        <v>0</v>
      </c>
      <c r="F1015" s="6">
        <f t="shared" si="3758"/>
        <v>0</v>
      </c>
      <c r="G1015" s="6">
        <f t="shared" si="3758"/>
        <v>0</v>
      </c>
      <c r="H1015" s="6">
        <f t="shared" si="3758"/>
        <v>0</v>
      </c>
      <c r="I1015" s="6">
        <f t="shared" si="3758"/>
        <v>0</v>
      </c>
      <c r="J1015" s="6">
        <f t="shared" si="3758"/>
        <v>0</v>
      </c>
      <c r="K1015" s="6">
        <f t="shared" si="3758"/>
        <v>0</v>
      </c>
      <c r="L1015" s="6">
        <f t="shared" si="3758"/>
        <v>0</v>
      </c>
      <c r="M1015" s="6">
        <f t="shared" si="3758"/>
        <v>0</v>
      </c>
      <c r="N1015" s="6">
        <f t="shared" si="3758"/>
        <v>0</v>
      </c>
      <c r="O1015" s="92">
        <f t="shared" ref="O1015:O1018" si="3759">SUM(C1015:N1015)</f>
        <v>0</v>
      </c>
      <c r="P1015" s="92">
        <f t="shared" ref="P1015" si="3760">P1013*$C1014</f>
        <v>0</v>
      </c>
      <c r="Q1015" s="92">
        <f t="shared" ref="Q1015" si="3761">Q1013*$C1014</f>
        <v>0</v>
      </c>
      <c r="R1015" s="92">
        <f t="shared" ref="R1015" si="3762">R1013*$C1014</f>
        <v>0</v>
      </c>
      <c r="S1015" s="92">
        <f t="shared" ref="S1015" si="3763">S1013*$C1014</f>
        <v>0</v>
      </c>
    </row>
    <row r="1016" spans="1:19" x14ac:dyDescent="0.25">
      <c r="A1016" s="195" t="s">
        <v>281</v>
      </c>
      <c r="B1016" s="195"/>
      <c r="C1016" s="6">
        <f t="shared" ref="C1016:N1016" si="3764">C1013+C1015</f>
        <v>0</v>
      </c>
      <c r="D1016" s="6">
        <f t="shared" si="3764"/>
        <v>0</v>
      </c>
      <c r="E1016" s="6">
        <f t="shared" si="3764"/>
        <v>0</v>
      </c>
      <c r="F1016" s="6">
        <f t="shared" si="3764"/>
        <v>0</v>
      </c>
      <c r="G1016" s="6">
        <f t="shared" si="3764"/>
        <v>0</v>
      </c>
      <c r="H1016" s="6">
        <f t="shared" si="3764"/>
        <v>0</v>
      </c>
      <c r="I1016" s="6">
        <f t="shared" si="3764"/>
        <v>0</v>
      </c>
      <c r="J1016" s="6">
        <f t="shared" si="3764"/>
        <v>0</v>
      </c>
      <c r="K1016" s="6">
        <f t="shared" si="3764"/>
        <v>0</v>
      </c>
      <c r="L1016" s="6">
        <f t="shared" si="3764"/>
        <v>0</v>
      </c>
      <c r="M1016" s="6">
        <f t="shared" si="3764"/>
        <v>0</v>
      </c>
      <c r="N1016" s="6">
        <f t="shared" si="3764"/>
        <v>0</v>
      </c>
      <c r="O1016" s="92">
        <f t="shared" si="3759"/>
        <v>0</v>
      </c>
      <c r="P1016" s="92">
        <f t="shared" ref="P1016" si="3765">P1013+P1015</f>
        <v>0</v>
      </c>
      <c r="Q1016" s="92">
        <f t="shared" ref="Q1016" si="3766">Q1013+Q1015</f>
        <v>0</v>
      </c>
      <c r="R1016" s="92">
        <f t="shared" ref="R1016" si="3767">R1013+R1015</f>
        <v>0</v>
      </c>
      <c r="S1016" s="92">
        <f t="shared" ref="S1016" si="3768">S1013+S1015</f>
        <v>0</v>
      </c>
    </row>
    <row r="1017" spans="1:19" x14ac:dyDescent="0.25">
      <c r="A1017" s="8" t="s">
        <v>33</v>
      </c>
      <c r="B1017" s="9">
        <f>$B$17</f>
        <v>1</v>
      </c>
      <c r="C1017" s="6">
        <f t="shared" ref="C1017:N1017" si="3769">C1016*$B$27</f>
        <v>0</v>
      </c>
      <c r="D1017" s="6">
        <f t="shared" si="3769"/>
        <v>0</v>
      </c>
      <c r="E1017" s="6">
        <f t="shared" si="3769"/>
        <v>0</v>
      </c>
      <c r="F1017" s="6">
        <f t="shared" si="3769"/>
        <v>0</v>
      </c>
      <c r="G1017" s="6">
        <f t="shared" si="3769"/>
        <v>0</v>
      </c>
      <c r="H1017" s="6">
        <f t="shared" si="3769"/>
        <v>0</v>
      </c>
      <c r="I1017" s="6">
        <f t="shared" si="3769"/>
        <v>0</v>
      </c>
      <c r="J1017" s="6">
        <f t="shared" si="3769"/>
        <v>0</v>
      </c>
      <c r="K1017" s="6">
        <f t="shared" si="3769"/>
        <v>0</v>
      </c>
      <c r="L1017" s="6">
        <f t="shared" si="3769"/>
        <v>0</v>
      </c>
      <c r="M1017" s="6">
        <f t="shared" si="3769"/>
        <v>0</v>
      </c>
      <c r="N1017" s="6">
        <f t="shared" si="3769"/>
        <v>0</v>
      </c>
      <c r="O1017" s="92">
        <f t="shared" si="3759"/>
        <v>0</v>
      </c>
      <c r="P1017" s="92">
        <f t="shared" ref="P1017" si="3770">P1016*$B1017</f>
        <v>0</v>
      </c>
      <c r="Q1017" s="92">
        <f t="shared" ref="Q1017" si="3771">Q1016*$B1017</f>
        <v>0</v>
      </c>
      <c r="R1017" s="92">
        <f t="shared" ref="R1017" si="3772">R1016*$B1017</f>
        <v>0</v>
      </c>
      <c r="S1017" s="92">
        <f t="shared" ref="S1017" si="3773">S1016*$B1017</f>
        <v>0</v>
      </c>
    </row>
    <row r="1018" spans="1:19" x14ac:dyDescent="0.25">
      <c r="A1018" s="8" t="s">
        <v>34</v>
      </c>
      <c r="B1018" s="9">
        <f>1-B1017</f>
        <v>0</v>
      </c>
      <c r="C1018" s="6">
        <f t="shared" ref="C1018:N1018" si="3774">C1016*$B$28</f>
        <v>0</v>
      </c>
      <c r="D1018" s="6">
        <f t="shared" si="3774"/>
        <v>0</v>
      </c>
      <c r="E1018" s="6">
        <f t="shared" si="3774"/>
        <v>0</v>
      </c>
      <c r="F1018" s="6">
        <f t="shared" si="3774"/>
        <v>0</v>
      </c>
      <c r="G1018" s="6">
        <f t="shared" si="3774"/>
        <v>0</v>
      </c>
      <c r="H1018" s="6">
        <f t="shared" si="3774"/>
        <v>0</v>
      </c>
      <c r="I1018" s="6">
        <f t="shared" si="3774"/>
        <v>0</v>
      </c>
      <c r="J1018" s="6">
        <f t="shared" si="3774"/>
        <v>0</v>
      </c>
      <c r="K1018" s="6">
        <f t="shared" si="3774"/>
        <v>0</v>
      </c>
      <c r="L1018" s="6">
        <f t="shared" si="3774"/>
        <v>0</v>
      </c>
      <c r="M1018" s="6">
        <f t="shared" si="3774"/>
        <v>0</v>
      </c>
      <c r="N1018" s="6">
        <f t="shared" si="3774"/>
        <v>0</v>
      </c>
      <c r="O1018" s="92">
        <f t="shared" si="3759"/>
        <v>0</v>
      </c>
      <c r="P1018" s="92">
        <f t="shared" ref="P1018" si="3775">P1016-P1017</f>
        <v>0</v>
      </c>
      <c r="Q1018" s="92">
        <f t="shared" ref="Q1018" si="3776">Q1016-Q1017</f>
        <v>0</v>
      </c>
      <c r="R1018" s="92">
        <f t="shared" ref="R1018" si="3777">R1016-R1017</f>
        <v>0</v>
      </c>
      <c r="S1018" s="92">
        <f t="shared" ref="S1018" si="3778">S1016-S1017</f>
        <v>0</v>
      </c>
    </row>
  </sheetData>
  <sheetProtection password="946E" sheet="1" objects="1" scenarios="1"/>
  <mergeCells count="708">
    <mergeCell ref="L8:N8"/>
    <mergeCell ref="L7:N7"/>
    <mergeCell ref="A996:B996"/>
    <mergeCell ref="A999:B999"/>
    <mergeCell ref="A1013:B1013"/>
    <mergeCell ref="A1014:B1014"/>
    <mergeCell ref="A1015:B1015"/>
    <mergeCell ref="A1016:B1016"/>
    <mergeCell ref="A1000:B1001"/>
    <mergeCell ref="A1002:B1002"/>
    <mergeCell ref="A1003:B1003"/>
    <mergeCell ref="A1004:B1004"/>
    <mergeCell ref="A1005:B1005"/>
    <mergeCell ref="A1006:B1006"/>
    <mergeCell ref="A1009:B1009"/>
    <mergeCell ref="A1010:B1011"/>
    <mergeCell ref="A1012:B1012"/>
    <mergeCell ref="A984:B984"/>
    <mergeCell ref="A985:B985"/>
    <mergeCell ref="A986:B986"/>
    <mergeCell ref="A989:B989"/>
    <mergeCell ref="A990:B991"/>
    <mergeCell ref="A992:B992"/>
    <mergeCell ref="A993:B993"/>
    <mergeCell ref="A994:B994"/>
    <mergeCell ref="A995:B995"/>
    <mergeCell ref="A972:B972"/>
    <mergeCell ref="A973:B973"/>
    <mergeCell ref="A974:B974"/>
    <mergeCell ref="A975:B975"/>
    <mergeCell ref="A976:B976"/>
    <mergeCell ref="A979:B979"/>
    <mergeCell ref="A980:B981"/>
    <mergeCell ref="A982:B982"/>
    <mergeCell ref="A983:B983"/>
    <mergeCell ref="A959:B959"/>
    <mergeCell ref="A960:B961"/>
    <mergeCell ref="A962:B962"/>
    <mergeCell ref="A963:B963"/>
    <mergeCell ref="A964:B964"/>
    <mergeCell ref="A965:B965"/>
    <mergeCell ref="A966:B966"/>
    <mergeCell ref="A969:B969"/>
    <mergeCell ref="A970:B971"/>
    <mergeCell ref="A945:B945"/>
    <mergeCell ref="A946:B946"/>
    <mergeCell ref="A949:B949"/>
    <mergeCell ref="A950:B951"/>
    <mergeCell ref="A952:B952"/>
    <mergeCell ref="A953:B953"/>
    <mergeCell ref="A954:B954"/>
    <mergeCell ref="A955:B955"/>
    <mergeCell ref="A956:B956"/>
    <mergeCell ref="A933:B933"/>
    <mergeCell ref="A934:B934"/>
    <mergeCell ref="A935:B935"/>
    <mergeCell ref="A936:B936"/>
    <mergeCell ref="A939:B939"/>
    <mergeCell ref="A940:B941"/>
    <mergeCell ref="A942:B942"/>
    <mergeCell ref="A943:B943"/>
    <mergeCell ref="A944:B944"/>
    <mergeCell ref="A920:B921"/>
    <mergeCell ref="A922:B922"/>
    <mergeCell ref="A923:B923"/>
    <mergeCell ref="A924:B924"/>
    <mergeCell ref="A925:B925"/>
    <mergeCell ref="A926:B926"/>
    <mergeCell ref="A929:B929"/>
    <mergeCell ref="A930:B931"/>
    <mergeCell ref="A932:B932"/>
    <mergeCell ref="A906:B906"/>
    <mergeCell ref="A909:B909"/>
    <mergeCell ref="A910:B911"/>
    <mergeCell ref="A912:B912"/>
    <mergeCell ref="A913:B913"/>
    <mergeCell ref="A914:B914"/>
    <mergeCell ref="A915:B915"/>
    <mergeCell ref="A916:B916"/>
    <mergeCell ref="A919:B919"/>
    <mergeCell ref="A894:B894"/>
    <mergeCell ref="A895:B895"/>
    <mergeCell ref="A896:B896"/>
    <mergeCell ref="A899:B899"/>
    <mergeCell ref="A900:B901"/>
    <mergeCell ref="A902:B902"/>
    <mergeCell ref="A903:B903"/>
    <mergeCell ref="A904:B904"/>
    <mergeCell ref="A905:B905"/>
    <mergeCell ref="A882:B882"/>
    <mergeCell ref="A883:B883"/>
    <mergeCell ref="A884:B884"/>
    <mergeCell ref="A885:B885"/>
    <mergeCell ref="A886:B886"/>
    <mergeCell ref="A889:B889"/>
    <mergeCell ref="A890:B891"/>
    <mergeCell ref="A892:B892"/>
    <mergeCell ref="A893:B893"/>
    <mergeCell ref="A869:B869"/>
    <mergeCell ref="A870:B871"/>
    <mergeCell ref="A872:B872"/>
    <mergeCell ref="A873:B873"/>
    <mergeCell ref="A874:B874"/>
    <mergeCell ref="A875:B875"/>
    <mergeCell ref="A876:B876"/>
    <mergeCell ref="A879:B879"/>
    <mergeCell ref="A880:B881"/>
    <mergeCell ref="A855:B855"/>
    <mergeCell ref="A856:B856"/>
    <mergeCell ref="A859:B859"/>
    <mergeCell ref="A860:B861"/>
    <mergeCell ref="A862:B862"/>
    <mergeCell ref="A863:B863"/>
    <mergeCell ref="A864:B864"/>
    <mergeCell ref="A865:B865"/>
    <mergeCell ref="A866:B866"/>
    <mergeCell ref="A843:B843"/>
    <mergeCell ref="A844:B844"/>
    <mergeCell ref="A845:B845"/>
    <mergeCell ref="A846:B846"/>
    <mergeCell ref="A849:B849"/>
    <mergeCell ref="A850:B851"/>
    <mergeCell ref="A852:B852"/>
    <mergeCell ref="A853:B853"/>
    <mergeCell ref="A854:B854"/>
    <mergeCell ref="A830:B831"/>
    <mergeCell ref="A832:B832"/>
    <mergeCell ref="A833:B833"/>
    <mergeCell ref="A834:B834"/>
    <mergeCell ref="A835:B835"/>
    <mergeCell ref="A836:B836"/>
    <mergeCell ref="A839:B839"/>
    <mergeCell ref="A840:B841"/>
    <mergeCell ref="A842:B842"/>
    <mergeCell ref="A816:B816"/>
    <mergeCell ref="A819:B819"/>
    <mergeCell ref="A820:B821"/>
    <mergeCell ref="A822:B822"/>
    <mergeCell ref="A823:B823"/>
    <mergeCell ref="A824:B824"/>
    <mergeCell ref="A825:B825"/>
    <mergeCell ref="A826:B826"/>
    <mergeCell ref="A829:B829"/>
    <mergeCell ref="A804:B804"/>
    <mergeCell ref="A805:B805"/>
    <mergeCell ref="A806:B806"/>
    <mergeCell ref="A809:B809"/>
    <mergeCell ref="A810:B811"/>
    <mergeCell ref="A812:B812"/>
    <mergeCell ref="A813:B813"/>
    <mergeCell ref="A814:B814"/>
    <mergeCell ref="A815:B815"/>
    <mergeCell ref="A792:B792"/>
    <mergeCell ref="A793:B793"/>
    <mergeCell ref="A794:B794"/>
    <mergeCell ref="A795:B795"/>
    <mergeCell ref="A796:B796"/>
    <mergeCell ref="A799:B799"/>
    <mergeCell ref="A800:B801"/>
    <mergeCell ref="A802:B802"/>
    <mergeCell ref="A803:B803"/>
    <mergeCell ref="A779:B779"/>
    <mergeCell ref="A780:B781"/>
    <mergeCell ref="A782:B782"/>
    <mergeCell ref="A783:B783"/>
    <mergeCell ref="A784:B784"/>
    <mergeCell ref="A785:B785"/>
    <mergeCell ref="A786:B786"/>
    <mergeCell ref="A789:B789"/>
    <mergeCell ref="A790:B791"/>
    <mergeCell ref="A765:B765"/>
    <mergeCell ref="A766:B766"/>
    <mergeCell ref="A769:B769"/>
    <mergeCell ref="A770:B771"/>
    <mergeCell ref="A772:B772"/>
    <mergeCell ref="A773:B773"/>
    <mergeCell ref="A774:B774"/>
    <mergeCell ref="A775:B775"/>
    <mergeCell ref="A776:B776"/>
    <mergeCell ref="A753:B753"/>
    <mergeCell ref="A754:B754"/>
    <mergeCell ref="A755:B755"/>
    <mergeCell ref="A756:B756"/>
    <mergeCell ref="A759:B759"/>
    <mergeCell ref="A760:B761"/>
    <mergeCell ref="A762:B762"/>
    <mergeCell ref="A763:B763"/>
    <mergeCell ref="A764:B764"/>
    <mergeCell ref="A740:B741"/>
    <mergeCell ref="A742:B742"/>
    <mergeCell ref="A743:B743"/>
    <mergeCell ref="A744:B744"/>
    <mergeCell ref="A745:B745"/>
    <mergeCell ref="A746:B746"/>
    <mergeCell ref="A749:B749"/>
    <mergeCell ref="A750:B751"/>
    <mergeCell ref="A752:B752"/>
    <mergeCell ref="A726:B726"/>
    <mergeCell ref="A729:B729"/>
    <mergeCell ref="A730:B731"/>
    <mergeCell ref="A732:B732"/>
    <mergeCell ref="A733:B733"/>
    <mergeCell ref="A734:B734"/>
    <mergeCell ref="A735:B735"/>
    <mergeCell ref="A736:B736"/>
    <mergeCell ref="A739:B739"/>
    <mergeCell ref="A714:B714"/>
    <mergeCell ref="A715:B715"/>
    <mergeCell ref="A716:B716"/>
    <mergeCell ref="A719:B719"/>
    <mergeCell ref="A720:B721"/>
    <mergeCell ref="A722:B722"/>
    <mergeCell ref="A723:B723"/>
    <mergeCell ref="A724:B724"/>
    <mergeCell ref="A725:B725"/>
    <mergeCell ref="A702:B702"/>
    <mergeCell ref="A703:B703"/>
    <mergeCell ref="A704:B704"/>
    <mergeCell ref="A705:B705"/>
    <mergeCell ref="A706:B706"/>
    <mergeCell ref="A709:B709"/>
    <mergeCell ref="A710:B711"/>
    <mergeCell ref="A712:B712"/>
    <mergeCell ref="A713:B713"/>
    <mergeCell ref="A689:B689"/>
    <mergeCell ref="A690:B691"/>
    <mergeCell ref="A692:B692"/>
    <mergeCell ref="A693:B693"/>
    <mergeCell ref="A694:B694"/>
    <mergeCell ref="A695:B695"/>
    <mergeCell ref="A696:B696"/>
    <mergeCell ref="A699:B699"/>
    <mergeCell ref="A700:B701"/>
    <mergeCell ref="A675:B675"/>
    <mergeCell ref="A676:B676"/>
    <mergeCell ref="A679:B679"/>
    <mergeCell ref="A680:B681"/>
    <mergeCell ref="A682:B682"/>
    <mergeCell ref="A683:B683"/>
    <mergeCell ref="A684:B684"/>
    <mergeCell ref="A685:B685"/>
    <mergeCell ref="A686:B686"/>
    <mergeCell ref="A663:B663"/>
    <mergeCell ref="A664:B664"/>
    <mergeCell ref="A665:B665"/>
    <mergeCell ref="A666:B666"/>
    <mergeCell ref="A669:B669"/>
    <mergeCell ref="A670:B671"/>
    <mergeCell ref="A672:B672"/>
    <mergeCell ref="A673:B673"/>
    <mergeCell ref="A674:B674"/>
    <mergeCell ref="A650:B651"/>
    <mergeCell ref="A652:B652"/>
    <mergeCell ref="A653:B653"/>
    <mergeCell ref="A654:B654"/>
    <mergeCell ref="A655:B655"/>
    <mergeCell ref="A656:B656"/>
    <mergeCell ref="A659:B659"/>
    <mergeCell ref="A660:B661"/>
    <mergeCell ref="A662:B662"/>
    <mergeCell ref="A636:B636"/>
    <mergeCell ref="A639:B639"/>
    <mergeCell ref="A640:B641"/>
    <mergeCell ref="A642:B642"/>
    <mergeCell ref="A643:B643"/>
    <mergeCell ref="A644:B644"/>
    <mergeCell ref="A645:B645"/>
    <mergeCell ref="A646:B646"/>
    <mergeCell ref="A649:B649"/>
    <mergeCell ref="A624:B624"/>
    <mergeCell ref="A625:B625"/>
    <mergeCell ref="A626:B626"/>
    <mergeCell ref="A629:B629"/>
    <mergeCell ref="A630:B631"/>
    <mergeCell ref="A632:B632"/>
    <mergeCell ref="A633:B633"/>
    <mergeCell ref="A634:B634"/>
    <mergeCell ref="A635:B635"/>
    <mergeCell ref="A605:B605"/>
    <mergeCell ref="A606:B606"/>
    <mergeCell ref="A619:B619"/>
    <mergeCell ref="A620:B621"/>
    <mergeCell ref="A622:B622"/>
    <mergeCell ref="A623:B623"/>
    <mergeCell ref="A614:B614"/>
    <mergeCell ref="A615:B615"/>
    <mergeCell ref="A616:B616"/>
    <mergeCell ref="A593:B593"/>
    <mergeCell ref="A594:B594"/>
    <mergeCell ref="A595:B595"/>
    <mergeCell ref="A596:B596"/>
    <mergeCell ref="A599:B599"/>
    <mergeCell ref="A600:B601"/>
    <mergeCell ref="A602:B602"/>
    <mergeCell ref="A603:B603"/>
    <mergeCell ref="A604:B604"/>
    <mergeCell ref="A580:B581"/>
    <mergeCell ref="A582:B582"/>
    <mergeCell ref="A583:B583"/>
    <mergeCell ref="A584:B584"/>
    <mergeCell ref="A585:B585"/>
    <mergeCell ref="A586:B586"/>
    <mergeCell ref="A589:B589"/>
    <mergeCell ref="A590:B591"/>
    <mergeCell ref="A592:B592"/>
    <mergeCell ref="A566:B566"/>
    <mergeCell ref="A569:B569"/>
    <mergeCell ref="A570:B571"/>
    <mergeCell ref="A572:B572"/>
    <mergeCell ref="A573:B573"/>
    <mergeCell ref="A574:B574"/>
    <mergeCell ref="A575:B575"/>
    <mergeCell ref="A576:B576"/>
    <mergeCell ref="A579:B579"/>
    <mergeCell ref="A554:B554"/>
    <mergeCell ref="A555:B555"/>
    <mergeCell ref="A556:B556"/>
    <mergeCell ref="A559:B559"/>
    <mergeCell ref="A560:B561"/>
    <mergeCell ref="A562:B562"/>
    <mergeCell ref="A563:B563"/>
    <mergeCell ref="A564:B564"/>
    <mergeCell ref="A565:B565"/>
    <mergeCell ref="A542:B542"/>
    <mergeCell ref="A543:B543"/>
    <mergeCell ref="A544:B544"/>
    <mergeCell ref="A545:B545"/>
    <mergeCell ref="A546:B546"/>
    <mergeCell ref="A549:B549"/>
    <mergeCell ref="A550:B551"/>
    <mergeCell ref="A552:B552"/>
    <mergeCell ref="A553:B553"/>
    <mergeCell ref="A529:B529"/>
    <mergeCell ref="A530:B531"/>
    <mergeCell ref="A532:B532"/>
    <mergeCell ref="A533:B533"/>
    <mergeCell ref="A534:B534"/>
    <mergeCell ref="A535:B535"/>
    <mergeCell ref="A536:B536"/>
    <mergeCell ref="A539:B539"/>
    <mergeCell ref="A540:B541"/>
    <mergeCell ref="A515:B515"/>
    <mergeCell ref="A516:B516"/>
    <mergeCell ref="A519:B519"/>
    <mergeCell ref="A520:B521"/>
    <mergeCell ref="A522:B522"/>
    <mergeCell ref="A523:B523"/>
    <mergeCell ref="A524:B524"/>
    <mergeCell ref="A525:B525"/>
    <mergeCell ref="A526:B526"/>
    <mergeCell ref="A503:B503"/>
    <mergeCell ref="A504:B504"/>
    <mergeCell ref="A505:B505"/>
    <mergeCell ref="A506:B506"/>
    <mergeCell ref="A509:B509"/>
    <mergeCell ref="A510:B511"/>
    <mergeCell ref="A512:B512"/>
    <mergeCell ref="A513:B513"/>
    <mergeCell ref="A514:B514"/>
    <mergeCell ref="A490:B491"/>
    <mergeCell ref="A492:B492"/>
    <mergeCell ref="A493:B493"/>
    <mergeCell ref="A494:B494"/>
    <mergeCell ref="A495:B495"/>
    <mergeCell ref="A496:B496"/>
    <mergeCell ref="A499:B499"/>
    <mergeCell ref="A500:B501"/>
    <mergeCell ref="A502:B502"/>
    <mergeCell ref="A476:B476"/>
    <mergeCell ref="A479:B479"/>
    <mergeCell ref="A480:B481"/>
    <mergeCell ref="A482:B482"/>
    <mergeCell ref="A483:B483"/>
    <mergeCell ref="A484:B484"/>
    <mergeCell ref="A485:B485"/>
    <mergeCell ref="A486:B486"/>
    <mergeCell ref="A489:B489"/>
    <mergeCell ref="A464:B464"/>
    <mergeCell ref="A465:B465"/>
    <mergeCell ref="A466:B466"/>
    <mergeCell ref="A469:B469"/>
    <mergeCell ref="A470:B471"/>
    <mergeCell ref="A472:B472"/>
    <mergeCell ref="A473:B473"/>
    <mergeCell ref="A474:B474"/>
    <mergeCell ref="A475:B475"/>
    <mergeCell ref="A452:B452"/>
    <mergeCell ref="A453:B453"/>
    <mergeCell ref="A454:B454"/>
    <mergeCell ref="A455:B455"/>
    <mergeCell ref="A456:B456"/>
    <mergeCell ref="A459:B459"/>
    <mergeCell ref="A460:B461"/>
    <mergeCell ref="A462:B462"/>
    <mergeCell ref="A463:B463"/>
    <mergeCell ref="A439:B439"/>
    <mergeCell ref="A440:B441"/>
    <mergeCell ref="A442:B442"/>
    <mergeCell ref="A443:B443"/>
    <mergeCell ref="A444:B444"/>
    <mergeCell ref="A445:B445"/>
    <mergeCell ref="A446:B446"/>
    <mergeCell ref="A449:B449"/>
    <mergeCell ref="A450:B451"/>
    <mergeCell ref="A425:B425"/>
    <mergeCell ref="A426:B426"/>
    <mergeCell ref="A429:B429"/>
    <mergeCell ref="A430:B431"/>
    <mergeCell ref="A432:B432"/>
    <mergeCell ref="A433:B433"/>
    <mergeCell ref="A434:B434"/>
    <mergeCell ref="A435:B435"/>
    <mergeCell ref="A436:B436"/>
    <mergeCell ref="A413:B413"/>
    <mergeCell ref="A414:B414"/>
    <mergeCell ref="A415:B415"/>
    <mergeCell ref="A416:B416"/>
    <mergeCell ref="A419:B419"/>
    <mergeCell ref="A420:B421"/>
    <mergeCell ref="A422:B422"/>
    <mergeCell ref="A423:B423"/>
    <mergeCell ref="A424:B424"/>
    <mergeCell ref="A400:B401"/>
    <mergeCell ref="A402:B402"/>
    <mergeCell ref="A403:B403"/>
    <mergeCell ref="A404:B404"/>
    <mergeCell ref="A405:B405"/>
    <mergeCell ref="A406:B406"/>
    <mergeCell ref="A409:B409"/>
    <mergeCell ref="A410:B411"/>
    <mergeCell ref="A412:B412"/>
    <mergeCell ref="A386:B386"/>
    <mergeCell ref="A389:B389"/>
    <mergeCell ref="A390:B391"/>
    <mergeCell ref="A392:B392"/>
    <mergeCell ref="A393:B393"/>
    <mergeCell ref="A394:B394"/>
    <mergeCell ref="A395:B395"/>
    <mergeCell ref="A396:B396"/>
    <mergeCell ref="A399:B399"/>
    <mergeCell ref="A374:B374"/>
    <mergeCell ref="A375:B375"/>
    <mergeCell ref="A376:B376"/>
    <mergeCell ref="A379:B379"/>
    <mergeCell ref="A380:B381"/>
    <mergeCell ref="A382:B382"/>
    <mergeCell ref="A383:B383"/>
    <mergeCell ref="A384:B384"/>
    <mergeCell ref="A385:B385"/>
    <mergeCell ref="A362:B362"/>
    <mergeCell ref="A363:B363"/>
    <mergeCell ref="A364:B364"/>
    <mergeCell ref="A365:B365"/>
    <mergeCell ref="A366:B366"/>
    <mergeCell ref="A369:B369"/>
    <mergeCell ref="A370:B371"/>
    <mergeCell ref="A372:B372"/>
    <mergeCell ref="A373:B373"/>
    <mergeCell ref="A349:B349"/>
    <mergeCell ref="A350:B351"/>
    <mergeCell ref="A352:B352"/>
    <mergeCell ref="A353:B353"/>
    <mergeCell ref="A354:B354"/>
    <mergeCell ref="A355:B355"/>
    <mergeCell ref="A356:B356"/>
    <mergeCell ref="A359:B359"/>
    <mergeCell ref="A360:B361"/>
    <mergeCell ref="A335:B335"/>
    <mergeCell ref="A336:B336"/>
    <mergeCell ref="A339:B339"/>
    <mergeCell ref="A340:B341"/>
    <mergeCell ref="A342:B342"/>
    <mergeCell ref="A343:B343"/>
    <mergeCell ref="A344:B344"/>
    <mergeCell ref="A345:B345"/>
    <mergeCell ref="A346:B346"/>
    <mergeCell ref="A323:B323"/>
    <mergeCell ref="A324:B324"/>
    <mergeCell ref="A325:B325"/>
    <mergeCell ref="A326:B326"/>
    <mergeCell ref="A329:B329"/>
    <mergeCell ref="A330:B331"/>
    <mergeCell ref="A332:B332"/>
    <mergeCell ref="A333:B333"/>
    <mergeCell ref="A334:B334"/>
    <mergeCell ref="A310:B311"/>
    <mergeCell ref="A312:B312"/>
    <mergeCell ref="A313:B313"/>
    <mergeCell ref="A314:B314"/>
    <mergeCell ref="A315:B315"/>
    <mergeCell ref="A316:B316"/>
    <mergeCell ref="A319:B319"/>
    <mergeCell ref="A320:B321"/>
    <mergeCell ref="A322:B322"/>
    <mergeCell ref="A296:B296"/>
    <mergeCell ref="A299:B299"/>
    <mergeCell ref="A300:B301"/>
    <mergeCell ref="A302:B302"/>
    <mergeCell ref="A303:B303"/>
    <mergeCell ref="A304:B304"/>
    <mergeCell ref="A305:B305"/>
    <mergeCell ref="A306:B306"/>
    <mergeCell ref="A309:B309"/>
    <mergeCell ref="A284:B284"/>
    <mergeCell ref="A285:B285"/>
    <mergeCell ref="A286:B286"/>
    <mergeCell ref="A289:B289"/>
    <mergeCell ref="A290:B291"/>
    <mergeCell ref="A292:B292"/>
    <mergeCell ref="A293:B293"/>
    <mergeCell ref="A294:B294"/>
    <mergeCell ref="A295:B295"/>
    <mergeCell ref="A272:B272"/>
    <mergeCell ref="A273:B273"/>
    <mergeCell ref="A274:B274"/>
    <mergeCell ref="A275:B275"/>
    <mergeCell ref="A276:B276"/>
    <mergeCell ref="A279:B279"/>
    <mergeCell ref="A280:B281"/>
    <mergeCell ref="A282:B282"/>
    <mergeCell ref="A283:B283"/>
    <mergeCell ref="A259:B259"/>
    <mergeCell ref="A260:B261"/>
    <mergeCell ref="A262:B262"/>
    <mergeCell ref="A263:B263"/>
    <mergeCell ref="A264:B264"/>
    <mergeCell ref="A265:B265"/>
    <mergeCell ref="A266:B266"/>
    <mergeCell ref="A269:B269"/>
    <mergeCell ref="A270:B271"/>
    <mergeCell ref="A245:B245"/>
    <mergeCell ref="A246:B246"/>
    <mergeCell ref="A249:B249"/>
    <mergeCell ref="A250:B251"/>
    <mergeCell ref="A252:B252"/>
    <mergeCell ref="A253:B253"/>
    <mergeCell ref="A254:B254"/>
    <mergeCell ref="A255:B255"/>
    <mergeCell ref="A256:B256"/>
    <mergeCell ref="A233:B233"/>
    <mergeCell ref="A234:B234"/>
    <mergeCell ref="A235:B235"/>
    <mergeCell ref="A236:B236"/>
    <mergeCell ref="A239:B239"/>
    <mergeCell ref="A240:B241"/>
    <mergeCell ref="A242:B242"/>
    <mergeCell ref="A243:B243"/>
    <mergeCell ref="A244:B244"/>
    <mergeCell ref="A10:B11"/>
    <mergeCell ref="A20:B21"/>
    <mergeCell ref="A30:B31"/>
    <mergeCell ref="A40:B41"/>
    <mergeCell ref="A50:B51"/>
    <mergeCell ref="A60:B61"/>
    <mergeCell ref="A70:B71"/>
    <mergeCell ref="A80:B81"/>
    <mergeCell ref="A90:B91"/>
    <mergeCell ref="A19:B19"/>
    <mergeCell ref="A29:B29"/>
    <mergeCell ref="A39:B39"/>
    <mergeCell ref="A49:B49"/>
    <mergeCell ref="A59:B59"/>
    <mergeCell ref="A69:B69"/>
    <mergeCell ref="A79:B79"/>
    <mergeCell ref="A89:B89"/>
    <mergeCell ref="A82:B82"/>
    <mergeCell ref="A83:B83"/>
    <mergeCell ref="A84:B84"/>
    <mergeCell ref="A85:B85"/>
    <mergeCell ref="A86:B86"/>
    <mergeCell ref="A72:B72"/>
    <mergeCell ref="A73:B73"/>
    <mergeCell ref="A129:B129"/>
    <mergeCell ref="A139:B139"/>
    <mergeCell ref="A149:B149"/>
    <mergeCell ref="A159:B159"/>
    <mergeCell ref="A169:B169"/>
    <mergeCell ref="A179:B179"/>
    <mergeCell ref="A189:B189"/>
    <mergeCell ref="A199:B199"/>
    <mergeCell ref="A120:B121"/>
    <mergeCell ref="A130:B131"/>
    <mergeCell ref="A140:B141"/>
    <mergeCell ref="A150:B151"/>
    <mergeCell ref="A160:B161"/>
    <mergeCell ref="A170:B171"/>
    <mergeCell ref="A180:B181"/>
    <mergeCell ref="A190:B191"/>
    <mergeCell ref="A162:B162"/>
    <mergeCell ref="A163:B163"/>
    <mergeCell ref="A164:B164"/>
    <mergeCell ref="A165:B165"/>
    <mergeCell ref="A166:B166"/>
    <mergeCell ref="A152:B152"/>
    <mergeCell ref="A153:B153"/>
    <mergeCell ref="A154:B154"/>
    <mergeCell ref="A12:B12"/>
    <mergeCell ref="A13:B13"/>
    <mergeCell ref="A14:B14"/>
    <mergeCell ref="A15:B15"/>
    <mergeCell ref="A16:B16"/>
    <mergeCell ref="A612:B612"/>
    <mergeCell ref="A613:B613"/>
    <mergeCell ref="A192:B192"/>
    <mergeCell ref="A193:B193"/>
    <mergeCell ref="A194:B194"/>
    <mergeCell ref="A195:B195"/>
    <mergeCell ref="A196:B196"/>
    <mergeCell ref="A182:B182"/>
    <mergeCell ref="A183:B183"/>
    <mergeCell ref="A184:B184"/>
    <mergeCell ref="A185:B185"/>
    <mergeCell ref="A186:B186"/>
    <mergeCell ref="A172:B172"/>
    <mergeCell ref="A173:B173"/>
    <mergeCell ref="A200:B201"/>
    <mergeCell ref="A174:B174"/>
    <mergeCell ref="A175:B175"/>
    <mergeCell ref="A176:B176"/>
    <mergeCell ref="A119:B119"/>
    <mergeCell ref="A202:B202"/>
    <mergeCell ref="A203:B203"/>
    <mergeCell ref="A204:B204"/>
    <mergeCell ref="A205:B205"/>
    <mergeCell ref="A206:B206"/>
    <mergeCell ref="A609:B609"/>
    <mergeCell ref="A610:B611"/>
    <mergeCell ref="A209:B209"/>
    <mergeCell ref="A210:B211"/>
    <mergeCell ref="A212:B212"/>
    <mergeCell ref="A213:B213"/>
    <mergeCell ref="A214:B214"/>
    <mergeCell ref="A215:B215"/>
    <mergeCell ref="A216:B216"/>
    <mergeCell ref="A219:B219"/>
    <mergeCell ref="A220:B221"/>
    <mergeCell ref="A222:B222"/>
    <mergeCell ref="A223:B223"/>
    <mergeCell ref="A224:B224"/>
    <mergeCell ref="A225:B225"/>
    <mergeCell ref="A226:B226"/>
    <mergeCell ref="A229:B229"/>
    <mergeCell ref="A230:B231"/>
    <mergeCell ref="A232:B232"/>
    <mergeCell ref="A155:B155"/>
    <mergeCell ref="A156:B156"/>
    <mergeCell ref="A142:B142"/>
    <mergeCell ref="A143:B143"/>
    <mergeCell ref="A144:B144"/>
    <mergeCell ref="A145:B145"/>
    <mergeCell ref="A146:B146"/>
    <mergeCell ref="A132:B132"/>
    <mergeCell ref="A133:B133"/>
    <mergeCell ref="A134:B134"/>
    <mergeCell ref="A135:B135"/>
    <mergeCell ref="A136:B136"/>
    <mergeCell ref="A122:B122"/>
    <mergeCell ref="A123:B123"/>
    <mergeCell ref="A124:B124"/>
    <mergeCell ref="A125:B125"/>
    <mergeCell ref="A126:B126"/>
    <mergeCell ref="A112:B112"/>
    <mergeCell ref="A113:B113"/>
    <mergeCell ref="A114:B114"/>
    <mergeCell ref="A115:B115"/>
    <mergeCell ref="A116:B116"/>
    <mergeCell ref="A102:B102"/>
    <mergeCell ref="A103:B103"/>
    <mergeCell ref="A104:B104"/>
    <mergeCell ref="A105:B105"/>
    <mergeCell ref="A106:B106"/>
    <mergeCell ref="A109:B109"/>
    <mergeCell ref="A100:B101"/>
    <mergeCell ref="A110:B111"/>
    <mergeCell ref="A92:B92"/>
    <mergeCell ref="A93:B93"/>
    <mergeCell ref="A94:B94"/>
    <mergeCell ref="A95:B95"/>
    <mergeCell ref="A96:B96"/>
    <mergeCell ref="A99:B99"/>
    <mergeCell ref="A46:B46"/>
    <mergeCell ref="A32:B32"/>
    <mergeCell ref="A33:B33"/>
    <mergeCell ref="A34:B34"/>
    <mergeCell ref="A35:B35"/>
    <mergeCell ref="A36:B36"/>
    <mergeCell ref="A74:B74"/>
    <mergeCell ref="A75:B75"/>
    <mergeCell ref="A76:B76"/>
    <mergeCell ref="A62:B62"/>
    <mergeCell ref="A63:B63"/>
    <mergeCell ref="A64:B64"/>
    <mergeCell ref="A65:B65"/>
    <mergeCell ref="A66:B66"/>
    <mergeCell ref="A52:B52"/>
    <mergeCell ref="A53:B53"/>
    <mergeCell ref="A54:B54"/>
    <mergeCell ref="A55:B55"/>
    <mergeCell ref="A56:B56"/>
    <mergeCell ref="A22:B22"/>
    <mergeCell ref="A23:B23"/>
    <mergeCell ref="A24:B24"/>
    <mergeCell ref="A25:B25"/>
    <mergeCell ref="A26:B26"/>
    <mergeCell ref="A42:B42"/>
    <mergeCell ref="A43:B43"/>
    <mergeCell ref="A44:B44"/>
    <mergeCell ref="A45:B45"/>
  </mergeCells>
  <phoneticPr fontId="2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G1007"/>
  <sheetViews>
    <sheetView zoomScale="120" zoomScaleNormal="120" workbookViewId="0">
      <pane ySplit="6" topLeftCell="A49" activePane="bottomLeft" state="frozenSplit"/>
      <selection pane="bottomLeft" activeCell="B40" sqref="B40"/>
    </sheetView>
  </sheetViews>
  <sheetFormatPr baseColWidth="10" defaultColWidth="9.109375" defaultRowHeight="12" x14ac:dyDescent="0.25"/>
  <cols>
    <col min="1" max="1" width="17.5546875" style="1" customWidth="1"/>
    <col min="2" max="2" width="8.6640625" style="1" customWidth="1"/>
    <col min="3" max="1021" width="11.44140625" style="1"/>
    <col min="1022" max="16384" width="9.109375" style="121"/>
  </cols>
  <sheetData>
    <row r="1" spans="1:27" x14ac:dyDescent="0.25">
      <c r="A1" s="97"/>
      <c r="B1" s="177"/>
      <c r="C1" s="97" t="s">
        <v>17</v>
      </c>
      <c r="D1" s="97" t="s">
        <v>18</v>
      </c>
      <c r="E1" s="97" t="s">
        <v>19</v>
      </c>
      <c r="F1" s="97" t="s">
        <v>20</v>
      </c>
      <c r="G1" s="97" t="s">
        <v>21</v>
      </c>
      <c r="H1" s="97" t="s">
        <v>22</v>
      </c>
      <c r="I1" s="97" t="s">
        <v>23</v>
      </c>
      <c r="J1" s="97" t="s">
        <v>24</v>
      </c>
      <c r="K1" s="97" t="s">
        <v>25</v>
      </c>
      <c r="L1" s="97" t="s">
        <v>26</v>
      </c>
      <c r="M1" s="97" t="s">
        <v>27</v>
      </c>
      <c r="N1" s="97" t="s">
        <v>28</v>
      </c>
      <c r="O1" s="97" t="s">
        <v>438</v>
      </c>
      <c r="P1" s="97" t="s">
        <v>447</v>
      </c>
      <c r="Q1" s="97" t="s">
        <v>448</v>
      </c>
      <c r="R1" s="97" t="s">
        <v>449</v>
      </c>
      <c r="S1" s="97" t="s">
        <v>450</v>
      </c>
      <c r="T1" s="97"/>
      <c r="U1" s="97"/>
      <c r="V1" s="97"/>
      <c r="W1" s="97"/>
      <c r="X1" s="97"/>
      <c r="Y1" s="97"/>
      <c r="Z1" s="97"/>
      <c r="AA1" s="97"/>
    </row>
    <row r="2" spans="1:27" x14ac:dyDescent="0.25">
      <c r="A2" s="1" t="s">
        <v>277</v>
      </c>
      <c r="C2" s="102">
        <f>SUM(C12,C22,C32,C42,C52,C62,C72,C82,C92,C102,C112,C122,C132,C142,C152,C162,C172,C182,C192,C202,C212,C222,C232,C242,C252,C262,C272,C282,C292,C302,C312,C322,C332,C342,C352,C362,C372,C382,C392,C402,C412,C422,C432,C442,C452,C462,C472,C482,C492,C502,C512,C522,C532,C542,C552,C562,C572,C582,C592,C602,C612,C622,C632,C642,C652,C662,C672,C682,C692,C702,C712,C722,C732,C742,C752,C762,C772,C782,C792,C802,C812,C822,C832,C842,C852,C862,C872,C882,C892,C902,C912,C922,C932,C942,C952,C962,C972,C982,C992,C1002)</f>
        <v>0</v>
      </c>
      <c r="D2" s="102">
        <f t="shared" ref="D2:N2" si="0">SUM(D12,D22,D32,D42,D52,D62,D72,D82,D92,D102,D112,D122,D132,D142,D152,D162,D172,D182,D192,D202,D212,D222,D232,D242,D252,D262,D272,D282,D292,D302,D312,D322,D332,D342,D352,D362,D372,D382,D392,D402,D412,D422,D432,D442,D452,D462,D472,D482,D492,D502,D512,D522,D532,D542,D552,D562,D572,D582,D592,D602,D612,D622,D632,D642,D652,D662,D672,D682,D692,D702,D712,D722,D732,D742,D752,D762,D772,D782,D792,D802,D812,D822,D832,D842,D852,D862,D872,D882,D892,D902,D912,D922,D932,D942,D952,D962,D972,D982,D992,D1002)</f>
        <v>0</v>
      </c>
      <c r="E2" s="102">
        <f t="shared" si="0"/>
        <v>0</v>
      </c>
      <c r="F2" s="102">
        <f t="shared" si="0"/>
        <v>0</v>
      </c>
      <c r="G2" s="102">
        <f t="shared" si="0"/>
        <v>0</v>
      </c>
      <c r="H2" s="102">
        <f t="shared" si="0"/>
        <v>0</v>
      </c>
      <c r="I2" s="102">
        <f t="shared" si="0"/>
        <v>0</v>
      </c>
      <c r="J2" s="102">
        <f t="shared" si="0"/>
        <v>0</v>
      </c>
      <c r="K2" s="102">
        <f t="shared" si="0"/>
        <v>0</v>
      </c>
      <c r="L2" s="102">
        <f t="shared" si="0"/>
        <v>0</v>
      </c>
      <c r="M2" s="102">
        <f t="shared" si="0"/>
        <v>0</v>
      </c>
      <c r="N2" s="102">
        <f t="shared" si="0"/>
        <v>0</v>
      </c>
      <c r="O2" s="102">
        <f>SUM(C2:N2)</f>
        <v>0</v>
      </c>
      <c r="P2" s="102" t="e">
        <f t="shared" ref="P2:S2" si="1">SUM(P12,P22,P32,P42,P52,P62,P72,P82,P92,P102,P112,P122,P132,P142,P152,P162,P172,P182,P192,P202,P212,P222,P232,P242,P252,P262,P272,P282,P292,P302,P312,P322,P332,P342,P352,P362,P372,P382,P392,P402,P412,P422,P432,P442,P452,P462,P472,P482,P492,P502,P512,P522,P532,P542,P552,P562,P572,P582,P592,P602,P612,P622,P632,P642,P652,P662,P672,P682,P692,P702,P712,P722,P732,P742,P752,P762,P772,P782,P792,P802,P812,P822,P832,P842,P852,P862,P872,P882,P892,P902,P912,P922,P932,P942,P952,P962,P972,P982,P992,P1002)</f>
        <v>#DIV/0!</v>
      </c>
      <c r="Q2" s="102" t="e">
        <f t="shared" si="1"/>
        <v>#DIV/0!</v>
      </c>
      <c r="R2" s="102" t="e">
        <f t="shared" si="1"/>
        <v>#DIV/0!</v>
      </c>
      <c r="S2" s="102" t="e">
        <f t="shared" si="1"/>
        <v>#DIV/0!</v>
      </c>
    </row>
    <row r="3" spans="1:27" x14ac:dyDescent="0.25">
      <c r="A3" s="1" t="s">
        <v>296</v>
      </c>
      <c r="C3" s="102">
        <f>SUM(C14,C24,C34,C44,C54,C64,C74,C84,C94,C104,C114,C124,C134,C144,C154,C164,C174,C184,C194,C204,C214,C224,C234,C244,C254,C264,C274,C284,C294,C304,C314,C324,C334,C344,C354,C364,C374,C384,C394,C404,C414,C424,C434,C444,C454,C464,C474,C484,C494,C504,C514,C524,C534,C544,C554,C564,C574,C584,C594,C604,C614,C624,C634,C644,C654,C664,C674,C684,C694,C704,C714,C724,C734,C744,C754,C764,C774,C784,C794,C804,C814,C824,C834,C844,C854,C864,C874,C884,C894,C904,C914,C924,C934,C944,C954,C964,C974,C984,C994,C1004)</f>
        <v>0</v>
      </c>
      <c r="D3" s="102">
        <f t="shared" ref="D3:N3" si="2">SUM(D14,D24,D34,D44,D54,D64,D74,D84,D94,D104,D114,D124,D134,D144,D154,D164,D174,D184,D194,D204,D214,D224,D234,D244,D254,D264,D274,D284,D294,D304,D314,D324,D334,D344,D354,D364,D374,D384,D394,D404,D414,D424,D434,D444,D454,D464,D474,D484,D494,D504,D514,D524,D534,D544,D554,D564,D574,D584,D594,D604,D614,D624,D634,D644,D654,D664,D674,D684,D694,D704,D714,D724,D734,D744,D754,D764,D774,D784,D794,D804,D814,D824,D834,D844,D854,D864,D874,D884,D894,D904,D914,D924,D934,D944,D954,D964,D974,D984,D994,D1004)</f>
        <v>0</v>
      </c>
      <c r="E3" s="102">
        <f t="shared" si="2"/>
        <v>0</v>
      </c>
      <c r="F3" s="102">
        <f t="shared" si="2"/>
        <v>0</v>
      </c>
      <c r="G3" s="102">
        <f t="shared" si="2"/>
        <v>0</v>
      </c>
      <c r="H3" s="102">
        <f t="shared" si="2"/>
        <v>0</v>
      </c>
      <c r="I3" s="102">
        <f t="shared" si="2"/>
        <v>0</v>
      </c>
      <c r="J3" s="102">
        <f t="shared" si="2"/>
        <v>0</v>
      </c>
      <c r="K3" s="102">
        <f t="shared" si="2"/>
        <v>0</v>
      </c>
      <c r="L3" s="102">
        <f t="shared" si="2"/>
        <v>0</v>
      </c>
      <c r="M3" s="102">
        <f t="shared" si="2"/>
        <v>0</v>
      </c>
      <c r="N3" s="102">
        <f t="shared" si="2"/>
        <v>0</v>
      </c>
      <c r="O3" s="102">
        <f t="shared" ref="O3:O6" si="3">SUM(C3:N3)</f>
        <v>0</v>
      </c>
      <c r="P3" s="102" t="e">
        <f t="shared" ref="P3:S3" si="4">SUM(P14,P24,P34,P44,P54,P64,P74,P84,P94,P104,P114,P124,P134,P144,P154,P164,P174,P184,P194,P204,P214,P224,P234,P244,P254,P264,P274,P284,P294,P304,P314,P324,P334,P344,P354,P364,P374,P384,P394,P404,P414,P424,P434,P444,P454,P464,P474,P484,P494,P504,P514,P524,P534,P544,P554,P564,P574,P584,P594,P604,P614,P624,P634,P644,P654,P664,P674,P684,P694,P704,P714,P724,P734,P744,P754,P764,P774,P784,P794,P804,P814,P824,P834,P844,P854,P864,P874,P884,P894,P904,P914,P924,P934,P944,P954,P964,P974,P984,P994,P1004)</f>
        <v>#DIV/0!</v>
      </c>
      <c r="Q3" s="102" t="e">
        <f t="shared" si="4"/>
        <v>#DIV/0!</v>
      </c>
      <c r="R3" s="102" t="e">
        <f t="shared" si="4"/>
        <v>#DIV/0!</v>
      </c>
      <c r="S3" s="102" t="e">
        <f t="shared" si="4"/>
        <v>#DIV/0!</v>
      </c>
    </row>
    <row r="4" spans="1:27" x14ac:dyDescent="0.25">
      <c r="A4" s="1" t="s">
        <v>48</v>
      </c>
      <c r="C4" s="102">
        <f>SUM(C15,C25,C35,C45,C55,C65,C75,C85,C95,C105,C115,C125,C135,C145,C155,C165,C175,C185,C195,C205,C215,C225,C235,C245,C255,C265,C275,C285,C295,C305,C315,C325,C335,C345,C355,C365,C375,C385,C395,C405,C415,C425,C435,C445,C455,C465,C475,C485,C495,C505,C515,C525,C535,C545,C555,C565,C575,C585,C595,C605,C615,C625,C635,C645,C655,C665,C675,C685,C695,C705,C715,C725,C735,C745,C755,C765,C775,C785,C795,C805,C815,C825,C835,C845,C855,C865,C875,C885,C895,C905,C915,C925,C935,C945,C955,C965,C975,C985,C995,C1005)</f>
        <v>0</v>
      </c>
      <c r="D4" s="102">
        <f t="shared" ref="D4:N4" si="5">SUM(D15,D25,D35,D45,D55,D65,D75,D85,D95,D105,D115,D125,D135,D145,D155,D165,D175,D185,D195,D205,D215,D225,D235,D245,D255,D265,D275,D285,D295,D305,D315,D325,D335,D345,D355,D365,D375,D385,D395,D405,D415,D425,D435,D445,D455,D465,D475,D485,D495,D505,D515,D525,D535,D545,D555,D565,D575,D585,D595,D605,D615,D625,D635,D645,D655,D665,D675,D685,D695,D705,D715,D725,D735,D745,D755,D765,D775,D785,D795,D805,D815,D825,D835,D845,D855,D865,D875,D885,D895,D905,D915,D925,D935,D945,D955,D965,D975,D985,D995,D1005)</f>
        <v>0</v>
      </c>
      <c r="E4" s="102">
        <f t="shared" si="5"/>
        <v>0</v>
      </c>
      <c r="F4" s="102">
        <f t="shared" si="5"/>
        <v>0</v>
      </c>
      <c r="G4" s="102">
        <f t="shared" si="5"/>
        <v>0</v>
      </c>
      <c r="H4" s="102">
        <f t="shared" si="5"/>
        <v>0</v>
      </c>
      <c r="I4" s="102">
        <f t="shared" si="5"/>
        <v>0</v>
      </c>
      <c r="J4" s="102">
        <f t="shared" si="5"/>
        <v>0</v>
      </c>
      <c r="K4" s="102">
        <f t="shared" si="5"/>
        <v>0</v>
      </c>
      <c r="L4" s="102">
        <f t="shared" si="5"/>
        <v>0</v>
      </c>
      <c r="M4" s="102">
        <f t="shared" si="5"/>
        <v>0</v>
      </c>
      <c r="N4" s="102">
        <f t="shared" si="5"/>
        <v>0</v>
      </c>
      <c r="O4" s="102">
        <f t="shared" si="3"/>
        <v>0</v>
      </c>
      <c r="P4" s="102" t="e">
        <f t="shared" ref="P4:S4" si="6">SUM(P15,P25,P35,P45,P55,P65,P75,P85,P95,P105,P115,P125,P135,P145,P155,P165,P175,P185,P195,P205,P215,P225,P235,P245,P255,P265,P275,P285,P295,P305,P315,P325,P335,P345,P355,P365,P375,P385,P395,P405,P415,P425,P435,P445,P455,P465,P475,P485,P495,P505,P515,P525,P535,P545,P555,P565,P575,P585,P595,P605,P615,P625,P635,P645,P655,P665,P675,P685,P695,P705,P715,P725,P735,P745,P755,P765,P775,P785,P795,P805,P815,P825,P835,P845,P855,P865,P875,P885,P895,P905,P915,P925,P935,P945,P955,P965,P975,P985,P995,P1005)</f>
        <v>#DIV/0!</v>
      </c>
      <c r="Q4" s="102" t="e">
        <f t="shared" si="6"/>
        <v>#DIV/0!</v>
      </c>
      <c r="R4" s="102" t="e">
        <f t="shared" si="6"/>
        <v>#DIV/0!</v>
      </c>
      <c r="S4" s="102" t="e">
        <f t="shared" si="6"/>
        <v>#DIV/0!</v>
      </c>
    </row>
    <row r="5" spans="1:27" x14ac:dyDescent="0.25">
      <c r="A5" s="1" t="s">
        <v>278</v>
      </c>
      <c r="C5" s="102">
        <f>SUM(C16,C26,C36,C46,C56,C66,C76,C86,C96,C106,C116,C126,C136,C146,C156,C166,C176,C186,C196,C206,C216,C226,C236,C246,C256,C266,C276,C286,C296,C306,C316,C326,C336,C346,C356,C366,C376,C386,C396,C406,C416,C426,C436,C446,C456,C466,C476,C486,C496,C506,C516,C526,C536,C546,C556,C566,C576,C586,C596,C606,C616,C626,C636,C646,C656,C666,C676,C686,C696,C706,C716,C726,C736,C746,C756,C766,C776,C786,C796,C806,C816,C826,C836,C846,C856,C866,C876,C886,C896,C906,C916,C926,C936,C946,C956,C966,C976,C986,C996,C1006)</f>
        <v>0</v>
      </c>
      <c r="D5" s="102">
        <f t="shared" ref="D5:N5" si="7">SUM(D16,D26,D36,D46,D56,D66,D76,D86,D96,D106,D116,D126,D136,D146,D156,D166,D176,D186,D196,D206,D216,D226,D236,D246,D256,D266,D276,D286,D296,D306,D316,D326,D336,D346,D356,D366,D376,D386,D396,D406,D416,D426,D436,D446,D456,D466,D476,D486,D496,D506,D516,D526,D536,D546,D556,D566,D576,D586,D596,D606,D616,D626,D636,D646,D656,D666,D676,D686,D696,D706,D716,D726,D736,D746,D756,D766,D776,D786,D796,D806,D816,D826,D836,D846,D856,D866,D876,D886,D896,D906,D916,D926,D936,D946,D956,D966,D976,D986,D996,D1006)</f>
        <v>0</v>
      </c>
      <c r="E5" s="102">
        <f t="shared" si="7"/>
        <v>0</v>
      </c>
      <c r="F5" s="102">
        <f t="shared" si="7"/>
        <v>0</v>
      </c>
      <c r="G5" s="102">
        <f t="shared" si="7"/>
        <v>0</v>
      </c>
      <c r="H5" s="102">
        <f t="shared" si="7"/>
        <v>0</v>
      </c>
      <c r="I5" s="102">
        <f t="shared" si="7"/>
        <v>0</v>
      </c>
      <c r="J5" s="102">
        <f t="shared" si="7"/>
        <v>0</v>
      </c>
      <c r="K5" s="102">
        <f t="shared" si="7"/>
        <v>0</v>
      </c>
      <c r="L5" s="102">
        <f t="shared" si="7"/>
        <v>0</v>
      </c>
      <c r="M5" s="102">
        <f t="shared" si="7"/>
        <v>0</v>
      </c>
      <c r="N5" s="102">
        <f t="shared" si="7"/>
        <v>0</v>
      </c>
      <c r="O5" s="102">
        <f t="shared" si="3"/>
        <v>0</v>
      </c>
      <c r="P5" s="102" t="e">
        <f>P4-P6</f>
        <v>#DIV/0!</v>
      </c>
      <c r="Q5" s="102" t="e">
        <f t="shared" ref="Q5:S5" si="8">Q4-Q6</f>
        <v>#DIV/0!</v>
      </c>
      <c r="R5" s="102" t="e">
        <f t="shared" si="8"/>
        <v>#DIV/0!</v>
      </c>
      <c r="S5" s="102" t="e">
        <f t="shared" si="8"/>
        <v>#DIV/0!</v>
      </c>
    </row>
    <row r="6" spans="1:27" x14ac:dyDescent="0.25">
      <c r="A6" s="1" t="s">
        <v>279</v>
      </c>
      <c r="C6" s="102">
        <f>SUM(C17,C27,C37,C47,C57,C67,C77,C87,C97,C107,C117,C127,C137,C147,C157,C167,C177,C187,C197,C207,C217,C227,C237,C247,C257,C267,C277,C287,C297,C307,C317,C327,C337,C347,C357,C367,C377,C387,C397,C407,C417,C427,C437,C447,C457,C467,C477,C487,C497,C507,C517,C527,C537,C547,C557,C567,C577,C587,C597,C607,C617,C627,C637,C647,C657,C667,C677,C687,C697,C707,C717,C727,C737,C747,C757,C767,C777,C787,C797,C807,C817,C827,C837,C847,C857,C867,C877,C887,C897,C907,C917,C927,C937,C947,C957,C967,C977,C987,C997,C1007)</f>
        <v>0</v>
      </c>
      <c r="D6" s="102">
        <f t="shared" ref="D6:N6" si="9">SUM(D17,D27,D37,D47,D57,D67,D77,D87,D97,D107,D117,D127,D137,D147,D157,D167,D177,D187,D197,D207,D217,D227,D237,D247,D257,D267,D277,D287,D297,D307,D317,D327,D337,D347,D357,D367,D377,D387,D397,D407,D417,D427,D437,D447,D457,D467,D477,D487,D497,D507,D517,D527,D537,D547,D557,D567,D577,D587,D597,D607,D617,D627,D637,D647,D657,D667,D677,D687,D697,D707,D717,D727,D737,D747,D757,D767,D777,D787,D797,D807,D817,D827,D837,D847,D857,D867,D877,D887,D897,D907,D917,D927,D937,D947,D957,D967,D977,D987,D997,D1007)</f>
        <v>0</v>
      </c>
      <c r="E6" s="102">
        <f t="shared" si="9"/>
        <v>0</v>
      </c>
      <c r="F6" s="102">
        <f t="shared" si="9"/>
        <v>0</v>
      </c>
      <c r="G6" s="102">
        <f t="shared" si="9"/>
        <v>0</v>
      </c>
      <c r="H6" s="102">
        <f t="shared" si="9"/>
        <v>0</v>
      </c>
      <c r="I6" s="102">
        <f t="shared" si="9"/>
        <v>0</v>
      </c>
      <c r="J6" s="102">
        <f t="shared" si="9"/>
        <v>0</v>
      </c>
      <c r="K6" s="102">
        <f t="shared" si="9"/>
        <v>0</v>
      </c>
      <c r="L6" s="102">
        <f t="shared" si="9"/>
        <v>0</v>
      </c>
      <c r="M6" s="102">
        <f t="shared" si="9"/>
        <v>0</v>
      </c>
      <c r="N6" s="102">
        <f t="shared" si="9"/>
        <v>0</v>
      </c>
      <c r="O6" s="102">
        <f t="shared" si="3"/>
        <v>0</v>
      </c>
      <c r="P6" s="102" t="e">
        <f>P4/12*$B17</f>
        <v>#DIV/0!</v>
      </c>
      <c r="Q6" s="102" t="e">
        <f t="shared" ref="Q6:S6" si="10">Q4/12*$B17</f>
        <v>#DIV/0!</v>
      </c>
      <c r="R6" s="102" t="e">
        <f t="shared" si="10"/>
        <v>#DIV/0!</v>
      </c>
      <c r="S6" s="102" t="e">
        <f t="shared" si="10"/>
        <v>#DIV/0!</v>
      </c>
    </row>
    <row r="8" spans="1:27" x14ac:dyDescent="0.25">
      <c r="A8" s="122" t="str">
        <f>Vendas!A19</f>
        <v>PRODUTO 1</v>
      </c>
      <c r="B8" s="122"/>
      <c r="C8" s="98" t="s">
        <v>17</v>
      </c>
      <c r="D8" s="98" t="s">
        <v>18</v>
      </c>
      <c r="E8" s="98" t="s">
        <v>19</v>
      </c>
      <c r="F8" s="98" t="s">
        <v>20</v>
      </c>
      <c r="G8" s="98" t="s">
        <v>21</v>
      </c>
      <c r="H8" s="98" t="s">
        <v>22</v>
      </c>
      <c r="I8" s="98" t="s">
        <v>23</v>
      </c>
      <c r="J8" s="98" t="s">
        <v>24</v>
      </c>
      <c r="K8" s="98" t="s">
        <v>25</v>
      </c>
      <c r="L8" s="98" t="s">
        <v>26</v>
      </c>
      <c r="M8" s="98" t="s">
        <v>27</v>
      </c>
      <c r="N8" s="98" t="s">
        <v>28</v>
      </c>
      <c r="O8" s="98" t="s">
        <v>438</v>
      </c>
      <c r="P8" s="98" t="s">
        <v>447</v>
      </c>
      <c r="Q8" s="98" t="s">
        <v>448</v>
      </c>
      <c r="R8" s="98" t="s">
        <v>449</v>
      </c>
      <c r="S8" s="98" t="s">
        <v>450</v>
      </c>
    </row>
    <row r="9" spans="1:27" ht="15" customHeight="1" x14ac:dyDescent="0.25">
      <c r="A9" s="194" t="s">
        <v>29</v>
      </c>
      <c r="B9" s="194"/>
      <c r="C9" s="78">
        <f>Vendas!C21</f>
        <v>0</v>
      </c>
      <c r="D9" s="78">
        <f>Vendas!D21</f>
        <v>0</v>
      </c>
      <c r="E9" s="78">
        <f>Vendas!E21</f>
        <v>0</v>
      </c>
      <c r="F9" s="78">
        <f>Vendas!F21</f>
        <v>0</v>
      </c>
      <c r="G9" s="78">
        <f>Vendas!G21</f>
        <v>0</v>
      </c>
      <c r="H9" s="78">
        <f>Vendas!H21</f>
        <v>0</v>
      </c>
      <c r="I9" s="78">
        <f>Vendas!I21</f>
        <v>0</v>
      </c>
      <c r="J9" s="78">
        <f>Vendas!J21</f>
        <v>0</v>
      </c>
      <c r="K9" s="78">
        <f>Vendas!K21</f>
        <v>0</v>
      </c>
      <c r="L9" s="78">
        <f>Vendas!L21</f>
        <v>0</v>
      </c>
      <c r="M9" s="78">
        <f>Vendas!M21</f>
        <v>0</v>
      </c>
      <c r="N9" s="78">
        <f>Vendas!N21</f>
        <v>0</v>
      </c>
      <c r="O9" s="79">
        <f>SUM(C9:N9)</f>
        <v>0</v>
      </c>
      <c r="P9" s="79">
        <f>Vendas!P21</f>
        <v>0</v>
      </c>
      <c r="Q9" s="79">
        <f>Vendas!Q21</f>
        <v>0</v>
      </c>
      <c r="R9" s="79">
        <f>Vendas!R21</f>
        <v>0</v>
      </c>
      <c r="S9" s="79">
        <f>Vendas!S21</f>
        <v>0</v>
      </c>
    </row>
    <row r="10" spans="1:27" ht="15" customHeight="1" x14ac:dyDescent="0.25">
      <c r="A10" s="175" t="s">
        <v>516</v>
      </c>
      <c r="B10" s="120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9"/>
      <c r="P10" s="79"/>
      <c r="Q10" s="79"/>
      <c r="R10" s="79"/>
      <c r="S10" s="79"/>
    </row>
    <row r="11" spans="1:27" ht="15" customHeight="1" x14ac:dyDescent="0.25">
      <c r="A11" s="194" t="s">
        <v>30</v>
      </c>
      <c r="B11" s="194"/>
      <c r="C11" s="6">
        <f>Vendas!C22*(1-$B10)</f>
        <v>0</v>
      </c>
      <c r="D11" s="6">
        <f>Vendas!D22*(1-$B10)</f>
        <v>0</v>
      </c>
      <c r="E11" s="6">
        <f>Vendas!E22*(1-$B10)</f>
        <v>0</v>
      </c>
      <c r="F11" s="6">
        <f>Vendas!F22*(1-$B10)</f>
        <v>0</v>
      </c>
      <c r="G11" s="6">
        <f>Vendas!G22*(1-$B10)</f>
        <v>0</v>
      </c>
      <c r="H11" s="6">
        <f>Vendas!H22*(1-$B10)</f>
        <v>0</v>
      </c>
      <c r="I11" s="6">
        <f>Vendas!I22*(1-$B10)</f>
        <v>0</v>
      </c>
      <c r="J11" s="6">
        <f>Vendas!J22*(1-$B10)</f>
        <v>0</v>
      </c>
      <c r="K11" s="6">
        <f>Vendas!K22*(1-$B10)</f>
        <v>0</v>
      </c>
      <c r="L11" s="6">
        <f>Vendas!L22*(1-$B10)</f>
        <v>0</v>
      </c>
      <c r="M11" s="6">
        <f>Vendas!M22*(1-$B10)</f>
        <v>0</v>
      </c>
      <c r="N11" s="6">
        <f>Vendas!N22*(1-$B10)</f>
        <v>0</v>
      </c>
      <c r="O11" s="6">
        <f>AVERAGE(C11:N11)</f>
        <v>0</v>
      </c>
      <c r="P11" s="6" t="e">
        <f>Vendas!P22*(1-Aprovisionamento!$B10)</f>
        <v>#DIV/0!</v>
      </c>
      <c r="Q11" s="6" t="e">
        <f>Vendas!Q22*(1-Aprovisionamento!$B10)</f>
        <v>#DIV/0!</v>
      </c>
      <c r="R11" s="6" t="e">
        <f>Vendas!R22*(1-Aprovisionamento!$B10)</f>
        <v>#DIV/0!</v>
      </c>
      <c r="S11" s="6" t="e">
        <f>Vendas!S22*(1-Aprovisionamento!$B10)</f>
        <v>#DIV/0!</v>
      </c>
    </row>
    <row r="12" spans="1:27" ht="15" customHeight="1" x14ac:dyDescent="0.25">
      <c r="A12" s="194" t="s">
        <v>282</v>
      </c>
      <c r="B12" s="194"/>
      <c r="C12" s="6">
        <f t="shared" ref="C12:N12" si="11">C9*C11</f>
        <v>0</v>
      </c>
      <c r="D12" s="6">
        <f t="shared" si="11"/>
        <v>0</v>
      </c>
      <c r="E12" s="6">
        <f t="shared" si="11"/>
        <v>0</v>
      </c>
      <c r="F12" s="6">
        <f t="shared" si="11"/>
        <v>0</v>
      </c>
      <c r="G12" s="6">
        <f t="shared" si="11"/>
        <v>0</v>
      </c>
      <c r="H12" s="6">
        <f t="shared" si="11"/>
        <v>0</v>
      </c>
      <c r="I12" s="6">
        <f t="shared" si="11"/>
        <v>0</v>
      </c>
      <c r="J12" s="6">
        <f t="shared" si="11"/>
        <v>0</v>
      </c>
      <c r="K12" s="6">
        <f t="shared" si="11"/>
        <v>0</v>
      </c>
      <c r="L12" s="6">
        <f t="shared" si="11"/>
        <v>0</v>
      </c>
      <c r="M12" s="6">
        <f t="shared" si="11"/>
        <v>0</v>
      </c>
      <c r="N12" s="6">
        <f t="shared" si="11"/>
        <v>0</v>
      </c>
      <c r="O12" s="6">
        <f>SUM(C12:N12)</f>
        <v>0</v>
      </c>
      <c r="P12" s="6" t="e">
        <f>P9*P11</f>
        <v>#DIV/0!</v>
      </c>
      <c r="Q12" s="6" t="e">
        <f t="shared" ref="Q12:S12" si="12">Q9*Q11</f>
        <v>#DIV/0!</v>
      </c>
      <c r="R12" s="6" t="e">
        <f t="shared" si="12"/>
        <v>#DIV/0!</v>
      </c>
      <c r="S12" s="6" t="e">
        <f t="shared" si="12"/>
        <v>#DIV/0!</v>
      </c>
    </row>
    <row r="13" spans="1:27" ht="15" customHeight="1" x14ac:dyDescent="0.25">
      <c r="A13" s="194" t="s">
        <v>31</v>
      </c>
      <c r="B13" s="194"/>
      <c r="C13" s="184">
        <f>Vendas!C24</f>
        <v>0.1</v>
      </c>
      <c r="D13" s="184">
        <f>Vendas!D24</f>
        <v>0.1</v>
      </c>
      <c r="E13" s="184">
        <f>Vendas!E24</f>
        <v>0.1</v>
      </c>
      <c r="F13" s="184">
        <f>Vendas!F24</f>
        <v>0.1</v>
      </c>
      <c r="G13" s="184">
        <f>Vendas!G24</f>
        <v>0.1</v>
      </c>
      <c r="H13" s="184">
        <f>Vendas!H24</f>
        <v>0.1</v>
      </c>
      <c r="I13" s="184">
        <f>Vendas!I24</f>
        <v>0.1</v>
      </c>
      <c r="J13" s="184">
        <f>Vendas!J24</f>
        <v>0.1</v>
      </c>
      <c r="K13" s="184">
        <f>Vendas!K24</f>
        <v>0.1</v>
      </c>
      <c r="L13" s="184">
        <f>Vendas!L24</f>
        <v>0.1</v>
      </c>
      <c r="M13" s="184">
        <f>Vendas!M24</f>
        <v>0.1</v>
      </c>
      <c r="N13" s="184">
        <f>Vendas!N24</f>
        <v>0.1</v>
      </c>
      <c r="O13" s="6"/>
      <c r="P13" s="6"/>
      <c r="Q13" s="6"/>
      <c r="R13" s="6"/>
      <c r="S13" s="6"/>
    </row>
    <row r="14" spans="1:27" ht="15" customHeight="1" x14ac:dyDescent="0.25">
      <c r="A14" s="195" t="s">
        <v>280</v>
      </c>
      <c r="B14" s="195"/>
      <c r="C14" s="6">
        <f t="shared" ref="C14:N14" si="13">C12*C13</f>
        <v>0</v>
      </c>
      <c r="D14" s="6">
        <f t="shared" si="13"/>
        <v>0</v>
      </c>
      <c r="E14" s="6">
        <f t="shared" si="13"/>
        <v>0</v>
      </c>
      <c r="F14" s="6">
        <f t="shared" si="13"/>
        <v>0</v>
      </c>
      <c r="G14" s="6">
        <f t="shared" si="13"/>
        <v>0</v>
      </c>
      <c r="H14" s="6">
        <f t="shared" si="13"/>
        <v>0</v>
      </c>
      <c r="I14" s="6">
        <f t="shared" si="13"/>
        <v>0</v>
      </c>
      <c r="J14" s="6">
        <f t="shared" si="13"/>
        <v>0</v>
      </c>
      <c r="K14" s="6">
        <f t="shared" si="13"/>
        <v>0</v>
      </c>
      <c r="L14" s="6">
        <f t="shared" si="13"/>
        <v>0</v>
      </c>
      <c r="M14" s="6">
        <f t="shared" si="13"/>
        <v>0</v>
      </c>
      <c r="N14" s="6">
        <f t="shared" si="13"/>
        <v>0</v>
      </c>
      <c r="O14" s="6">
        <f>SUM(C14:N14)</f>
        <v>0</v>
      </c>
      <c r="P14" s="6" t="e">
        <f>P12*$C13</f>
        <v>#DIV/0!</v>
      </c>
      <c r="Q14" s="6" t="e">
        <f t="shared" ref="Q14:S14" si="14">Q12*$C13</f>
        <v>#DIV/0!</v>
      </c>
      <c r="R14" s="6" t="e">
        <f t="shared" si="14"/>
        <v>#DIV/0!</v>
      </c>
      <c r="S14" s="6" t="e">
        <f t="shared" si="14"/>
        <v>#DIV/0!</v>
      </c>
    </row>
    <row r="15" spans="1:27" ht="15" customHeight="1" x14ac:dyDescent="0.25">
      <c r="A15" s="195" t="s">
        <v>281</v>
      </c>
      <c r="B15" s="195"/>
      <c r="C15" s="6">
        <f t="shared" ref="C15:N15" si="15">C12+C14</f>
        <v>0</v>
      </c>
      <c r="D15" s="6">
        <f t="shared" si="15"/>
        <v>0</v>
      </c>
      <c r="E15" s="6">
        <f t="shared" si="15"/>
        <v>0</v>
      </c>
      <c r="F15" s="6">
        <f t="shared" si="15"/>
        <v>0</v>
      </c>
      <c r="G15" s="6">
        <f t="shared" si="15"/>
        <v>0</v>
      </c>
      <c r="H15" s="6">
        <f t="shared" si="15"/>
        <v>0</v>
      </c>
      <c r="I15" s="6">
        <f t="shared" si="15"/>
        <v>0</v>
      </c>
      <c r="J15" s="6">
        <f t="shared" si="15"/>
        <v>0</v>
      </c>
      <c r="K15" s="6">
        <f t="shared" si="15"/>
        <v>0</v>
      </c>
      <c r="L15" s="6">
        <f t="shared" si="15"/>
        <v>0</v>
      </c>
      <c r="M15" s="6">
        <f t="shared" si="15"/>
        <v>0</v>
      </c>
      <c r="N15" s="6">
        <f t="shared" si="15"/>
        <v>0</v>
      </c>
      <c r="O15" s="6">
        <f>SUM(C15:N15)</f>
        <v>0</v>
      </c>
      <c r="P15" s="6" t="e">
        <f>P12+P14</f>
        <v>#DIV/0!</v>
      </c>
      <c r="Q15" s="6" t="e">
        <f t="shared" ref="Q15:S15" si="16">Q12+Q14</f>
        <v>#DIV/0!</v>
      </c>
      <c r="R15" s="6" t="e">
        <f t="shared" si="16"/>
        <v>#DIV/0!</v>
      </c>
      <c r="S15" s="6" t="e">
        <f t="shared" si="16"/>
        <v>#DIV/0!</v>
      </c>
    </row>
    <row r="16" spans="1:27" x14ac:dyDescent="0.25">
      <c r="A16" s="8" t="s">
        <v>33</v>
      </c>
      <c r="B16" s="80">
        <v>0</v>
      </c>
      <c r="C16" s="6">
        <f t="shared" ref="C16:N16" si="17">C15*$B$16</f>
        <v>0</v>
      </c>
      <c r="D16" s="6">
        <f t="shared" si="17"/>
        <v>0</v>
      </c>
      <c r="E16" s="6">
        <f t="shared" si="17"/>
        <v>0</v>
      </c>
      <c r="F16" s="6">
        <f t="shared" si="17"/>
        <v>0</v>
      </c>
      <c r="G16" s="6">
        <f t="shared" si="17"/>
        <v>0</v>
      </c>
      <c r="H16" s="6">
        <f t="shared" si="17"/>
        <v>0</v>
      </c>
      <c r="I16" s="6">
        <f t="shared" si="17"/>
        <v>0</v>
      </c>
      <c r="J16" s="6">
        <f t="shared" si="17"/>
        <v>0</v>
      </c>
      <c r="K16" s="6">
        <f t="shared" si="17"/>
        <v>0</v>
      </c>
      <c r="L16" s="6">
        <f t="shared" si="17"/>
        <v>0</v>
      </c>
      <c r="M16" s="6">
        <f t="shared" si="17"/>
        <v>0</v>
      </c>
      <c r="N16" s="6">
        <f t="shared" si="17"/>
        <v>0</v>
      </c>
      <c r="O16" s="6">
        <f>SUM(C16:N16)</f>
        <v>0</v>
      </c>
      <c r="P16" s="6" t="e">
        <f>P15*$B16</f>
        <v>#DIV/0!</v>
      </c>
      <c r="Q16" s="6" t="e">
        <f t="shared" ref="Q16:S16" si="18">Q15*$B16</f>
        <v>#DIV/0!</v>
      </c>
      <c r="R16" s="6" t="e">
        <f t="shared" si="18"/>
        <v>#DIV/0!</v>
      </c>
      <c r="S16" s="6" t="e">
        <f t="shared" si="18"/>
        <v>#DIV/0!</v>
      </c>
    </row>
    <row r="17" spans="1:19" x14ac:dyDescent="0.25">
      <c r="A17" s="8" t="s">
        <v>34</v>
      </c>
      <c r="B17" s="9">
        <f>1-B16</f>
        <v>1</v>
      </c>
      <c r="C17" s="6">
        <f t="shared" ref="C17:N17" si="19">C15*$B$17</f>
        <v>0</v>
      </c>
      <c r="D17" s="6">
        <f t="shared" si="19"/>
        <v>0</v>
      </c>
      <c r="E17" s="6">
        <f t="shared" si="19"/>
        <v>0</v>
      </c>
      <c r="F17" s="6">
        <f t="shared" si="19"/>
        <v>0</v>
      </c>
      <c r="G17" s="6">
        <f t="shared" si="19"/>
        <v>0</v>
      </c>
      <c r="H17" s="6">
        <f t="shared" si="19"/>
        <v>0</v>
      </c>
      <c r="I17" s="6">
        <f t="shared" si="19"/>
        <v>0</v>
      </c>
      <c r="J17" s="6">
        <f t="shared" si="19"/>
        <v>0</v>
      </c>
      <c r="K17" s="6">
        <f t="shared" si="19"/>
        <v>0</v>
      </c>
      <c r="L17" s="6">
        <f t="shared" si="19"/>
        <v>0</v>
      </c>
      <c r="M17" s="6">
        <f t="shared" si="19"/>
        <v>0</v>
      </c>
      <c r="N17" s="6">
        <f t="shared" si="19"/>
        <v>0</v>
      </c>
      <c r="O17" s="6">
        <f>SUM(C17:N17)</f>
        <v>0</v>
      </c>
      <c r="P17" s="6" t="e">
        <f>P15-P16</f>
        <v>#DIV/0!</v>
      </c>
      <c r="Q17" s="6" t="e">
        <f t="shared" ref="Q17:S17" si="20">Q15-Q16</f>
        <v>#DIV/0!</v>
      </c>
      <c r="R17" s="6" t="e">
        <f t="shared" si="20"/>
        <v>#DIV/0!</v>
      </c>
      <c r="S17" s="6" t="e">
        <f t="shared" si="20"/>
        <v>#DIV/0!</v>
      </c>
    </row>
    <row r="18" spans="1:19" ht="15" customHeight="1" x14ac:dyDescent="0.25">
      <c r="A18" s="122" t="str">
        <f>Vendas!A29</f>
        <v>PRODUTO 2</v>
      </c>
      <c r="B18" s="122"/>
      <c r="C18" s="98" t="s">
        <v>17</v>
      </c>
      <c r="D18" s="98" t="s">
        <v>18</v>
      </c>
      <c r="E18" s="98" t="s">
        <v>19</v>
      </c>
      <c r="F18" s="98" t="s">
        <v>20</v>
      </c>
      <c r="G18" s="98" t="s">
        <v>21</v>
      </c>
      <c r="H18" s="98" t="s">
        <v>22</v>
      </c>
      <c r="I18" s="98" t="s">
        <v>23</v>
      </c>
      <c r="J18" s="98" t="s">
        <v>24</v>
      </c>
      <c r="K18" s="98" t="s">
        <v>25</v>
      </c>
      <c r="L18" s="98" t="s">
        <v>26</v>
      </c>
      <c r="M18" s="98" t="s">
        <v>27</v>
      </c>
      <c r="N18" s="98" t="s">
        <v>28</v>
      </c>
      <c r="O18" s="98" t="s">
        <v>438</v>
      </c>
      <c r="P18" s="98" t="s">
        <v>447</v>
      </c>
      <c r="Q18" s="98" t="s">
        <v>448</v>
      </c>
      <c r="R18" s="98" t="s">
        <v>449</v>
      </c>
      <c r="S18" s="98" t="s">
        <v>450</v>
      </c>
    </row>
    <row r="19" spans="1:19" x14ac:dyDescent="0.25">
      <c r="A19" s="194" t="s">
        <v>29</v>
      </c>
      <c r="B19" s="194"/>
      <c r="C19" s="78">
        <f>Vendas!C31</f>
        <v>0</v>
      </c>
      <c r="D19" s="78">
        <f>Vendas!D31</f>
        <v>0</v>
      </c>
      <c r="E19" s="78">
        <f>Vendas!E31</f>
        <v>0</v>
      </c>
      <c r="F19" s="78">
        <f>Vendas!F31</f>
        <v>0</v>
      </c>
      <c r="G19" s="78">
        <f>Vendas!G31</f>
        <v>0</v>
      </c>
      <c r="H19" s="78">
        <f>Vendas!H31</f>
        <v>0</v>
      </c>
      <c r="I19" s="78">
        <f>Vendas!I31</f>
        <v>0</v>
      </c>
      <c r="J19" s="78">
        <f>Vendas!J31</f>
        <v>0</v>
      </c>
      <c r="K19" s="78">
        <f>Vendas!K31</f>
        <v>0</v>
      </c>
      <c r="L19" s="78">
        <f>Vendas!L31</f>
        <v>0</v>
      </c>
      <c r="M19" s="78">
        <f>Vendas!M31</f>
        <v>0</v>
      </c>
      <c r="N19" s="78">
        <f>Vendas!N31</f>
        <v>0</v>
      </c>
      <c r="O19" s="79">
        <f t="shared" ref="O19" si="21">SUM(C19:N19)</f>
        <v>0</v>
      </c>
      <c r="P19" s="79">
        <f>Vendas!P31</f>
        <v>0</v>
      </c>
      <c r="Q19" s="79">
        <f>Vendas!Q31</f>
        <v>0</v>
      </c>
      <c r="R19" s="79">
        <f>Vendas!R31</f>
        <v>0</v>
      </c>
      <c r="S19" s="79">
        <f>Vendas!S31</f>
        <v>0</v>
      </c>
    </row>
    <row r="20" spans="1:19" x14ac:dyDescent="0.25">
      <c r="A20" s="175" t="s">
        <v>516</v>
      </c>
      <c r="B20" s="120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9"/>
      <c r="P20" s="79"/>
      <c r="Q20" s="79"/>
      <c r="R20" s="79"/>
      <c r="S20" s="79"/>
    </row>
    <row r="21" spans="1:19" ht="15" customHeight="1" x14ac:dyDescent="0.25">
      <c r="A21" s="194" t="s">
        <v>30</v>
      </c>
      <c r="B21" s="194"/>
      <c r="C21" s="6">
        <f>Vendas!C32*(1-$B20)</f>
        <v>0</v>
      </c>
      <c r="D21" s="6">
        <f>Vendas!D32*(1-$B20)</f>
        <v>0</v>
      </c>
      <c r="E21" s="6">
        <f>Vendas!E32*(1-$B20)</f>
        <v>0</v>
      </c>
      <c r="F21" s="6">
        <f>Vendas!F32*(1-$B20)</f>
        <v>0</v>
      </c>
      <c r="G21" s="6">
        <f>Vendas!G32*(1-$B20)</f>
        <v>0</v>
      </c>
      <c r="H21" s="6">
        <f>Vendas!H32*(1-$B20)</f>
        <v>0</v>
      </c>
      <c r="I21" s="6">
        <f>Vendas!I32*(1-$B20)</f>
        <v>0</v>
      </c>
      <c r="J21" s="6">
        <f>Vendas!J32*(1-$B20)</f>
        <v>0</v>
      </c>
      <c r="K21" s="6">
        <f>Vendas!K32*(1-$B20)</f>
        <v>0</v>
      </c>
      <c r="L21" s="6">
        <f>Vendas!L32*(1-$B20)</f>
        <v>0</v>
      </c>
      <c r="M21" s="6">
        <f>Vendas!M32*(1-$B20)</f>
        <v>0</v>
      </c>
      <c r="N21" s="6">
        <f>Vendas!N32*(1-$B20)</f>
        <v>0</v>
      </c>
      <c r="O21" s="6">
        <f t="shared" ref="O21" si="22">AVERAGE(C21:N21)</f>
        <v>0</v>
      </c>
      <c r="P21" s="6" t="e">
        <f>Vendas!P32*(1-Aprovisionamento!$B20)</f>
        <v>#DIV/0!</v>
      </c>
      <c r="Q21" s="6" t="e">
        <f>Vendas!Q32*(1-Aprovisionamento!$B20)</f>
        <v>#DIV/0!</v>
      </c>
      <c r="R21" s="6" t="e">
        <f>Vendas!R32*(1-Aprovisionamento!$B20)</f>
        <v>#DIV/0!</v>
      </c>
      <c r="S21" s="6" t="e">
        <f>Vendas!S32*(1-Aprovisionamento!$B20)</f>
        <v>#DIV/0!</v>
      </c>
    </row>
    <row r="22" spans="1:19" ht="15" customHeight="1" x14ac:dyDescent="0.25">
      <c r="A22" s="194" t="s">
        <v>282</v>
      </c>
      <c r="B22" s="194"/>
      <c r="C22" s="6">
        <f t="shared" ref="C22" si="23">C19*C21</f>
        <v>0</v>
      </c>
      <c r="D22" s="6">
        <f t="shared" ref="D22:N22" si="24">D19*D21</f>
        <v>0</v>
      </c>
      <c r="E22" s="6">
        <f t="shared" si="24"/>
        <v>0</v>
      </c>
      <c r="F22" s="6">
        <f t="shared" si="24"/>
        <v>0</v>
      </c>
      <c r="G22" s="6">
        <f t="shared" si="24"/>
        <v>0</v>
      </c>
      <c r="H22" s="6">
        <f t="shared" si="24"/>
        <v>0</v>
      </c>
      <c r="I22" s="6">
        <f t="shared" si="24"/>
        <v>0</v>
      </c>
      <c r="J22" s="6">
        <f t="shared" si="24"/>
        <v>0</v>
      </c>
      <c r="K22" s="6">
        <f t="shared" si="24"/>
        <v>0</v>
      </c>
      <c r="L22" s="6">
        <f t="shared" si="24"/>
        <v>0</v>
      </c>
      <c r="M22" s="6">
        <f t="shared" si="24"/>
        <v>0</v>
      </c>
      <c r="N22" s="6">
        <f t="shared" si="24"/>
        <v>0</v>
      </c>
      <c r="O22" s="6">
        <f t="shared" ref="O22" si="25">SUM(C22:N22)</f>
        <v>0</v>
      </c>
      <c r="P22" s="6" t="e">
        <f t="shared" ref="P22" si="26">P19*P21</f>
        <v>#DIV/0!</v>
      </c>
      <c r="Q22" s="6" t="e">
        <f t="shared" ref="Q22" si="27">Q19*Q21</f>
        <v>#DIV/0!</v>
      </c>
      <c r="R22" s="6" t="e">
        <f t="shared" ref="R22" si="28">R19*R21</f>
        <v>#DIV/0!</v>
      </c>
      <c r="S22" s="6" t="e">
        <f t="shared" ref="S22" si="29">S19*S21</f>
        <v>#DIV/0!</v>
      </c>
    </row>
    <row r="23" spans="1:19" ht="15" customHeight="1" x14ac:dyDescent="0.25">
      <c r="A23" s="194" t="s">
        <v>31</v>
      </c>
      <c r="B23" s="194"/>
      <c r="C23" s="130">
        <v>0.21</v>
      </c>
      <c r="D23" s="130">
        <v>0.21</v>
      </c>
      <c r="E23" s="130">
        <v>0.21</v>
      </c>
      <c r="F23" s="130">
        <v>0.21</v>
      </c>
      <c r="G23" s="130">
        <v>0.21</v>
      </c>
      <c r="H23" s="130">
        <v>0.21</v>
      </c>
      <c r="I23" s="130">
        <v>0.21</v>
      </c>
      <c r="J23" s="130">
        <v>0.21</v>
      </c>
      <c r="K23" s="130">
        <v>0.21</v>
      </c>
      <c r="L23" s="130">
        <v>0.21</v>
      </c>
      <c r="M23" s="130">
        <v>0.21</v>
      </c>
      <c r="N23" s="130">
        <v>0.21</v>
      </c>
      <c r="O23" s="6"/>
      <c r="P23" s="6"/>
      <c r="Q23" s="6"/>
      <c r="R23" s="6"/>
      <c r="S23" s="6"/>
    </row>
    <row r="24" spans="1:19" ht="15" customHeight="1" x14ac:dyDescent="0.25">
      <c r="A24" s="195" t="s">
        <v>280</v>
      </c>
      <c r="B24" s="195"/>
      <c r="C24" s="6">
        <f t="shared" ref="C24" si="30">C22*C23</f>
        <v>0</v>
      </c>
      <c r="D24" s="6">
        <f t="shared" ref="D24:N24" si="31">D22*D23</f>
        <v>0</v>
      </c>
      <c r="E24" s="6">
        <f t="shared" si="31"/>
        <v>0</v>
      </c>
      <c r="F24" s="6">
        <f t="shared" si="31"/>
        <v>0</v>
      </c>
      <c r="G24" s="6">
        <f t="shared" si="31"/>
        <v>0</v>
      </c>
      <c r="H24" s="6">
        <f t="shared" si="31"/>
        <v>0</v>
      </c>
      <c r="I24" s="6">
        <f t="shared" si="31"/>
        <v>0</v>
      </c>
      <c r="J24" s="6">
        <f t="shared" si="31"/>
        <v>0</v>
      </c>
      <c r="K24" s="6">
        <f t="shared" si="31"/>
        <v>0</v>
      </c>
      <c r="L24" s="6">
        <f t="shared" si="31"/>
        <v>0</v>
      </c>
      <c r="M24" s="6">
        <f t="shared" si="31"/>
        <v>0</v>
      </c>
      <c r="N24" s="6">
        <f t="shared" si="31"/>
        <v>0</v>
      </c>
      <c r="O24" s="6">
        <f t="shared" ref="O24:O27" si="32">SUM(C24:N24)</f>
        <v>0</v>
      </c>
      <c r="P24" s="6" t="e">
        <f t="shared" ref="P24" si="33">P22*$C23</f>
        <v>#DIV/0!</v>
      </c>
      <c r="Q24" s="6" t="e">
        <f t="shared" ref="Q24" si="34">Q22*$C23</f>
        <v>#DIV/0!</v>
      </c>
      <c r="R24" s="6" t="e">
        <f t="shared" ref="R24" si="35">R22*$C23</f>
        <v>#DIV/0!</v>
      </c>
      <c r="S24" s="6" t="e">
        <f t="shared" ref="S24" si="36">S22*$C23</f>
        <v>#DIV/0!</v>
      </c>
    </row>
    <row r="25" spans="1:19" ht="15" customHeight="1" x14ac:dyDescent="0.25">
      <c r="A25" s="195" t="s">
        <v>281</v>
      </c>
      <c r="B25" s="195"/>
      <c r="C25" s="6">
        <f t="shared" ref="C25" si="37">C22+C24</f>
        <v>0</v>
      </c>
      <c r="D25" s="6">
        <f t="shared" ref="D25:N25" si="38">D22+D24</f>
        <v>0</v>
      </c>
      <c r="E25" s="6">
        <f t="shared" si="38"/>
        <v>0</v>
      </c>
      <c r="F25" s="6">
        <f t="shared" si="38"/>
        <v>0</v>
      </c>
      <c r="G25" s="6">
        <f t="shared" si="38"/>
        <v>0</v>
      </c>
      <c r="H25" s="6">
        <f t="shared" si="38"/>
        <v>0</v>
      </c>
      <c r="I25" s="6">
        <f t="shared" si="38"/>
        <v>0</v>
      </c>
      <c r="J25" s="6">
        <f t="shared" si="38"/>
        <v>0</v>
      </c>
      <c r="K25" s="6">
        <f t="shared" si="38"/>
        <v>0</v>
      </c>
      <c r="L25" s="6">
        <f t="shared" si="38"/>
        <v>0</v>
      </c>
      <c r="M25" s="6">
        <f t="shared" si="38"/>
        <v>0</v>
      </c>
      <c r="N25" s="6">
        <f t="shared" si="38"/>
        <v>0</v>
      </c>
      <c r="O25" s="6">
        <f t="shared" si="32"/>
        <v>0</v>
      </c>
      <c r="P25" s="6" t="e">
        <f t="shared" ref="P25" si="39">P22+P24</f>
        <v>#DIV/0!</v>
      </c>
      <c r="Q25" s="6" t="e">
        <f t="shared" ref="Q25" si="40">Q22+Q24</f>
        <v>#DIV/0!</v>
      </c>
      <c r="R25" s="6" t="e">
        <f t="shared" ref="R25" si="41">R22+R24</f>
        <v>#DIV/0!</v>
      </c>
      <c r="S25" s="6" t="e">
        <f t="shared" ref="S25" si="42">S22+S24</f>
        <v>#DIV/0!</v>
      </c>
    </row>
    <row r="26" spans="1:19" ht="15" customHeight="1" x14ac:dyDescent="0.25">
      <c r="A26" s="8" t="s">
        <v>33</v>
      </c>
      <c r="B26" s="80">
        <v>0</v>
      </c>
      <c r="C26" s="6">
        <f t="shared" ref="C26" si="43">C25*$B$16</f>
        <v>0</v>
      </c>
      <c r="D26" s="6">
        <f t="shared" ref="D26:N26" si="44">D25*$B$16</f>
        <v>0</v>
      </c>
      <c r="E26" s="6">
        <f t="shared" si="44"/>
        <v>0</v>
      </c>
      <c r="F26" s="6">
        <f t="shared" si="44"/>
        <v>0</v>
      </c>
      <c r="G26" s="6">
        <f t="shared" si="44"/>
        <v>0</v>
      </c>
      <c r="H26" s="6">
        <f t="shared" si="44"/>
        <v>0</v>
      </c>
      <c r="I26" s="6">
        <f t="shared" si="44"/>
        <v>0</v>
      </c>
      <c r="J26" s="6">
        <f t="shared" si="44"/>
        <v>0</v>
      </c>
      <c r="K26" s="6">
        <f t="shared" si="44"/>
        <v>0</v>
      </c>
      <c r="L26" s="6">
        <f t="shared" si="44"/>
        <v>0</v>
      </c>
      <c r="M26" s="6">
        <f t="shared" si="44"/>
        <v>0</v>
      </c>
      <c r="N26" s="6">
        <f t="shared" si="44"/>
        <v>0</v>
      </c>
      <c r="O26" s="6">
        <f t="shared" si="32"/>
        <v>0</v>
      </c>
      <c r="P26" s="6" t="e">
        <f t="shared" ref="P26" si="45">P25*$B26</f>
        <v>#DIV/0!</v>
      </c>
      <c r="Q26" s="6" t="e">
        <f t="shared" ref="Q26" si="46">Q25*$B26</f>
        <v>#DIV/0!</v>
      </c>
      <c r="R26" s="6" t="e">
        <f t="shared" ref="R26" si="47">R25*$B26</f>
        <v>#DIV/0!</v>
      </c>
      <c r="S26" s="6" t="e">
        <f t="shared" ref="S26" si="48">S25*$B26</f>
        <v>#DIV/0!</v>
      </c>
    </row>
    <row r="27" spans="1:19" x14ac:dyDescent="0.25">
      <c r="A27" s="8" t="s">
        <v>34</v>
      </c>
      <c r="B27" s="9">
        <f>1-B26</f>
        <v>1</v>
      </c>
      <c r="C27" s="6">
        <f t="shared" ref="C27" si="49">C25*$B$17</f>
        <v>0</v>
      </c>
      <c r="D27" s="6">
        <f t="shared" ref="D27:N27" si="50">D25*$B$17</f>
        <v>0</v>
      </c>
      <c r="E27" s="6">
        <f t="shared" si="50"/>
        <v>0</v>
      </c>
      <c r="F27" s="6">
        <f t="shared" si="50"/>
        <v>0</v>
      </c>
      <c r="G27" s="6">
        <f t="shared" si="50"/>
        <v>0</v>
      </c>
      <c r="H27" s="6">
        <f t="shared" si="50"/>
        <v>0</v>
      </c>
      <c r="I27" s="6">
        <f t="shared" si="50"/>
        <v>0</v>
      </c>
      <c r="J27" s="6">
        <f t="shared" si="50"/>
        <v>0</v>
      </c>
      <c r="K27" s="6">
        <f t="shared" si="50"/>
        <v>0</v>
      </c>
      <c r="L27" s="6">
        <f t="shared" si="50"/>
        <v>0</v>
      </c>
      <c r="M27" s="6">
        <f t="shared" si="50"/>
        <v>0</v>
      </c>
      <c r="N27" s="6">
        <f t="shared" si="50"/>
        <v>0</v>
      </c>
      <c r="O27" s="6">
        <f t="shared" si="32"/>
        <v>0</v>
      </c>
      <c r="P27" s="6" t="e">
        <f t="shared" ref="P27" si="51">P25-P26</f>
        <v>#DIV/0!</v>
      </c>
      <c r="Q27" s="6" t="e">
        <f t="shared" ref="Q27" si="52">Q25-Q26</f>
        <v>#DIV/0!</v>
      </c>
      <c r="R27" s="6" t="e">
        <f t="shared" ref="R27" si="53">R25-R26</f>
        <v>#DIV/0!</v>
      </c>
      <c r="S27" s="6" t="e">
        <f t="shared" ref="S27" si="54">S25-S26</f>
        <v>#DIV/0!</v>
      </c>
    </row>
    <row r="28" spans="1:19" x14ac:dyDescent="0.25">
      <c r="A28" s="122" t="str">
        <f>Vendas!A39</f>
        <v>PRODUTO 3</v>
      </c>
      <c r="B28" s="122"/>
      <c r="C28" s="98" t="s">
        <v>17</v>
      </c>
      <c r="D28" s="98" t="s">
        <v>18</v>
      </c>
      <c r="E28" s="98" t="s">
        <v>19</v>
      </c>
      <c r="F28" s="98" t="s">
        <v>20</v>
      </c>
      <c r="G28" s="98" t="s">
        <v>21</v>
      </c>
      <c r="H28" s="98" t="s">
        <v>22</v>
      </c>
      <c r="I28" s="98" t="s">
        <v>23</v>
      </c>
      <c r="J28" s="98" t="s">
        <v>24</v>
      </c>
      <c r="K28" s="98" t="s">
        <v>25</v>
      </c>
      <c r="L28" s="98" t="s">
        <v>26</v>
      </c>
      <c r="M28" s="98" t="s">
        <v>27</v>
      </c>
      <c r="N28" s="98" t="s">
        <v>28</v>
      </c>
      <c r="O28" s="98" t="s">
        <v>438</v>
      </c>
      <c r="P28" s="98" t="s">
        <v>447</v>
      </c>
      <c r="Q28" s="98" t="s">
        <v>448</v>
      </c>
      <c r="R28" s="98" t="s">
        <v>449</v>
      </c>
      <c r="S28" s="98" t="s">
        <v>450</v>
      </c>
    </row>
    <row r="29" spans="1:19" ht="15" customHeight="1" x14ac:dyDescent="0.25">
      <c r="A29" s="194" t="s">
        <v>29</v>
      </c>
      <c r="B29" s="194"/>
      <c r="C29" s="78">
        <f>Vendas!C41</f>
        <v>0</v>
      </c>
      <c r="D29" s="78">
        <f>Vendas!D41</f>
        <v>0</v>
      </c>
      <c r="E29" s="78">
        <f>Vendas!E41</f>
        <v>0</v>
      </c>
      <c r="F29" s="78">
        <f>Vendas!F41</f>
        <v>0</v>
      </c>
      <c r="G29" s="78">
        <f>Vendas!G41</f>
        <v>0</v>
      </c>
      <c r="H29" s="78">
        <f>Vendas!H41</f>
        <v>0</v>
      </c>
      <c r="I29" s="78">
        <f>Vendas!I41</f>
        <v>0</v>
      </c>
      <c r="J29" s="78">
        <f>Vendas!J41</f>
        <v>0</v>
      </c>
      <c r="K29" s="78">
        <f>Vendas!K41</f>
        <v>0</v>
      </c>
      <c r="L29" s="78">
        <f>Vendas!L41</f>
        <v>0</v>
      </c>
      <c r="M29" s="78">
        <f>Vendas!M41</f>
        <v>0</v>
      </c>
      <c r="N29" s="78">
        <f>Vendas!N41</f>
        <v>0</v>
      </c>
      <c r="O29" s="79">
        <f t="shared" ref="O29" si="55">SUM(C29:N29)</f>
        <v>0</v>
      </c>
      <c r="P29" s="79">
        <f>Vendas!P41</f>
        <v>0</v>
      </c>
      <c r="Q29" s="79">
        <f>Vendas!Q41</f>
        <v>0</v>
      </c>
      <c r="R29" s="79">
        <f>Vendas!R41</f>
        <v>0</v>
      </c>
      <c r="S29" s="79">
        <f>Vendas!S41</f>
        <v>0</v>
      </c>
    </row>
    <row r="30" spans="1:19" ht="15" customHeight="1" x14ac:dyDescent="0.25">
      <c r="A30" s="175" t="s">
        <v>516</v>
      </c>
      <c r="B30" s="120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9"/>
      <c r="P30" s="79"/>
      <c r="Q30" s="79"/>
      <c r="R30" s="79"/>
      <c r="S30" s="79"/>
    </row>
    <row r="31" spans="1:19" x14ac:dyDescent="0.25">
      <c r="A31" s="194" t="s">
        <v>30</v>
      </c>
      <c r="B31" s="194"/>
      <c r="C31" s="6">
        <f>Vendas!C42*(1-$B30)</f>
        <v>0</v>
      </c>
      <c r="D31" s="6">
        <f>Vendas!D42*(1-$B30)</f>
        <v>0</v>
      </c>
      <c r="E31" s="6">
        <f>Vendas!E42*(1-$B30)</f>
        <v>0</v>
      </c>
      <c r="F31" s="6">
        <f>Vendas!F42*(1-$B30)</f>
        <v>0</v>
      </c>
      <c r="G31" s="6">
        <f>Vendas!G42*(1-$B30)</f>
        <v>0</v>
      </c>
      <c r="H31" s="6">
        <f>Vendas!H42*(1-$B30)</f>
        <v>0</v>
      </c>
      <c r="I31" s="6">
        <f>Vendas!I42*(1-$B30)</f>
        <v>0</v>
      </c>
      <c r="J31" s="6">
        <f>Vendas!J42*(1-$B30)</f>
        <v>0</v>
      </c>
      <c r="K31" s="6">
        <f>Vendas!K42*(1-$B30)</f>
        <v>0</v>
      </c>
      <c r="L31" s="6">
        <f>Vendas!L42*(1-$B30)</f>
        <v>0</v>
      </c>
      <c r="M31" s="6">
        <f>Vendas!M42*(1-$B30)</f>
        <v>0</v>
      </c>
      <c r="N31" s="6">
        <f>Vendas!N42*(1-$B30)</f>
        <v>0</v>
      </c>
      <c r="O31" s="6">
        <f t="shared" ref="O31" si="56">AVERAGE(C31:N31)</f>
        <v>0</v>
      </c>
      <c r="P31" s="6" t="e">
        <f>Vendas!P42*(1-Aprovisionamento!$B30)</f>
        <v>#DIV/0!</v>
      </c>
      <c r="Q31" s="6" t="e">
        <f>Vendas!Q42*(1-Aprovisionamento!$B30)</f>
        <v>#DIV/0!</v>
      </c>
      <c r="R31" s="6" t="e">
        <f>Vendas!R42*(1-Aprovisionamento!$B30)</f>
        <v>#DIV/0!</v>
      </c>
      <c r="S31" s="6" t="e">
        <f>Vendas!S42*(1-Aprovisionamento!$B30)</f>
        <v>#DIV/0!</v>
      </c>
    </row>
    <row r="32" spans="1:19" ht="15" customHeight="1" x14ac:dyDescent="0.25">
      <c r="A32" s="194" t="s">
        <v>282</v>
      </c>
      <c r="B32" s="194"/>
      <c r="C32" s="6">
        <f t="shared" ref="C32" si="57">C29*C31</f>
        <v>0</v>
      </c>
      <c r="D32" s="6">
        <f t="shared" ref="D32:N32" si="58">D29*D31</f>
        <v>0</v>
      </c>
      <c r="E32" s="6">
        <f t="shared" si="58"/>
        <v>0</v>
      </c>
      <c r="F32" s="6">
        <f t="shared" si="58"/>
        <v>0</v>
      </c>
      <c r="G32" s="6">
        <f t="shared" si="58"/>
        <v>0</v>
      </c>
      <c r="H32" s="6">
        <f t="shared" si="58"/>
        <v>0</v>
      </c>
      <c r="I32" s="6">
        <f t="shared" si="58"/>
        <v>0</v>
      </c>
      <c r="J32" s="6">
        <f t="shared" si="58"/>
        <v>0</v>
      </c>
      <c r="K32" s="6">
        <f t="shared" si="58"/>
        <v>0</v>
      </c>
      <c r="L32" s="6">
        <f t="shared" si="58"/>
        <v>0</v>
      </c>
      <c r="M32" s="6">
        <f t="shared" si="58"/>
        <v>0</v>
      </c>
      <c r="N32" s="6">
        <f t="shared" si="58"/>
        <v>0</v>
      </c>
      <c r="O32" s="6">
        <f t="shared" ref="O32" si="59">SUM(C32:N32)</f>
        <v>0</v>
      </c>
      <c r="P32" s="6" t="e">
        <f t="shared" ref="P32" si="60">P29*P31</f>
        <v>#DIV/0!</v>
      </c>
      <c r="Q32" s="6" t="e">
        <f t="shared" ref="Q32" si="61">Q29*Q31</f>
        <v>#DIV/0!</v>
      </c>
      <c r="R32" s="6" t="e">
        <f t="shared" ref="R32" si="62">R29*R31</f>
        <v>#DIV/0!</v>
      </c>
      <c r="S32" s="6" t="e">
        <f t="shared" ref="S32" si="63">S29*S31</f>
        <v>#DIV/0!</v>
      </c>
    </row>
    <row r="33" spans="1:19" ht="15" customHeight="1" x14ac:dyDescent="0.25">
      <c r="A33" s="194" t="s">
        <v>31</v>
      </c>
      <c r="B33" s="194"/>
      <c r="C33" s="130">
        <v>0.1</v>
      </c>
      <c r="D33" s="130">
        <v>0.1</v>
      </c>
      <c r="E33" s="130">
        <v>0.1</v>
      </c>
      <c r="F33" s="130">
        <v>0.1</v>
      </c>
      <c r="G33" s="130">
        <v>0.1</v>
      </c>
      <c r="H33" s="130">
        <v>0.1</v>
      </c>
      <c r="I33" s="130">
        <v>0.1</v>
      </c>
      <c r="J33" s="130">
        <v>0.1</v>
      </c>
      <c r="K33" s="130">
        <v>0.1</v>
      </c>
      <c r="L33" s="130">
        <v>0.1</v>
      </c>
      <c r="M33" s="130">
        <v>0.1</v>
      </c>
      <c r="N33" s="130">
        <v>0.1</v>
      </c>
      <c r="O33" s="6"/>
      <c r="P33" s="6"/>
      <c r="Q33" s="6"/>
      <c r="R33" s="6"/>
      <c r="S33" s="6"/>
    </row>
    <row r="34" spans="1:19" ht="15" customHeight="1" x14ac:dyDescent="0.25">
      <c r="A34" s="195" t="s">
        <v>280</v>
      </c>
      <c r="B34" s="195"/>
      <c r="C34" s="6">
        <f t="shared" ref="C34" si="64">C32*C33</f>
        <v>0</v>
      </c>
      <c r="D34" s="6">
        <f t="shared" ref="D34:N34" si="65">D32*D33</f>
        <v>0</v>
      </c>
      <c r="E34" s="6">
        <f t="shared" si="65"/>
        <v>0</v>
      </c>
      <c r="F34" s="6">
        <f t="shared" si="65"/>
        <v>0</v>
      </c>
      <c r="G34" s="6">
        <f t="shared" si="65"/>
        <v>0</v>
      </c>
      <c r="H34" s="6">
        <f t="shared" si="65"/>
        <v>0</v>
      </c>
      <c r="I34" s="6">
        <f t="shared" si="65"/>
        <v>0</v>
      </c>
      <c r="J34" s="6">
        <f t="shared" si="65"/>
        <v>0</v>
      </c>
      <c r="K34" s="6">
        <f t="shared" si="65"/>
        <v>0</v>
      </c>
      <c r="L34" s="6">
        <f t="shared" si="65"/>
        <v>0</v>
      </c>
      <c r="M34" s="6">
        <f t="shared" si="65"/>
        <v>0</v>
      </c>
      <c r="N34" s="6">
        <f t="shared" si="65"/>
        <v>0</v>
      </c>
      <c r="O34" s="6">
        <f t="shared" ref="O34:O37" si="66">SUM(C34:N34)</f>
        <v>0</v>
      </c>
      <c r="P34" s="6" t="e">
        <f t="shared" ref="P34" si="67">P32*$C33</f>
        <v>#DIV/0!</v>
      </c>
      <c r="Q34" s="6" t="e">
        <f t="shared" ref="Q34" si="68">Q32*$C33</f>
        <v>#DIV/0!</v>
      </c>
      <c r="R34" s="6" t="e">
        <f t="shared" ref="R34" si="69">R32*$C33</f>
        <v>#DIV/0!</v>
      </c>
      <c r="S34" s="6" t="e">
        <f t="shared" ref="S34" si="70">S32*$C33</f>
        <v>#DIV/0!</v>
      </c>
    </row>
    <row r="35" spans="1:19" ht="15" customHeight="1" x14ac:dyDescent="0.25">
      <c r="A35" s="195" t="s">
        <v>281</v>
      </c>
      <c r="B35" s="195"/>
      <c r="C35" s="6">
        <f t="shared" ref="C35" si="71">C32+C34</f>
        <v>0</v>
      </c>
      <c r="D35" s="6">
        <f t="shared" ref="D35:N35" si="72">D32+D34</f>
        <v>0</v>
      </c>
      <c r="E35" s="6">
        <f t="shared" si="72"/>
        <v>0</v>
      </c>
      <c r="F35" s="6">
        <f t="shared" si="72"/>
        <v>0</v>
      </c>
      <c r="G35" s="6">
        <f t="shared" si="72"/>
        <v>0</v>
      </c>
      <c r="H35" s="6">
        <f t="shared" si="72"/>
        <v>0</v>
      </c>
      <c r="I35" s="6">
        <f t="shared" si="72"/>
        <v>0</v>
      </c>
      <c r="J35" s="6">
        <f t="shared" si="72"/>
        <v>0</v>
      </c>
      <c r="K35" s="6">
        <f t="shared" si="72"/>
        <v>0</v>
      </c>
      <c r="L35" s="6">
        <f t="shared" si="72"/>
        <v>0</v>
      </c>
      <c r="M35" s="6">
        <f t="shared" si="72"/>
        <v>0</v>
      </c>
      <c r="N35" s="6">
        <f t="shared" si="72"/>
        <v>0</v>
      </c>
      <c r="O35" s="6">
        <f t="shared" si="66"/>
        <v>0</v>
      </c>
      <c r="P35" s="6" t="e">
        <f t="shared" ref="P35" si="73">P32+P34</f>
        <v>#DIV/0!</v>
      </c>
      <c r="Q35" s="6" t="e">
        <f t="shared" ref="Q35" si="74">Q32+Q34</f>
        <v>#DIV/0!</v>
      </c>
      <c r="R35" s="6" t="e">
        <f t="shared" ref="R35" si="75">R32+R34</f>
        <v>#DIV/0!</v>
      </c>
      <c r="S35" s="6" t="e">
        <f t="shared" ref="S35" si="76">S32+S34</f>
        <v>#DIV/0!</v>
      </c>
    </row>
    <row r="36" spans="1:19" ht="15" customHeight="1" x14ac:dyDescent="0.25">
      <c r="A36" s="8" t="s">
        <v>33</v>
      </c>
      <c r="B36" s="80">
        <v>0</v>
      </c>
      <c r="C36" s="6">
        <f t="shared" ref="C36" si="77">C35*$B$16</f>
        <v>0</v>
      </c>
      <c r="D36" s="6">
        <f t="shared" ref="D36:N36" si="78">D35*$B$16</f>
        <v>0</v>
      </c>
      <c r="E36" s="6">
        <f t="shared" si="78"/>
        <v>0</v>
      </c>
      <c r="F36" s="6">
        <f t="shared" si="78"/>
        <v>0</v>
      </c>
      <c r="G36" s="6">
        <f t="shared" si="78"/>
        <v>0</v>
      </c>
      <c r="H36" s="6">
        <f t="shared" si="78"/>
        <v>0</v>
      </c>
      <c r="I36" s="6">
        <f t="shared" si="78"/>
        <v>0</v>
      </c>
      <c r="J36" s="6">
        <f t="shared" si="78"/>
        <v>0</v>
      </c>
      <c r="K36" s="6">
        <f t="shared" si="78"/>
        <v>0</v>
      </c>
      <c r="L36" s="6">
        <f t="shared" si="78"/>
        <v>0</v>
      </c>
      <c r="M36" s="6">
        <f t="shared" si="78"/>
        <v>0</v>
      </c>
      <c r="N36" s="6">
        <f t="shared" si="78"/>
        <v>0</v>
      </c>
      <c r="O36" s="6">
        <f t="shared" si="66"/>
        <v>0</v>
      </c>
      <c r="P36" s="6" t="e">
        <f t="shared" ref="P36" si="79">P35*$B36</f>
        <v>#DIV/0!</v>
      </c>
      <c r="Q36" s="6" t="e">
        <f t="shared" ref="Q36" si="80">Q35*$B36</f>
        <v>#DIV/0!</v>
      </c>
      <c r="R36" s="6" t="e">
        <f t="shared" ref="R36" si="81">R35*$B36</f>
        <v>#DIV/0!</v>
      </c>
      <c r="S36" s="6" t="e">
        <f t="shared" ref="S36" si="82">S35*$B36</f>
        <v>#DIV/0!</v>
      </c>
    </row>
    <row r="37" spans="1:19" ht="15" customHeight="1" x14ac:dyDescent="0.25">
      <c r="A37" s="8" t="s">
        <v>34</v>
      </c>
      <c r="B37" s="9">
        <f>1-B36</f>
        <v>1</v>
      </c>
      <c r="C37" s="6">
        <f t="shared" ref="C37" si="83">C35*$B$17</f>
        <v>0</v>
      </c>
      <c r="D37" s="6">
        <f t="shared" ref="D37:N37" si="84">D35*$B$17</f>
        <v>0</v>
      </c>
      <c r="E37" s="6">
        <f t="shared" si="84"/>
        <v>0</v>
      </c>
      <c r="F37" s="6">
        <f t="shared" si="84"/>
        <v>0</v>
      </c>
      <c r="G37" s="6">
        <f t="shared" si="84"/>
        <v>0</v>
      </c>
      <c r="H37" s="6">
        <f t="shared" si="84"/>
        <v>0</v>
      </c>
      <c r="I37" s="6">
        <f t="shared" si="84"/>
        <v>0</v>
      </c>
      <c r="J37" s="6">
        <f t="shared" si="84"/>
        <v>0</v>
      </c>
      <c r="K37" s="6">
        <f t="shared" si="84"/>
        <v>0</v>
      </c>
      <c r="L37" s="6">
        <f t="shared" si="84"/>
        <v>0</v>
      </c>
      <c r="M37" s="6">
        <f t="shared" si="84"/>
        <v>0</v>
      </c>
      <c r="N37" s="6">
        <f t="shared" si="84"/>
        <v>0</v>
      </c>
      <c r="O37" s="6">
        <f t="shared" si="66"/>
        <v>0</v>
      </c>
      <c r="P37" s="6" t="e">
        <f t="shared" ref="P37" si="85">P35-P36</f>
        <v>#DIV/0!</v>
      </c>
      <c r="Q37" s="6" t="e">
        <f t="shared" ref="Q37" si="86">Q35-Q36</f>
        <v>#DIV/0!</v>
      </c>
      <c r="R37" s="6" t="e">
        <f t="shared" ref="R37" si="87">R35-R36</f>
        <v>#DIV/0!</v>
      </c>
      <c r="S37" s="6" t="e">
        <f t="shared" ref="S37" si="88">S35-S36</f>
        <v>#DIV/0!</v>
      </c>
    </row>
    <row r="38" spans="1:19" x14ac:dyDescent="0.25">
      <c r="A38" s="122" t="str">
        <f>Vendas!A49</f>
        <v>PRODUTO 4</v>
      </c>
      <c r="B38" s="122"/>
      <c r="C38" s="98" t="s">
        <v>17</v>
      </c>
      <c r="D38" s="98" t="s">
        <v>18</v>
      </c>
      <c r="E38" s="98" t="s">
        <v>19</v>
      </c>
      <c r="F38" s="98" t="s">
        <v>20</v>
      </c>
      <c r="G38" s="98" t="s">
        <v>21</v>
      </c>
      <c r="H38" s="98" t="s">
        <v>22</v>
      </c>
      <c r="I38" s="98" t="s">
        <v>23</v>
      </c>
      <c r="J38" s="98" t="s">
        <v>24</v>
      </c>
      <c r="K38" s="98" t="s">
        <v>25</v>
      </c>
      <c r="L38" s="98" t="s">
        <v>26</v>
      </c>
      <c r="M38" s="98" t="s">
        <v>27</v>
      </c>
      <c r="N38" s="98" t="s">
        <v>28</v>
      </c>
      <c r="O38" s="98" t="s">
        <v>438</v>
      </c>
      <c r="P38" s="98" t="s">
        <v>447</v>
      </c>
      <c r="Q38" s="98" t="s">
        <v>448</v>
      </c>
      <c r="R38" s="98" t="s">
        <v>449</v>
      </c>
      <c r="S38" s="98" t="s">
        <v>450</v>
      </c>
    </row>
    <row r="39" spans="1:19" x14ac:dyDescent="0.25">
      <c r="A39" s="194" t="s">
        <v>29</v>
      </c>
      <c r="B39" s="194"/>
      <c r="C39" s="78">
        <f>Vendas!C51</f>
        <v>0</v>
      </c>
      <c r="D39" s="78">
        <f>Vendas!D51</f>
        <v>0</v>
      </c>
      <c r="E39" s="78">
        <f>Vendas!E51</f>
        <v>0</v>
      </c>
      <c r="F39" s="78">
        <f>Vendas!F51</f>
        <v>0</v>
      </c>
      <c r="G39" s="78">
        <f>Vendas!G51</f>
        <v>0</v>
      </c>
      <c r="H39" s="78">
        <f>Vendas!H51</f>
        <v>0</v>
      </c>
      <c r="I39" s="78">
        <f>Vendas!I51</f>
        <v>0</v>
      </c>
      <c r="J39" s="78">
        <f>Vendas!J51</f>
        <v>0</v>
      </c>
      <c r="K39" s="78">
        <f>Vendas!K51</f>
        <v>0</v>
      </c>
      <c r="L39" s="78">
        <f>Vendas!L51</f>
        <v>0</v>
      </c>
      <c r="M39" s="78">
        <f>Vendas!M51</f>
        <v>0</v>
      </c>
      <c r="N39" s="78">
        <f>Vendas!N51</f>
        <v>0</v>
      </c>
      <c r="O39" s="79">
        <f t="shared" ref="O39" si="89">SUM(C39:N39)</f>
        <v>0</v>
      </c>
      <c r="P39" s="79">
        <f>Vendas!P51</f>
        <v>0</v>
      </c>
      <c r="Q39" s="79">
        <f>Vendas!Q51</f>
        <v>0</v>
      </c>
      <c r="R39" s="79">
        <f>Vendas!R51</f>
        <v>0</v>
      </c>
      <c r="S39" s="79">
        <f>Vendas!S51</f>
        <v>0</v>
      </c>
    </row>
    <row r="40" spans="1:19" x14ac:dyDescent="0.25">
      <c r="A40" s="175" t="s">
        <v>516</v>
      </c>
      <c r="B40" s="120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9"/>
      <c r="P40" s="79"/>
      <c r="Q40" s="79"/>
      <c r="R40" s="79"/>
      <c r="S40" s="79"/>
    </row>
    <row r="41" spans="1:19" ht="15" customHeight="1" x14ac:dyDescent="0.25">
      <c r="A41" s="194" t="s">
        <v>30</v>
      </c>
      <c r="B41" s="194"/>
      <c r="C41" s="6">
        <f>Vendas!C52*(1-$B40)</f>
        <v>0</v>
      </c>
      <c r="D41" s="6">
        <f>Vendas!D52*(1-$B40)</f>
        <v>0</v>
      </c>
      <c r="E41" s="6">
        <f>Vendas!E52*(1-$B40)</f>
        <v>0</v>
      </c>
      <c r="F41" s="6">
        <f>Vendas!F52*(1-$B40)</f>
        <v>0</v>
      </c>
      <c r="G41" s="6">
        <f>Vendas!G52*(1-$B40)</f>
        <v>0</v>
      </c>
      <c r="H41" s="6">
        <f>Vendas!H52*(1-$B40)</f>
        <v>0</v>
      </c>
      <c r="I41" s="6">
        <f>Vendas!I52*(1-$B40)</f>
        <v>0</v>
      </c>
      <c r="J41" s="6">
        <f>Vendas!J52*(1-$B40)</f>
        <v>0</v>
      </c>
      <c r="K41" s="6">
        <f>Vendas!K52*(1-$B40)</f>
        <v>0</v>
      </c>
      <c r="L41" s="6">
        <f>Vendas!L52*(1-$B40)</f>
        <v>0</v>
      </c>
      <c r="M41" s="6">
        <f>Vendas!M52*(1-$B40)</f>
        <v>0</v>
      </c>
      <c r="N41" s="6">
        <f>Vendas!N52*(1-$B40)</f>
        <v>0</v>
      </c>
      <c r="O41" s="6">
        <f t="shared" ref="O41" si="90">AVERAGE(C41:N41)</f>
        <v>0</v>
      </c>
      <c r="P41" s="6" t="e">
        <f>Vendas!P52*(1-Aprovisionamento!$B40)</f>
        <v>#DIV/0!</v>
      </c>
      <c r="Q41" s="6" t="e">
        <f>Vendas!Q52*(1-Aprovisionamento!$B40)</f>
        <v>#DIV/0!</v>
      </c>
      <c r="R41" s="6" t="e">
        <f>Vendas!R52*(1-Aprovisionamento!$B40)</f>
        <v>#DIV/0!</v>
      </c>
      <c r="S41" s="6" t="e">
        <f>Vendas!S52*(1-Aprovisionamento!$B40)</f>
        <v>#DIV/0!</v>
      </c>
    </row>
    <row r="42" spans="1:19" ht="12" customHeight="1" x14ac:dyDescent="0.25">
      <c r="A42" s="194" t="s">
        <v>282</v>
      </c>
      <c r="B42" s="194"/>
      <c r="C42" s="6">
        <f t="shared" ref="C42" si="91">C39*C41</f>
        <v>0</v>
      </c>
      <c r="D42" s="6">
        <f t="shared" ref="D42:N42" si="92">D39*D41</f>
        <v>0</v>
      </c>
      <c r="E42" s="6">
        <f t="shared" si="92"/>
        <v>0</v>
      </c>
      <c r="F42" s="6">
        <f t="shared" si="92"/>
        <v>0</v>
      </c>
      <c r="G42" s="6">
        <f t="shared" si="92"/>
        <v>0</v>
      </c>
      <c r="H42" s="6">
        <f t="shared" si="92"/>
        <v>0</v>
      </c>
      <c r="I42" s="6">
        <f t="shared" si="92"/>
        <v>0</v>
      </c>
      <c r="J42" s="6">
        <f t="shared" si="92"/>
        <v>0</v>
      </c>
      <c r="K42" s="6">
        <f t="shared" si="92"/>
        <v>0</v>
      </c>
      <c r="L42" s="6">
        <f t="shared" si="92"/>
        <v>0</v>
      </c>
      <c r="M42" s="6">
        <f t="shared" si="92"/>
        <v>0</v>
      </c>
      <c r="N42" s="6">
        <f t="shared" si="92"/>
        <v>0</v>
      </c>
      <c r="O42" s="6">
        <f t="shared" ref="O42" si="93">SUM(C42:N42)</f>
        <v>0</v>
      </c>
      <c r="P42" s="6" t="e">
        <f t="shared" ref="P42" si="94">P39*P41</f>
        <v>#DIV/0!</v>
      </c>
      <c r="Q42" s="6" t="e">
        <f t="shared" ref="Q42" si="95">Q39*Q41</f>
        <v>#DIV/0!</v>
      </c>
      <c r="R42" s="6" t="e">
        <f t="shared" ref="R42" si="96">R39*R41</f>
        <v>#DIV/0!</v>
      </c>
      <c r="S42" s="6" t="e">
        <f t="shared" ref="S42" si="97">S39*S41</f>
        <v>#DIV/0!</v>
      </c>
    </row>
    <row r="43" spans="1:19" ht="15" customHeight="1" x14ac:dyDescent="0.25">
      <c r="A43" s="194" t="s">
        <v>31</v>
      </c>
      <c r="B43" s="194"/>
      <c r="C43" s="130">
        <f>Vendas!C54</f>
        <v>0.1</v>
      </c>
      <c r="D43" s="130">
        <f>Vendas!D54</f>
        <v>0.1</v>
      </c>
      <c r="E43" s="130">
        <f>Vendas!E54</f>
        <v>0.1</v>
      </c>
      <c r="F43" s="130">
        <f>Vendas!F54</f>
        <v>0.1</v>
      </c>
      <c r="G43" s="130">
        <f>Vendas!G54</f>
        <v>0.1</v>
      </c>
      <c r="H43" s="130">
        <f>Vendas!H54</f>
        <v>0.1</v>
      </c>
      <c r="I43" s="130">
        <f>Vendas!I54</f>
        <v>0.1</v>
      </c>
      <c r="J43" s="130">
        <f>Vendas!J54</f>
        <v>0.1</v>
      </c>
      <c r="K43" s="130">
        <f>Vendas!K54</f>
        <v>0.1</v>
      </c>
      <c r="L43" s="130">
        <f>Vendas!L54</f>
        <v>0.1</v>
      </c>
      <c r="M43" s="130">
        <f>Vendas!M54</f>
        <v>0.1</v>
      </c>
      <c r="N43" s="130">
        <f>Vendas!N54</f>
        <v>0.1</v>
      </c>
      <c r="O43" s="6"/>
      <c r="P43" s="6"/>
      <c r="Q43" s="6"/>
      <c r="R43" s="6"/>
      <c r="S43" s="6"/>
    </row>
    <row r="44" spans="1:19" ht="15" customHeight="1" x14ac:dyDescent="0.25">
      <c r="A44" s="195" t="s">
        <v>280</v>
      </c>
      <c r="B44" s="195"/>
      <c r="C44" s="6">
        <f t="shared" ref="C44" si="98">C42*C43</f>
        <v>0</v>
      </c>
      <c r="D44" s="6">
        <f t="shared" ref="D44:N44" si="99">D42*D43</f>
        <v>0</v>
      </c>
      <c r="E44" s="6">
        <f t="shared" si="99"/>
        <v>0</v>
      </c>
      <c r="F44" s="6">
        <f t="shared" si="99"/>
        <v>0</v>
      </c>
      <c r="G44" s="6">
        <f t="shared" si="99"/>
        <v>0</v>
      </c>
      <c r="H44" s="6">
        <f t="shared" si="99"/>
        <v>0</v>
      </c>
      <c r="I44" s="6">
        <f t="shared" si="99"/>
        <v>0</v>
      </c>
      <c r="J44" s="6">
        <f t="shared" si="99"/>
        <v>0</v>
      </c>
      <c r="K44" s="6">
        <f t="shared" si="99"/>
        <v>0</v>
      </c>
      <c r="L44" s="6">
        <f t="shared" si="99"/>
        <v>0</v>
      </c>
      <c r="M44" s="6">
        <f t="shared" si="99"/>
        <v>0</v>
      </c>
      <c r="N44" s="6">
        <f t="shared" si="99"/>
        <v>0</v>
      </c>
      <c r="O44" s="6">
        <f t="shared" ref="O44:O47" si="100">SUM(C44:N44)</f>
        <v>0</v>
      </c>
      <c r="P44" s="6" t="e">
        <f t="shared" ref="P44" si="101">P42*$C43</f>
        <v>#DIV/0!</v>
      </c>
      <c r="Q44" s="6" t="e">
        <f t="shared" ref="Q44" si="102">Q42*$C43</f>
        <v>#DIV/0!</v>
      </c>
      <c r="R44" s="6" t="e">
        <f t="shared" ref="R44" si="103">R42*$C43</f>
        <v>#DIV/0!</v>
      </c>
      <c r="S44" s="6" t="e">
        <f t="shared" ref="S44" si="104">S42*$C43</f>
        <v>#DIV/0!</v>
      </c>
    </row>
    <row r="45" spans="1:19" ht="15" customHeight="1" x14ac:dyDescent="0.25">
      <c r="A45" s="195" t="s">
        <v>281</v>
      </c>
      <c r="B45" s="195"/>
      <c r="C45" s="6">
        <f t="shared" ref="C45" si="105">C42+C44</f>
        <v>0</v>
      </c>
      <c r="D45" s="6">
        <f t="shared" ref="D45:N45" si="106">D42+D44</f>
        <v>0</v>
      </c>
      <c r="E45" s="6">
        <f t="shared" si="106"/>
        <v>0</v>
      </c>
      <c r="F45" s="6">
        <f t="shared" si="106"/>
        <v>0</v>
      </c>
      <c r="G45" s="6">
        <f t="shared" si="106"/>
        <v>0</v>
      </c>
      <c r="H45" s="6">
        <f t="shared" si="106"/>
        <v>0</v>
      </c>
      <c r="I45" s="6">
        <f t="shared" si="106"/>
        <v>0</v>
      </c>
      <c r="J45" s="6">
        <f t="shared" si="106"/>
        <v>0</v>
      </c>
      <c r="K45" s="6">
        <f t="shared" si="106"/>
        <v>0</v>
      </c>
      <c r="L45" s="6">
        <f t="shared" si="106"/>
        <v>0</v>
      </c>
      <c r="M45" s="6">
        <f t="shared" si="106"/>
        <v>0</v>
      </c>
      <c r="N45" s="6">
        <f t="shared" si="106"/>
        <v>0</v>
      </c>
      <c r="O45" s="6">
        <f t="shared" si="100"/>
        <v>0</v>
      </c>
      <c r="P45" s="6" t="e">
        <f t="shared" ref="P45" si="107">P42+P44</f>
        <v>#DIV/0!</v>
      </c>
      <c r="Q45" s="6" t="e">
        <f t="shared" ref="Q45" si="108">Q42+Q44</f>
        <v>#DIV/0!</v>
      </c>
      <c r="R45" s="6" t="e">
        <f t="shared" ref="R45" si="109">R42+R44</f>
        <v>#DIV/0!</v>
      </c>
      <c r="S45" s="6" t="e">
        <f t="shared" ref="S45" si="110">S42+S44</f>
        <v>#DIV/0!</v>
      </c>
    </row>
    <row r="46" spans="1:19" ht="15" customHeight="1" x14ac:dyDescent="0.25">
      <c r="A46" s="8" t="s">
        <v>33</v>
      </c>
      <c r="B46" s="80">
        <v>0</v>
      </c>
      <c r="C46" s="6">
        <f t="shared" ref="C46" si="111">C45*$B$16</f>
        <v>0</v>
      </c>
      <c r="D46" s="6">
        <f t="shared" ref="D46:N46" si="112">D45*$B$16</f>
        <v>0</v>
      </c>
      <c r="E46" s="6">
        <f t="shared" si="112"/>
        <v>0</v>
      </c>
      <c r="F46" s="6">
        <f t="shared" si="112"/>
        <v>0</v>
      </c>
      <c r="G46" s="6">
        <f t="shared" si="112"/>
        <v>0</v>
      </c>
      <c r="H46" s="6">
        <f t="shared" si="112"/>
        <v>0</v>
      </c>
      <c r="I46" s="6">
        <f t="shared" si="112"/>
        <v>0</v>
      </c>
      <c r="J46" s="6">
        <f t="shared" si="112"/>
        <v>0</v>
      </c>
      <c r="K46" s="6">
        <f t="shared" si="112"/>
        <v>0</v>
      </c>
      <c r="L46" s="6">
        <f t="shared" si="112"/>
        <v>0</v>
      </c>
      <c r="M46" s="6">
        <f t="shared" si="112"/>
        <v>0</v>
      </c>
      <c r="N46" s="6">
        <f t="shared" si="112"/>
        <v>0</v>
      </c>
      <c r="O46" s="6">
        <f t="shared" si="100"/>
        <v>0</v>
      </c>
      <c r="P46" s="6" t="e">
        <f t="shared" ref="P46" si="113">P45*$B46</f>
        <v>#DIV/0!</v>
      </c>
      <c r="Q46" s="6" t="e">
        <f t="shared" ref="Q46" si="114">Q45*$B46</f>
        <v>#DIV/0!</v>
      </c>
      <c r="R46" s="6" t="e">
        <f t="shared" ref="R46" si="115">R45*$B46</f>
        <v>#DIV/0!</v>
      </c>
      <c r="S46" s="6" t="e">
        <f t="shared" ref="S46" si="116">S45*$B46</f>
        <v>#DIV/0!</v>
      </c>
    </row>
    <row r="47" spans="1:19" ht="15" customHeight="1" x14ac:dyDescent="0.25">
      <c r="A47" s="8" t="s">
        <v>34</v>
      </c>
      <c r="B47" s="9">
        <f>1-B46</f>
        <v>1</v>
      </c>
      <c r="C47" s="6">
        <f t="shared" ref="C47" si="117">C45*$B$17</f>
        <v>0</v>
      </c>
      <c r="D47" s="6">
        <f t="shared" ref="D47:N47" si="118">D45*$B$17</f>
        <v>0</v>
      </c>
      <c r="E47" s="6">
        <f t="shared" si="118"/>
        <v>0</v>
      </c>
      <c r="F47" s="6">
        <f t="shared" si="118"/>
        <v>0</v>
      </c>
      <c r="G47" s="6">
        <f t="shared" si="118"/>
        <v>0</v>
      </c>
      <c r="H47" s="6">
        <f t="shared" si="118"/>
        <v>0</v>
      </c>
      <c r="I47" s="6">
        <f t="shared" si="118"/>
        <v>0</v>
      </c>
      <c r="J47" s="6">
        <f t="shared" si="118"/>
        <v>0</v>
      </c>
      <c r="K47" s="6">
        <f t="shared" si="118"/>
        <v>0</v>
      </c>
      <c r="L47" s="6">
        <f t="shared" si="118"/>
        <v>0</v>
      </c>
      <c r="M47" s="6">
        <f t="shared" si="118"/>
        <v>0</v>
      </c>
      <c r="N47" s="6">
        <f t="shared" si="118"/>
        <v>0</v>
      </c>
      <c r="O47" s="6">
        <f t="shared" si="100"/>
        <v>0</v>
      </c>
      <c r="P47" s="6" t="e">
        <f t="shared" ref="P47" si="119">P45-P46</f>
        <v>#DIV/0!</v>
      </c>
      <c r="Q47" s="6" t="e">
        <f t="shared" ref="Q47" si="120">Q45-Q46</f>
        <v>#DIV/0!</v>
      </c>
      <c r="R47" s="6" t="e">
        <f t="shared" ref="R47" si="121">R45-R46</f>
        <v>#DIV/0!</v>
      </c>
      <c r="S47" s="6" t="e">
        <f t="shared" ref="S47" si="122">S45-S46</f>
        <v>#DIV/0!</v>
      </c>
    </row>
    <row r="48" spans="1:19" ht="15" customHeight="1" x14ac:dyDescent="0.25">
      <c r="A48" s="122" t="str">
        <f>Vendas!A59</f>
        <v>PRODUTO 5</v>
      </c>
      <c r="B48" s="122"/>
      <c r="C48" s="98" t="s">
        <v>17</v>
      </c>
      <c r="D48" s="98" t="s">
        <v>18</v>
      </c>
      <c r="E48" s="98" t="s">
        <v>19</v>
      </c>
      <c r="F48" s="98" t="s">
        <v>20</v>
      </c>
      <c r="G48" s="98" t="s">
        <v>21</v>
      </c>
      <c r="H48" s="98" t="s">
        <v>22</v>
      </c>
      <c r="I48" s="98" t="s">
        <v>23</v>
      </c>
      <c r="J48" s="98" t="s">
        <v>24</v>
      </c>
      <c r="K48" s="98" t="s">
        <v>25</v>
      </c>
      <c r="L48" s="98" t="s">
        <v>26</v>
      </c>
      <c r="M48" s="98" t="s">
        <v>27</v>
      </c>
      <c r="N48" s="98" t="s">
        <v>28</v>
      </c>
      <c r="O48" s="98" t="s">
        <v>438</v>
      </c>
      <c r="P48" s="98" t="s">
        <v>447</v>
      </c>
      <c r="Q48" s="98" t="s">
        <v>448</v>
      </c>
      <c r="R48" s="98" t="s">
        <v>449</v>
      </c>
      <c r="S48" s="98" t="s">
        <v>450</v>
      </c>
    </row>
    <row r="49" spans="1:19" x14ac:dyDescent="0.25">
      <c r="A49" s="194" t="s">
        <v>29</v>
      </c>
      <c r="B49" s="194"/>
      <c r="C49" s="78">
        <f>Vendas!C61</f>
        <v>0</v>
      </c>
      <c r="D49" s="78">
        <f>Vendas!D61</f>
        <v>0</v>
      </c>
      <c r="E49" s="78">
        <f>Vendas!E61</f>
        <v>0</v>
      </c>
      <c r="F49" s="78">
        <f>Vendas!F61</f>
        <v>0</v>
      </c>
      <c r="G49" s="78">
        <f>Vendas!G61</f>
        <v>0</v>
      </c>
      <c r="H49" s="78">
        <f>Vendas!H61</f>
        <v>0</v>
      </c>
      <c r="I49" s="78">
        <f>Vendas!I61</f>
        <v>0</v>
      </c>
      <c r="J49" s="78">
        <f>Vendas!J61</f>
        <v>0</v>
      </c>
      <c r="K49" s="78">
        <f>Vendas!K61</f>
        <v>0</v>
      </c>
      <c r="L49" s="78">
        <f>Vendas!L61</f>
        <v>0</v>
      </c>
      <c r="M49" s="78">
        <f>Vendas!M61</f>
        <v>0</v>
      </c>
      <c r="N49" s="78">
        <f>Vendas!N61</f>
        <v>0</v>
      </c>
      <c r="O49" s="79">
        <f t="shared" ref="O49" si="123">SUM(C49:N49)</f>
        <v>0</v>
      </c>
      <c r="P49" s="79">
        <f>Vendas!P61</f>
        <v>0</v>
      </c>
      <c r="Q49" s="79">
        <f>Vendas!Q61</f>
        <v>0</v>
      </c>
      <c r="R49" s="79">
        <f>Vendas!R61</f>
        <v>0</v>
      </c>
      <c r="S49" s="79">
        <f>Vendas!S61</f>
        <v>0</v>
      </c>
    </row>
    <row r="50" spans="1:19" x14ac:dyDescent="0.25">
      <c r="A50" s="175" t="s">
        <v>516</v>
      </c>
      <c r="B50" s="120">
        <v>0</v>
      </c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9"/>
      <c r="P50" s="79"/>
      <c r="Q50" s="79"/>
      <c r="R50" s="79"/>
      <c r="S50" s="79"/>
    </row>
    <row r="51" spans="1:19" x14ac:dyDescent="0.25">
      <c r="A51" s="194" t="s">
        <v>30</v>
      </c>
      <c r="B51" s="194"/>
      <c r="C51" s="6">
        <f>Vendas!C62*(1-$B50)</f>
        <v>0</v>
      </c>
      <c r="D51" s="6">
        <f>Vendas!D62*(1-$B50)</f>
        <v>0</v>
      </c>
      <c r="E51" s="6">
        <f>Vendas!E62*(1-$B50)</f>
        <v>0</v>
      </c>
      <c r="F51" s="6">
        <f>Vendas!F62*(1-$B50)</f>
        <v>0</v>
      </c>
      <c r="G51" s="6">
        <f>Vendas!G62*(1-$B50)</f>
        <v>0</v>
      </c>
      <c r="H51" s="6">
        <f>Vendas!H62*(1-$B50)</f>
        <v>0</v>
      </c>
      <c r="I51" s="6">
        <f>Vendas!I62*(1-$B50)</f>
        <v>0</v>
      </c>
      <c r="J51" s="6">
        <f>Vendas!J62*(1-$B50)</f>
        <v>0</v>
      </c>
      <c r="K51" s="6">
        <f>Vendas!K62*(1-$B50)</f>
        <v>0</v>
      </c>
      <c r="L51" s="6">
        <f>Vendas!L62*(1-$B50)</f>
        <v>0</v>
      </c>
      <c r="M51" s="6">
        <f>Vendas!M62*(1-$B50)</f>
        <v>0</v>
      </c>
      <c r="N51" s="6">
        <f>Vendas!N62*(1-$B50)</f>
        <v>0</v>
      </c>
      <c r="O51" s="6">
        <f t="shared" ref="O51" si="124">AVERAGE(C51:N51)</f>
        <v>0</v>
      </c>
      <c r="P51" s="6">
        <f>Vendas!P62*(1-Aprovisionamento!$B50)</f>
        <v>0</v>
      </c>
      <c r="Q51" s="6">
        <f>Vendas!Q62*(1-Aprovisionamento!$B50)</f>
        <v>0</v>
      </c>
      <c r="R51" s="6">
        <f>Vendas!R62*(1-Aprovisionamento!$B50)</f>
        <v>0</v>
      </c>
      <c r="S51" s="6">
        <f>Vendas!S62*(1-Aprovisionamento!$B50)</f>
        <v>0</v>
      </c>
    </row>
    <row r="52" spans="1:19" ht="15" customHeight="1" x14ac:dyDescent="0.25">
      <c r="A52" s="194" t="s">
        <v>282</v>
      </c>
      <c r="B52" s="194"/>
      <c r="C52" s="6">
        <f t="shared" ref="C52" si="125">C49*C51</f>
        <v>0</v>
      </c>
      <c r="D52" s="6">
        <f t="shared" ref="D52:N52" si="126">D49*D51</f>
        <v>0</v>
      </c>
      <c r="E52" s="6">
        <f t="shared" si="126"/>
        <v>0</v>
      </c>
      <c r="F52" s="6">
        <f t="shared" si="126"/>
        <v>0</v>
      </c>
      <c r="G52" s="6">
        <f t="shared" si="126"/>
        <v>0</v>
      </c>
      <c r="H52" s="6">
        <f t="shared" si="126"/>
        <v>0</v>
      </c>
      <c r="I52" s="6">
        <f t="shared" si="126"/>
        <v>0</v>
      </c>
      <c r="J52" s="6">
        <f t="shared" si="126"/>
        <v>0</v>
      </c>
      <c r="K52" s="6">
        <f t="shared" si="126"/>
        <v>0</v>
      </c>
      <c r="L52" s="6">
        <f t="shared" si="126"/>
        <v>0</v>
      </c>
      <c r="M52" s="6">
        <f t="shared" si="126"/>
        <v>0</v>
      </c>
      <c r="N52" s="6">
        <f t="shared" si="126"/>
        <v>0</v>
      </c>
      <c r="O52" s="6">
        <f t="shared" ref="O52" si="127">SUM(C52:N52)</f>
        <v>0</v>
      </c>
      <c r="P52" s="6">
        <f t="shared" ref="P52" si="128">P49*P51</f>
        <v>0</v>
      </c>
      <c r="Q52" s="6">
        <f t="shared" ref="Q52" si="129">Q49*Q51</f>
        <v>0</v>
      </c>
      <c r="R52" s="6">
        <f t="shared" ref="R52" si="130">R49*R51</f>
        <v>0</v>
      </c>
      <c r="S52" s="6">
        <f t="shared" ref="S52" si="131">S49*S51</f>
        <v>0</v>
      </c>
    </row>
    <row r="53" spans="1:19" x14ac:dyDescent="0.25">
      <c r="A53" s="194" t="s">
        <v>31</v>
      </c>
      <c r="B53" s="194"/>
      <c r="C53" s="130">
        <f>Vendas!C64</f>
        <v>0.21</v>
      </c>
      <c r="D53" s="130">
        <f>Vendas!D64</f>
        <v>0.21</v>
      </c>
      <c r="E53" s="130">
        <f>Vendas!E64</f>
        <v>0.21</v>
      </c>
      <c r="F53" s="130">
        <f>Vendas!F64</f>
        <v>0.21</v>
      </c>
      <c r="G53" s="130">
        <f>Vendas!G64</f>
        <v>0.21</v>
      </c>
      <c r="H53" s="130">
        <f>Vendas!H64</f>
        <v>0.21</v>
      </c>
      <c r="I53" s="130">
        <f>Vendas!I64</f>
        <v>0.21</v>
      </c>
      <c r="J53" s="130">
        <f>Vendas!J64</f>
        <v>0.21</v>
      </c>
      <c r="K53" s="130">
        <f>Vendas!K64</f>
        <v>0.21</v>
      </c>
      <c r="L53" s="130">
        <f>Vendas!L64</f>
        <v>0.21</v>
      </c>
      <c r="M53" s="130">
        <f>Vendas!M64</f>
        <v>0.21</v>
      </c>
      <c r="N53" s="130">
        <f>Vendas!N64</f>
        <v>0.21</v>
      </c>
      <c r="O53" s="6"/>
      <c r="P53" s="6"/>
      <c r="Q53" s="6"/>
      <c r="R53" s="6"/>
      <c r="S53" s="6"/>
    </row>
    <row r="54" spans="1:19" ht="15" customHeight="1" x14ac:dyDescent="0.25">
      <c r="A54" s="195" t="s">
        <v>280</v>
      </c>
      <c r="B54" s="195"/>
      <c r="C54" s="6">
        <f t="shared" ref="C54" si="132">C52*C53</f>
        <v>0</v>
      </c>
      <c r="D54" s="6">
        <f t="shared" ref="D54:N54" si="133">D52*D53</f>
        <v>0</v>
      </c>
      <c r="E54" s="6">
        <f t="shared" si="133"/>
        <v>0</v>
      </c>
      <c r="F54" s="6">
        <f t="shared" si="133"/>
        <v>0</v>
      </c>
      <c r="G54" s="6">
        <f t="shared" si="133"/>
        <v>0</v>
      </c>
      <c r="H54" s="6">
        <f t="shared" si="133"/>
        <v>0</v>
      </c>
      <c r="I54" s="6">
        <f t="shared" si="133"/>
        <v>0</v>
      </c>
      <c r="J54" s="6">
        <f t="shared" si="133"/>
        <v>0</v>
      </c>
      <c r="K54" s="6">
        <f t="shared" si="133"/>
        <v>0</v>
      </c>
      <c r="L54" s="6">
        <f t="shared" si="133"/>
        <v>0</v>
      </c>
      <c r="M54" s="6">
        <f t="shared" si="133"/>
        <v>0</v>
      </c>
      <c r="N54" s="6">
        <f t="shared" si="133"/>
        <v>0</v>
      </c>
      <c r="O54" s="6">
        <f t="shared" ref="O54:O57" si="134">SUM(C54:N54)</f>
        <v>0</v>
      </c>
      <c r="P54" s="6">
        <f t="shared" ref="P54" si="135">P52*$C53</f>
        <v>0</v>
      </c>
      <c r="Q54" s="6">
        <f t="shared" ref="Q54" si="136">Q52*$C53</f>
        <v>0</v>
      </c>
      <c r="R54" s="6">
        <f t="shared" ref="R54" si="137">R52*$C53</f>
        <v>0</v>
      </c>
      <c r="S54" s="6">
        <f t="shared" ref="S54" si="138">S52*$C53</f>
        <v>0</v>
      </c>
    </row>
    <row r="55" spans="1:19" ht="15" customHeight="1" x14ac:dyDescent="0.25">
      <c r="A55" s="195" t="s">
        <v>281</v>
      </c>
      <c r="B55" s="195"/>
      <c r="C55" s="6">
        <f t="shared" ref="C55" si="139">C52+C54</f>
        <v>0</v>
      </c>
      <c r="D55" s="6">
        <f t="shared" ref="D55:N55" si="140">D52+D54</f>
        <v>0</v>
      </c>
      <c r="E55" s="6">
        <f t="shared" si="140"/>
        <v>0</v>
      </c>
      <c r="F55" s="6">
        <f t="shared" si="140"/>
        <v>0</v>
      </c>
      <c r="G55" s="6">
        <f t="shared" si="140"/>
        <v>0</v>
      </c>
      <c r="H55" s="6">
        <f t="shared" si="140"/>
        <v>0</v>
      </c>
      <c r="I55" s="6">
        <f t="shared" si="140"/>
        <v>0</v>
      </c>
      <c r="J55" s="6">
        <f t="shared" si="140"/>
        <v>0</v>
      </c>
      <c r="K55" s="6">
        <f t="shared" si="140"/>
        <v>0</v>
      </c>
      <c r="L55" s="6">
        <f t="shared" si="140"/>
        <v>0</v>
      </c>
      <c r="M55" s="6">
        <f t="shared" si="140"/>
        <v>0</v>
      </c>
      <c r="N55" s="6">
        <f t="shared" si="140"/>
        <v>0</v>
      </c>
      <c r="O55" s="6">
        <f t="shared" si="134"/>
        <v>0</v>
      </c>
      <c r="P55" s="6">
        <f t="shared" ref="P55" si="141">P52+P54</f>
        <v>0</v>
      </c>
      <c r="Q55" s="6">
        <f t="shared" ref="Q55" si="142">Q52+Q54</f>
        <v>0</v>
      </c>
      <c r="R55" s="6">
        <f t="shared" ref="R55" si="143">R52+R54</f>
        <v>0</v>
      </c>
      <c r="S55" s="6">
        <f t="shared" ref="S55" si="144">S52+S54</f>
        <v>0</v>
      </c>
    </row>
    <row r="56" spans="1:19" ht="15" customHeight="1" x14ac:dyDescent="0.25">
      <c r="A56" s="8" t="s">
        <v>33</v>
      </c>
      <c r="B56" s="80">
        <v>0.25</v>
      </c>
      <c r="C56" s="6">
        <f t="shared" ref="C56" si="145">C55*$B$16</f>
        <v>0</v>
      </c>
      <c r="D56" s="6">
        <f t="shared" ref="D56:N56" si="146">D55*$B$16</f>
        <v>0</v>
      </c>
      <c r="E56" s="6">
        <f t="shared" si="146"/>
        <v>0</v>
      </c>
      <c r="F56" s="6">
        <f t="shared" si="146"/>
        <v>0</v>
      </c>
      <c r="G56" s="6">
        <f t="shared" si="146"/>
        <v>0</v>
      </c>
      <c r="H56" s="6">
        <f t="shared" si="146"/>
        <v>0</v>
      </c>
      <c r="I56" s="6">
        <f t="shared" si="146"/>
        <v>0</v>
      </c>
      <c r="J56" s="6">
        <f t="shared" si="146"/>
        <v>0</v>
      </c>
      <c r="K56" s="6">
        <f t="shared" si="146"/>
        <v>0</v>
      </c>
      <c r="L56" s="6">
        <f t="shared" si="146"/>
        <v>0</v>
      </c>
      <c r="M56" s="6">
        <f t="shared" si="146"/>
        <v>0</v>
      </c>
      <c r="N56" s="6">
        <f t="shared" si="146"/>
        <v>0</v>
      </c>
      <c r="O56" s="6">
        <f t="shared" si="134"/>
        <v>0</v>
      </c>
      <c r="P56" s="6">
        <f t="shared" ref="P56" si="147">P55*$B56</f>
        <v>0</v>
      </c>
      <c r="Q56" s="6">
        <f t="shared" ref="Q56" si="148">Q55*$B56</f>
        <v>0</v>
      </c>
      <c r="R56" s="6">
        <f t="shared" ref="R56" si="149">R55*$B56</f>
        <v>0</v>
      </c>
      <c r="S56" s="6">
        <f t="shared" ref="S56" si="150">S55*$B56</f>
        <v>0</v>
      </c>
    </row>
    <row r="57" spans="1:19" ht="15" customHeight="1" x14ac:dyDescent="0.25">
      <c r="A57" s="8" t="s">
        <v>34</v>
      </c>
      <c r="B57" s="9">
        <f>1-B56</f>
        <v>0.75</v>
      </c>
      <c r="C57" s="6">
        <f t="shared" ref="C57" si="151">C55*$B$17</f>
        <v>0</v>
      </c>
      <c r="D57" s="6">
        <f t="shared" ref="D57:N57" si="152">D55*$B$17</f>
        <v>0</v>
      </c>
      <c r="E57" s="6">
        <f t="shared" si="152"/>
        <v>0</v>
      </c>
      <c r="F57" s="6">
        <f t="shared" si="152"/>
        <v>0</v>
      </c>
      <c r="G57" s="6">
        <f t="shared" si="152"/>
        <v>0</v>
      </c>
      <c r="H57" s="6">
        <f t="shared" si="152"/>
        <v>0</v>
      </c>
      <c r="I57" s="6">
        <f t="shared" si="152"/>
        <v>0</v>
      </c>
      <c r="J57" s="6">
        <f t="shared" si="152"/>
        <v>0</v>
      </c>
      <c r="K57" s="6">
        <f t="shared" si="152"/>
        <v>0</v>
      </c>
      <c r="L57" s="6">
        <f t="shared" si="152"/>
        <v>0</v>
      </c>
      <c r="M57" s="6">
        <f t="shared" si="152"/>
        <v>0</v>
      </c>
      <c r="N57" s="6">
        <f t="shared" si="152"/>
        <v>0</v>
      </c>
      <c r="O57" s="6">
        <f t="shared" si="134"/>
        <v>0</v>
      </c>
      <c r="P57" s="6">
        <f t="shared" ref="P57" si="153">P55-P56</f>
        <v>0</v>
      </c>
      <c r="Q57" s="6">
        <f t="shared" ref="Q57" si="154">Q55-Q56</f>
        <v>0</v>
      </c>
      <c r="R57" s="6">
        <f t="shared" ref="R57" si="155">R55-R56</f>
        <v>0</v>
      </c>
      <c r="S57" s="6">
        <f t="shared" ref="S57" si="156">S55-S56</f>
        <v>0</v>
      </c>
    </row>
    <row r="58" spans="1:19" ht="15" customHeight="1" x14ac:dyDescent="0.25">
      <c r="A58" s="122" t="str">
        <f>Vendas!A69</f>
        <v>PRODUTO 6</v>
      </c>
      <c r="B58" s="122"/>
      <c r="C58" s="98" t="s">
        <v>17</v>
      </c>
      <c r="D58" s="98" t="s">
        <v>18</v>
      </c>
      <c r="E58" s="98" t="s">
        <v>19</v>
      </c>
      <c r="F58" s="98" t="s">
        <v>20</v>
      </c>
      <c r="G58" s="98" t="s">
        <v>21</v>
      </c>
      <c r="H58" s="98" t="s">
        <v>22</v>
      </c>
      <c r="I58" s="98" t="s">
        <v>23</v>
      </c>
      <c r="J58" s="98" t="s">
        <v>24</v>
      </c>
      <c r="K58" s="98" t="s">
        <v>25</v>
      </c>
      <c r="L58" s="98" t="s">
        <v>26</v>
      </c>
      <c r="M58" s="98" t="s">
        <v>27</v>
      </c>
      <c r="N58" s="98" t="s">
        <v>28</v>
      </c>
      <c r="O58" s="98" t="s">
        <v>438</v>
      </c>
      <c r="P58" s="98" t="s">
        <v>447</v>
      </c>
      <c r="Q58" s="98" t="s">
        <v>448</v>
      </c>
      <c r="R58" s="98" t="s">
        <v>449</v>
      </c>
      <c r="S58" s="98" t="s">
        <v>450</v>
      </c>
    </row>
    <row r="59" spans="1:19" ht="15" customHeight="1" x14ac:dyDescent="0.25">
      <c r="A59" s="194" t="s">
        <v>29</v>
      </c>
      <c r="B59" s="194"/>
      <c r="C59" s="78">
        <f>Vendas!C71</f>
        <v>0</v>
      </c>
      <c r="D59" s="78">
        <f>Vendas!D71</f>
        <v>0</v>
      </c>
      <c r="E59" s="78">
        <f>Vendas!E71</f>
        <v>0</v>
      </c>
      <c r="F59" s="78">
        <f>Vendas!F71</f>
        <v>0</v>
      </c>
      <c r="G59" s="78">
        <f>Vendas!G71</f>
        <v>0</v>
      </c>
      <c r="H59" s="78">
        <f>Vendas!H71</f>
        <v>0</v>
      </c>
      <c r="I59" s="78">
        <f>Vendas!I71</f>
        <v>0</v>
      </c>
      <c r="J59" s="78">
        <f>Vendas!J71</f>
        <v>0</v>
      </c>
      <c r="K59" s="78">
        <f>Vendas!K71</f>
        <v>0</v>
      </c>
      <c r="L59" s="78">
        <f>Vendas!L71</f>
        <v>0</v>
      </c>
      <c r="M59" s="78">
        <f>Vendas!M71</f>
        <v>0</v>
      </c>
      <c r="N59" s="78">
        <f>Vendas!N71</f>
        <v>0</v>
      </c>
      <c r="O59" s="79">
        <f t="shared" ref="O59" si="157">SUM(C59:N59)</f>
        <v>0</v>
      </c>
      <c r="P59" s="79">
        <f>Vendas!P71</f>
        <v>0</v>
      </c>
      <c r="Q59" s="79">
        <f>Vendas!Q71</f>
        <v>0</v>
      </c>
      <c r="R59" s="79">
        <f>Vendas!R71</f>
        <v>0</v>
      </c>
      <c r="S59" s="79">
        <f>Vendas!S71</f>
        <v>0</v>
      </c>
    </row>
    <row r="60" spans="1:19" ht="15" customHeight="1" x14ac:dyDescent="0.25">
      <c r="A60" s="175" t="s">
        <v>516</v>
      </c>
      <c r="B60" s="120">
        <v>0</v>
      </c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9"/>
      <c r="P60" s="79"/>
      <c r="Q60" s="79"/>
      <c r="R60" s="79"/>
      <c r="S60" s="79"/>
    </row>
    <row r="61" spans="1:19" x14ac:dyDescent="0.25">
      <c r="A61" s="194" t="s">
        <v>30</v>
      </c>
      <c r="B61" s="194"/>
      <c r="C61" s="6">
        <f>Vendas!C72*(1-$B60)</f>
        <v>0</v>
      </c>
      <c r="D61" s="6">
        <f>Vendas!D72*(1-$B60)</f>
        <v>0</v>
      </c>
      <c r="E61" s="6">
        <f>Vendas!E72*(1-$B60)</f>
        <v>0</v>
      </c>
      <c r="F61" s="6">
        <f>Vendas!F72*(1-$B60)</f>
        <v>0</v>
      </c>
      <c r="G61" s="6">
        <f>Vendas!G72*(1-$B60)</f>
        <v>0</v>
      </c>
      <c r="H61" s="6">
        <f>Vendas!H72*(1-$B60)</f>
        <v>0</v>
      </c>
      <c r="I61" s="6">
        <f>Vendas!I72*(1-$B60)</f>
        <v>0</v>
      </c>
      <c r="J61" s="6">
        <f>Vendas!J72*(1-$B60)</f>
        <v>0</v>
      </c>
      <c r="K61" s="6">
        <f>Vendas!K72*(1-$B60)</f>
        <v>0</v>
      </c>
      <c r="L61" s="6">
        <f>Vendas!L72*(1-$B60)</f>
        <v>0</v>
      </c>
      <c r="M61" s="6">
        <f>Vendas!M72*(1-$B60)</f>
        <v>0</v>
      </c>
      <c r="N61" s="6">
        <f>Vendas!N72*(1-$B60)</f>
        <v>0</v>
      </c>
      <c r="O61" s="6">
        <f t="shared" ref="O61" si="158">AVERAGE(C61:N61)</f>
        <v>0</v>
      </c>
      <c r="P61" s="6">
        <f>Vendas!P72*(1-Aprovisionamento!$B60)</f>
        <v>0</v>
      </c>
      <c r="Q61" s="6">
        <f>Vendas!Q72*(1-Aprovisionamento!$B60)</f>
        <v>0</v>
      </c>
      <c r="R61" s="6">
        <f>Vendas!R72*(1-Aprovisionamento!$B60)</f>
        <v>0</v>
      </c>
      <c r="S61" s="6">
        <f>Vendas!S72*(1-Aprovisionamento!$B60)</f>
        <v>0</v>
      </c>
    </row>
    <row r="62" spans="1:19" ht="12" customHeight="1" x14ac:dyDescent="0.25">
      <c r="A62" s="194" t="s">
        <v>282</v>
      </c>
      <c r="B62" s="194"/>
      <c r="C62" s="6">
        <f t="shared" ref="C62" si="159">C59*C61</f>
        <v>0</v>
      </c>
      <c r="D62" s="6">
        <f t="shared" ref="D62:N62" si="160">D59*D61</f>
        <v>0</v>
      </c>
      <c r="E62" s="6">
        <f t="shared" si="160"/>
        <v>0</v>
      </c>
      <c r="F62" s="6">
        <f t="shared" si="160"/>
        <v>0</v>
      </c>
      <c r="G62" s="6">
        <f t="shared" si="160"/>
        <v>0</v>
      </c>
      <c r="H62" s="6">
        <f t="shared" si="160"/>
        <v>0</v>
      </c>
      <c r="I62" s="6">
        <f t="shared" si="160"/>
        <v>0</v>
      </c>
      <c r="J62" s="6">
        <f t="shared" si="160"/>
        <v>0</v>
      </c>
      <c r="K62" s="6">
        <f t="shared" si="160"/>
        <v>0</v>
      </c>
      <c r="L62" s="6">
        <f t="shared" si="160"/>
        <v>0</v>
      </c>
      <c r="M62" s="6">
        <f t="shared" si="160"/>
        <v>0</v>
      </c>
      <c r="N62" s="6">
        <f t="shared" si="160"/>
        <v>0</v>
      </c>
      <c r="O62" s="6">
        <f t="shared" ref="O62" si="161">SUM(C62:N62)</f>
        <v>0</v>
      </c>
      <c r="P62" s="6">
        <f t="shared" ref="P62" si="162">P59*P61</f>
        <v>0</v>
      </c>
      <c r="Q62" s="6">
        <f t="shared" ref="Q62" si="163">Q59*Q61</f>
        <v>0</v>
      </c>
      <c r="R62" s="6">
        <f t="shared" ref="R62" si="164">R59*R61</f>
        <v>0</v>
      </c>
      <c r="S62" s="6">
        <f t="shared" ref="S62" si="165">S59*S61</f>
        <v>0</v>
      </c>
    </row>
    <row r="63" spans="1:19" ht="15" customHeight="1" x14ac:dyDescent="0.25">
      <c r="A63" s="194" t="s">
        <v>31</v>
      </c>
      <c r="B63" s="194"/>
      <c r="C63" s="130">
        <f>Vendas!C74</f>
        <v>0.21</v>
      </c>
      <c r="D63" s="130">
        <f>Vendas!D74</f>
        <v>0.21</v>
      </c>
      <c r="E63" s="130">
        <f>Vendas!E74</f>
        <v>0.21</v>
      </c>
      <c r="F63" s="130">
        <f>Vendas!F74</f>
        <v>0.21</v>
      </c>
      <c r="G63" s="130">
        <f>Vendas!G74</f>
        <v>0.21</v>
      </c>
      <c r="H63" s="130">
        <f>Vendas!H74</f>
        <v>0.21</v>
      </c>
      <c r="I63" s="130">
        <f>Vendas!I74</f>
        <v>0.21</v>
      </c>
      <c r="J63" s="130">
        <f>Vendas!J74</f>
        <v>0.21</v>
      </c>
      <c r="K63" s="130">
        <f>Vendas!K74</f>
        <v>0.21</v>
      </c>
      <c r="L63" s="130">
        <f>Vendas!L74</f>
        <v>0.21</v>
      </c>
      <c r="M63" s="130">
        <f>Vendas!M74</f>
        <v>0.21</v>
      </c>
      <c r="N63" s="130">
        <f>Vendas!N74</f>
        <v>0.21</v>
      </c>
      <c r="O63" s="6"/>
      <c r="P63" s="6"/>
      <c r="Q63" s="6"/>
      <c r="R63" s="6"/>
      <c r="S63" s="6"/>
    </row>
    <row r="64" spans="1:19" x14ac:dyDescent="0.25">
      <c r="A64" s="195" t="s">
        <v>280</v>
      </c>
      <c r="B64" s="195"/>
      <c r="C64" s="6">
        <f t="shared" ref="C64" si="166">C62*C63</f>
        <v>0</v>
      </c>
      <c r="D64" s="6">
        <f t="shared" ref="D64:N64" si="167">D62*D63</f>
        <v>0</v>
      </c>
      <c r="E64" s="6">
        <f t="shared" si="167"/>
        <v>0</v>
      </c>
      <c r="F64" s="6">
        <f t="shared" si="167"/>
        <v>0</v>
      </c>
      <c r="G64" s="6">
        <f t="shared" si="167"/>
        <v>0</v>
      </c>
      <c r="H64" s="6">
        <f t="shared" si="167"/>
        <v>0</v>
      </c>
      <c r="I64" s="6">
        <f t="shared" si="167"/>
        <v>0</v>
      </c>
      <c r="J64" s="6">
        <f t="shared" si="167"/>
        <v>0</v>
      </c>
      <c r="K64" s="6">
        <f t="shared" si="167"/>
        <v>0</v>
      </c>
      <c r="L64" s="6">
        <f t="shared" si="167"/>
        <v>0</v>
      </c>
      <c r="M64" s="6">
        <f t="shared" si="167"/>
        <v>0</v>
      </c>
      <c r="N64" s="6">
        <f t="shared" si="167"/>
        <v>0</v>
      </c>
      <c r="O64" s="6">
        <f t="shared" ref="O64:O67" si="168">SUM(C64:N64)</f>
        <v>0</v>
      </c>
      <c r="P64" s="6">
        <f t="shared" ref="P64" si="169">P62*$C63</f>
        <v>0</v>
      </c>
      <c r="Q64" s="6">
        <f t="shared" ref="Q64" si="170">Q62*$C63</f>
        <v>0</v>
      </c>
      <c r="R64" s="6">
        <f t="shared" ref="R64" si="171">R62*$C63</f>
        <v>0</v>
      </c>
      <c r="S64" s="6">
        <f t="shared" ref="S64" si="172">S62*$C63</f>
        <v>0</v>
      </c>
    </row>
    <row r="65" spans="1:19" ht="15" customHeight="1" x14ac:dyDescent="0.25">
      <c r="A65" s="195" t="s">
        <v>281</v>
      </c>
      <c r="B65" s="195"/>
      <c r="C65" s="6">
        <f t="shared" ref="C65" si="173">C62+C64</f>
        <v>0</v>
      </c>
      <c r="D65" s="6">
        <f t="shared" ref="D65:N65" si="174">D62+D64</f>
        <v>0</v>
      </c>
      <c r="E65" s="6">
        <f t="shared" si="174"/>
        <v>0</v>
      </c>
      <c r="F65" s="6">
        <f t="shared" si="174"/>
        <v>0</v>
      </c>
      <c r="G65" s="6">
        <f t="shared" si="174"/>
        <v>0</v>
      </c>
      <c r="H65" s="6">
        <f t="shared" si="174"/>
        <v>0</v>
      </c>
      <c r="I65" s="6">
        <f t="shared" si="174"/>
        <v>0</v>
      </c>
      <c r="J65" s="6">
        <f t="shared" si="174"/>
        <v>0</v>
      </c>
      <c r="K65" s="6">
        <f t="shared" si="174"/>
        <v>0</v>
      </c>
      <c r="L65" s="6">
        <f t="shared" si="174"/>
        <v>0</v>
      </c>
      <c r="M65" s="6">
        <f t="shared" si="174"/>
        <v>0</v>
      </c>
      <c r="N65" s="6">
        <f t="shared" si="174"/>
        <v>0</v>
      </c>
      <c r="O65" s="6">
        <f t="shared" si="168"/>
        <v>0</v>
      </c>
      <c r="P65" s="6">
        <f t="shared" ref="P65" si="175">P62+P64</f>
        <v>0</v>
      </c>
      <c r="Q65" s="6">
        <f t="shared" ref="Q65" si="176">Q62+Q64</f>
        <v>0</v>
      </c>
      <c r="R65" s="6">
        <f t="shared" ref="R65" si="177">R62+R64</f>
        <v>0</v>
      </c>
      <c r="S65" s="6">
        <f t="shared" ref="S65" si="178">S62+S64</f>
        <v>0</v>
      </c>
    </row>
    <row r="66" spans="1:19" ht="15" customHeight="1" x14ac:dyDescent="0.25">
      <c r="A66" s="8" t="s">
        <v>33</v>
      </c>
      <c r="B66" s="80">
        <v>0.25</v>
      </c>
      <c r="C66" s="6">
        <f t="shared" ref="C66" si="179">C65*$B$16</f>
        <v>0</v>
      </c>
      <c r="D66" s="6">
        <f t="shared" ref="D66:N66" si="180">D65*$B$16</f>
        <v>0</v>
      </c>
      <c r="E66" s="6">
        <f t="shared" si="180"/>
        <v>0</v>
      </c>
      <c r="F66" s="6">
        <f t="shared" si="180"/>
        <v>0</v>
      </c>
      <c r="G66" s="6">
        <f t="shared" si="180"/>
        <v>0</v>
      </c>
      <c r="H66" s="6">
        <f t="shared" si="180"/>
        <v>0</v>
      </c>
      <c r="I66" s="6">
        <f t="shared" si="180"/>
        <v>0</v>
      </c>
      <c r="J66" s="6">
        <f t="shared" si="180"/>
        <v>0</v>
      </c>
      <c r="K66" s="6">
        <f t="shared" si="180"/>
        <v>0</v>
      </c>
      <c r="L66" s="6">
        <f t="shared" si="180"/>
        <v>0</v>
      </c>
      <c r="M66" s="6">
        <f t="shared" si="180"/>
        <v>0</v>
      </c>
      <c r="N66" s="6">
        <f t="shared" si="180"/>
        <v>0</v>
      </c>
      <c r="O66" s="6">
        <f t="shared" si="168"/>
        <v>0</v>
      </c>
      <c r="P66" s="6">
        <f t="shared" ref="P66" si="181">P65*$B66</f>
        <v>0</v>
      </c>
      <c r="Q66" s="6">
        <f t="shared" ref="Q66" si="182">Q65*$B66</f>
        <v>0</v>
      </c>
      <c r="R66" s="6">
        <f t="shared" ref="R66" si="183">R65*$B66</f>
        <v>0</v>
      </c>
      <c r="S66" s="6">
        <f t="shared" ref="S66" si="184">S65*$B66</f>
        <v>0</v>
      </c>
    </row>
    <row r="67" spans="1:19" ht="15" customHeight="1" x14ac:dyDescent="0.25">
      <c r="A67" s="8" t="s">
        <v>34</v>
      </c>
      <c r="B67" s="9">
        <f>1-B66</f>
        <v>0.75</v>
      </c>
      <c r="C67" s="6">
        <f t="shared" ref="C67" si="185">C65*$B$17</f>
        <v>0</v>
      </c>
      <c r="D67" s="6">
        <f t="shared" ref="D67:N67" si="186">D65*$B$17</f>
        <v>0</v>
      </c>
      <c r="E67" s="6">
        <f t="shared" si="186"/>
        <v>0</v>
      </c>
      <c r="F67" s="6">
        <f t="shared" si="186"/>
        <v>0</v>
      </c>
      <c r="G67" s="6">
        <f t="shared" si="186"/>
        <v>0</v>
      </c>
      <c r="H67" s="6">
        <f t="shared" si="186"/>
        <v>0</v>
      </c>
      <c r="I67" s="6">
        <f t="shared" si="186"/>
        <v>0</v>
      </c>
      <c r="J67" s="6">
        <f t="shared" si="186"/>
        <v>0</v>
      </c>
      <c r="K67" s="6">
        <f t="shared" si="186"/>
        <v>0</v>
      </c>
      <c r="L67" s="6">
        <f t="shared" si="186"/>
        <v>0</v>
      </c>
      <c r="M67" s="6">
        <f t="shared" si="186"/>
        <v>0</v>
      </c>
      <c r="N67" s="6">
        <f t="shared" si="186"/>
        <v>0</v>
      </c>
      <c r="O67" s="6">
        <f t="shared" si="168"/>
        <v>0</v>
      </c>
      <c r="P67" s="6">
        <f t="shared" ref="P67" si="187">P65-P66</f>
        <v>0</v>
      </c>
      <c r="Q67" s="6">
        <f t="shared" ref="Q67" si="188">Q65-Q66</f>
        <v>0</v>
      </c>
      <c r="R67" s="6">
        <f t="shared" ref="R67" si="189">R65-R66</f>
        <v>0</v>
      </c>
      <c r="S67" s="6">
        <f t="shared" ref="S67" si="190">S65-S66</f>
        <v>0</v>
      </c>
    </row>
    <row r="68" spans="1:19" ht="15" customHeight="1" x14ac:dyDescent="0.25">
      <c r="A68" s="122" t="str">
        <f>Vendas!A79</f>
        <v>PRODUTO 7</v>
      </c>
      <c r="B68" s="122"/>
      <c r="C68" s="98" t="s">
        <v>17</v>
      </c>
      <c r="D68" s="98" t="s">
        <v>18</v>
      </c>
      <c r="E68" s="98" t="s">
        <v>19</v>
      </c>
      <c r="F68" s="98" t="s">
        <v>20</v>
      </c>
      <c r="G68" s="98" t="s">
        <v>21</v>
      </c>
      <c r="H68" s="98" t="s">
        <v>22</v>
      </c>
      <c r="I68" s="98" t="s">
        <v>23</v>
      </c>
      <c r="J68" s="98" t="s">
        <v>24</v>
      </c>
      <c r="K68" s="98" t="s">
        <v>25</v>
      </c>
      <c r="L68" s="98" t="s">
        <v>26</v>
      </c>
      <c r="M68" s="98" t="s">
        <v>27</v>
      </c>
      <c r="N68" s="98" t="s">
        <v>28</v>
      </c>
      <c r="O68" s="98" t="s">
        <v>438</v>
      </c>
      <c r="P68" s="98" t="s">
        <v>447</v>
      </c>
      <c r="Q68" s="98" t="s">
        <v>448</v>
      </c>
      <c r="R68" s="98" t="s">
        <v>449</v>
      </c>
      <c r="S68" s="98" t="s">
        <v>450</v>
      </c>
    </row>
    <row r="69" spans="1:19" ht="15" customHeight="1" x14ac:dyDescent="0.25">
      <c r="A69" s="194" t="s">
        <v>29</v>
      </c>
      <c r="B69" s="194"/>
      <c r="C69" s="78">
        <f>Vendas!C81</f>
        <v>0</v>
      </c>
      <c r="D69" s="78">
        <f>Vendas!D81</f>
        <v>0</v>
      </c>
      <c r="E69" s="78">
        <f>Vendas!E81</f>
        <v>0</v>
      </c>
      <c r="F69" s="78">
        <f>Vendas!F81</f>
        <v>0</v>
      </c>
      <c r="G69" s="78">
        <f>Vendas!G81</f>
        <v>0</v>
      </c>
      <c r="H69" s="78">
        <f>Vendas!H81</f>
        <v>0</v>
      </c>
      <c r="I69" s="78">
        <f>Vendas!I81</f>
        <v>0</v>
      </c>
      <c r="J69" s="78">
        <f>Vendas!J81</f>
        <v>0</v>
      </c>
      <c r="K69" s="78">
        <f>Vendas!K81</f>
        <v>0</v>
      </c>
      <c r="L69" s="78">
        <f>Vendas!L81</f>
        <v>0</v>
      </c>
      <c r="M69" s="78">
        <f>Vendas!M81</f>
        <v>0</v>
      </c>
      <c r="N69" s="78">
        <f>Vendas!N81</f>
        <v>0</v>
      </c>
      <c r="O69" s="79">
        <f t="shared" ref="O69" si="191">SUM(C69:N69)</f>
        <v>0</v>
      </c>
      <c r="P69" s="79">
        <f>Vendas!P81</f>
        <v>0</v>
      </c>
      <c r="Q69" s="79">
        <f>Vendas!Q81</f>
        <v>0</v>
      </c>
      <c r="R69" s="79">
        <f>Vendas!R81</f>
        <v>0</v>
      </c>
      <c r="S69" s="79">
        <f>Vendas!S81</f>
        <v>0</v>
      </c>
    </row>
    <row r="70" spans="1:19" ht="15" customHeight="1" x14ac:dyDescent="0.25">
      <c r="A70" s="175" t="s">
        <v>516</v>
      </c>
      <c r="B70" s="120">
        <v>0</v>
      </c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9"/>
      <c r="P70" s="79"/>
      <c r="Q70" s="79"/>
      <c r="R70" s="79"/>
      <c r="S70" s="79"/>
    </row>
    <row r="71" spans="1:19" ht="15" customHeight="1" x14ac:dyDescent="0.25">
      <c r="A71" s="194" t="s">
        <v>30</v>
      </c>
      <c r="B71" s="194"/>
      <c r="C71" s="6">
        <f>Vendas!C82*(1-$B70)</f>
        <v>0</v>
      </c>
      <c r="D71" s="6">
        <f>Vendas!D82*(1-$B70)</f>
        <v>0</v>
      </c>
      <c r="E71" s="6">
        <f>Vendas!E82*(1-$B70)</f>
        <v>0</v>
      </c>
      <c r="F71" s="6">
        <f>Vendas!F82*(1-$B70)</f>
        <v>0</v>
      </c>
      <c r="G71" s="6">
        <f>Vendas!G82*(1-$B70)</f>
        <v>0</v>
      </c>
      <c r="H71" s="6">
        <f>Vendas!H82*(1-$B70)</f>
        <v>0</v>
      </c>
      <c r="I71" s="6">
        <f>Vendas!I82*(1-$B70)</f>
        <v>0</v>
      </c>
      <c r="J71" s="6">
        <f>Vendas!J82*(1-$B70)</f>
        <v>0</v>
      </c>
      <c r="K71" s="6">
        <f>Vendas!K82*(1-$B70)</f>
        <v>0</v>
      </c>
      <c r="L71" s="6">
        <f>Vendas!L82*(1-$B70)</f>
        <v>0</v>
      </c>
      <c r="M71" s="6">
        <f>Vendas!M82*(1-$B70)</f>
        <v>0</v>
      </c>
      <c r="N71" s="6">
        <f>Vendas!N82*(1-$B70)</f>
        <v>0</v>
      </c>
      <c r="O71" s="6">
        <f t="shared" ref="O71" si="192">AVERAGE(C71:N71)</f>
        <v>0</v>
      </c>
      <c r="P71" s="6">
        <f>Vendas!P82*(1-Aprovisionamento!$B70)</f>
        <v>0</v>
      </c>
      <c r="Q71" s="6">
        <f>Vendas!Q82*(1-Aprovisionamento!$B70)</f>
        <v>0</v>
      </c>
      <c r="R71" s="6">
        <f>Vendas!R82*(1-Aprovisionamento!$B70)</f>
        <v>0</v>
      </c>
      <c r="S71" s="6">
        <f>Vendas!S82*(1-Aprovisionamento!$B70)</f>
        <v>0</v>
      </c>
    </row>
    <row r="72" spans="1:19" ht="12" customHeight="1" x14ac:dyDescent="0.25">
      <c r="A72" s="194" t="s">
        <v>282</v>
      </c>
      <c r="B72" s="194"/>
      <c r="C72" s="6">
        <f t="shared" ref="C72" si="193">C69*C71</f>
        <v>0</v>
      </c>
      <c r="D72" s="6">
        <f t="shared" ref="D72:N72" si="194">D69*D71</f>
        <v>0</v>
      </c>
      <c r="E72" s="6">
        <f t="shared" si="194"/>
        <v>0</v>
      </c>
      <c r="F72" s="6">
        <f t="shared" si="194"/>
        <v>0</v>
      </c>
      <c r="G72" s="6">
        <f t="shared" si="194"/>
        <v>0</v>
      </c>
      <c r="H72" s="6">
        <f t="shared" si="194"/>
        <v>0</v>
      </c>
      <c r="I72" s="6">
        <f t="shared" si="194"/>
        <v>0</v>
      </c>
      <c r="J72" s="6">
        <f t="shared" si="194"/>
        <v>0</v>
      </c>
      <c r="K72" s="6">
        <f t="shared" si="194"/>
        <v>0</v>
      </c>
      <c r="L72" s="6">
        <f t="shared" si="194"/>
        <v>0</v>
      </c>
      <c r="M72" s="6">
        <f t="shared" si="194"/>
        <v>0</v>
      </c>
      <c r="N72" s="6">
        <f t="shared" si="194"/>
        <v>0</v>
      </c>
      <c r="O72" s="6">
        <f t="shared" ref="O72" si="195">SUM(C72:N72)</f>
        <v>0</v>
      </c>
      <c r="P72" s="6">
        <f t="shared" ref="P72" si="196">P69*P71</f>
        <v>0</v>
      </c>
      <c r="Q72" s="6">
        <f t="shared" ref="Q72" si="197">Q69*Q71</f>
        <v>0</v>
      </c>
      <c r="R72" s="6">
        <f t="shared" ref="R72" si="198">R69*R71</f>
        <v>0</v>
      </c>
      <c r="S72" s="6">
        <f t="shared" ref="S72" si="199">S69*S71</f>
        <v>0</v>
      </c>
    </row>
    <row r="73" spans="1:19" x14ac:dyDescent="0.25">
      <c r="A73" s="194" t="s">
        <v>31</v>
      </c>
      <c r="B73" s="194"/>
      <c r="C73" s="130">
        <f>Vendas!C84</f>
        <v>0.21</v>
      </c>
      <c r="D73" s="130">
        <f>Vendas!D84</f>
        <v>0.21</v>
      </c>
      <c r="E73" s="130">
        <f>Vendas!E84</f>
        <v>0.21</v>
      </c>
      <c r="F73" s="130">
        <f>Vendas!F84</f>
        <v>0.21</v>
      </c>
      <c r="G73" s="130">
        <f>Vendas!G84</f>
        <v>0.21</v>
      </c>
      <c r="H73" s="130">
        <f>Vendas!H84</f>
        <v>0.21</v>
      </c>
      <c r="I73" s="130">
        <f>Vendas!I84</f>
        <v>0.21</v>
      </c>
      <c r="J73" s="130">
        <f>Vendas!J84</f>
        <v>0.21</v>
      </c>
      <c r="K73" s="130">
        <f>Vendas!K84</f>
        <v>0.21</v>
      </c>
      <c r="L73" s="130">
        <f>Vendas!L84</f>
        <v>0.21</v>
      </c>
      <c r="M73" s="130">
        <f>Vendas!M84</f>
        <v>0.21</v>
      </c>
      <c r="N73" s="130">
        <f>Vendas!N84</f>
        <v>0.21</v>
      </c>
      <c r="O73" s="6"/>
      <c r="P73" s="6"/>
      <c r="Q73" s="6"/>
      <c r="R73" s="6"/>
      <c r="S73" s="6"/>
    </row>
    <row r="74" spans="1:19" ht="15" customHeight="1" x14ac:dyDescent="0.25">
      <c r="A74" s="195" t="s">
        <v>280</v>
      </c>
      <c r="B74" s="195"/>
      <c r="C74" s="6">
        <f t="shared" ref="C74" si="200">C72*C73</f>
        <v>0</v>
      </c>
      <c r="D74" s="6">
        <f t="shared" ref="D74:N74" si="201">D72*D73</f>
        <v>0</v>
      </c>
      <c r="E74" s="6">
        <f t="shared" si="201"/>
        <v>0</v>
      </c>
      <c r="F74" s="6">
        <f t="shared" si="201"/>
        <v>0</v>
      </c>
      <c r="G74" s="6">
        <f t="shared" si="201"/>
        <v>0</v>
      </c>
      <c r="H74" s="6">
        <f t="shared" si="201"/>
        <v>0</v>
      </c>
      <c r="I74" s="6">
        <f t="shared" si="201"/>
        <v>0</v>
      </c>
      <c r="J74" s="6">
        <f t="shared" si="201"/>
        <v>0</v>
      </c>
      <c r="K74" s="6">
        <f t="shared" si="201"/>
        <v>0</v>
      </c>
      <c r="L74" s="6">
        <f t="shared" si="201"/>
        <v>0</v>
      </c>
      <c r="M74" s="6">
        <f t="shared" si="201"/>
        <v>0</v>
      </c>
      <c r="N74" s="6">
        <f t="shared" si="201"/>
        <v>0</v>
      </c>
      <c r="O74" s="6">
        <f t="shared" ref="O74:O77" si="202">SUM(C74:N74)</f>
        <v>0</v>
      </c>
      <c r="P74" s="6">
        <f t="shared" ref="P74" si="203">P72*$C73</f>
        <v>0</v>
      </c>
      <c r="Q74" s="6">
        <f t="shared" ref="Q74" si="204">Q72*$C73</f>
        <v>0</v>
      </c>
      <c r="R74" s="6">
        <f t="shared" ref="R74" si="205">R72*$C73</f>
        <v>0</v>
      </c>
      <c r="S74" s="6">
        <f t="shared" ref="S74" si="206">S72*$C73</f>
        <v>0</v>
      </c>
    </row>
    <row r="75" spans="1:19" x14ac:dyDescent="0.25">
      <c r="A75" s="195" t="s">
        <v>281</v>
      </c>
      <c r="B75" s="195"/>
      <c r="C75" s="6">
        <f t="shared" ref="C75" si="207">C72+C74</f>
        <v>0</v>
      </c>
      <c r="D75" s="6">
        <f t="shared" ref="D75:N75" si="208">D72+D74</f>
        <v>0</v>
      </c>
      <c r="E75" s="6">
        <f t="shared" si="208"/>
        <v>0</v>
      </c>
      <c r="F75" s="6">
        <f t="shared" si="208"/>
        <v>0</v>
      </c>
      <c r="G75" s="6">
        <f t="shared" si="208"/>
        <v>0</v>
      </c>
      <c r="H75" s="6">
        <f t="shared" si="208"/>
        <v>0</v>
      </c>
      <c r="I75" s="6">
        <f t="shared" si="208"/>
        <v>0</v>
      </c>
      <c r="J75" s="6">
        <f t="shared" si="208"/>
        <v>0</v>
      </c>
      <c r="K75" s="6">
        <f t="shared" si="208"/>
        <v>0</v>
      </c>
      <c r="L75" s="6">
        <f t="shared" si="208"/>
        <v>0</v>
      </c>
      <c r="M75" s="6">
        <f t="shared" si="208"/>
        <v>0</v>
      </c>
      <c r="N75" s="6">
        <f t="shared" si="208"/>
        <v>0</v>
      </c>
      <c r="O75" s="6">
        <f t="shared" si="202"/>
        <v>0</v>
      </c>
      <c r="P75" s="6">
        <f t="shared" ref="P75" si="209">P72+P74</f>
        <v>0</v>
      </c>
      <c r="Q75" s="6">
        <f t="shared" ref="Q75" si="210">Q72+Q74</f>
        <v>0</v>
      </c>
      <c r="R75" s="6">
        <f t="shared" ref="R75" si="211">R72+R74</f>
        <v>0</v>
      </c>
      <c r="S75" s="6">
        <f t="shared" ref="S75" si="212">S72+S74</f>
        <v>0</v>
      </c>
    </row>
    <row r="76" spans="1:19" ht="15" customHeight="1" x14ac:dyDescent="0.25">
      <c r="A76" s="8" t="s">
        <v>33</v>
      </c>
      <c r="B76" s="80">
        <v>0.25</v>
      </c>
      <c r="C76" s="6">
        <f t="shared" ref="C76" si="213">C75*$B$16</f>
        <v>0</v>
      </c>
      <c r="D76" s="6">
        <f t="shared" ref="D76:N76" si="214">D75*$B$16</f>
        <v>0</v>
      </c>
      <c r="E76" s="6">
        <f t="shared" si="214"/>
        <v>0</v>
      </c>
      <c r="F76" s="6">
        <f t="shared" si="214"/>
        <v>0</v>
      </c>
      <c r="G76" s="6">
        <f t="shared" si="214"/>
        <v>0</v>
      </c>
      <c r="H76" s="6">
        <f t="shared" si="214"/>
        <v>0</v>
      </c>
      <c r="I76" s="6">
        <f t="shared" si="214"/>
        <v>0</v>
      </c>
      <c r="J76" s="6">
        <f t="shared" si="214"/>
        <v>0</v>
      </c>
      <c r="K76" s="6">
        <f t="shared" si="214"/>
        <v>0</v>
      </c>
      <c r="L76" s="6">
        <f t="shared" si="214"/>
        <v>0</v>
      </c>
      <c r="M76" s="6">
        <f t="shared" si="214"/>
        <v>0</v>
      </c>
      <c r="N76" s="6">
        <f t="shared" si="214"/>
        <v>0</v>
      </c>
      <c r="O76" s="6">
        <f t="shared" si="202"/>
        <v>0</v>
      </c>
      <c r="P76" s="6">
        <f t="shared" ref="P76" si="215">P75*$B76</f>
        <v>0</v>
      </c>
      <c r="Q76" s="6">
        <f t="shared" ref="Q76" si="216">Q75*$B76</f>
        <v>0</v>
      </c>
      <c r="R76" s="6">
        <f t="shared" ref="R76" si="217">R75*$B76</f>
        <v>0</v>
      </c>
      <c r="S76" s="6">
        <f t="shared" ref="S76" si="218">S75*$B76</f>
        <v>0</v>
      </c>
    </row>
    <row r="77" spans="1:19" ht="15" customHeight="1" x14ac:dyDescent="0.25">
      <c r="A77" s="8" t="s">
        <v>34</v>
      </c>
      <c r="B77" s="9">
        <f>1-B76</f>
        <v>0.75</v>
      </c>
      <c r="C77" s="6">
        <f t="shared" ref="C77" si="219">C75*$B$17</f>
        <v>0</v>
      </c>
      <c r="D77" s="6">
        <f t="shared" ref="D77:N77" si="220">D75*$B$17</f>
        <v>0</v>
      </c>
      <c r="E77" s="6">
        <f t="shared" si="220"/>
        <v>0</v>
      </c>
      <c r="F77" s="6">
        <f t="shared" si="220"/>
        <v>0</v>
      </c>
      <c r="G77" s="6">
        <f t="shared" si="220"/>
        <v>0</v>
      </c>
      <c r="H77" s="6">
        <f t="shared" si="220"/>
        <v>0</v>
      </c>
      <c r="I77" s="6">
        <f t="shared" si="220"/>
        <v>0</v>
      </c>
      <c r="J77" s="6">
        <f t="shared" si="220"/>
        <v>0</v>
      </c>
      <c r="K77" s="6">
        <f t="shared" si="220"/>
        <v>0</v>
      </c>
      <c r="L77" s="6">
        <f t="shared" si="220"/>
        <v>0</v>
      </c>
      <c r="M77" s="6">
        <f t="shared" si="220"/>
        <v>0</v>
      </c>
      <c r="N77" s="6">
        <f t="shared" si="220"/>
        <v>0</v>
      </c>
      <c r="O77" s="6">
        <f t="shared" si="202"/>
        <v>0</v>
      </c>
      <c r="P77" s="6">
        <f t="shared" ref="P77" si="221">P75-P76</f>
        <v>0</v>
      </c>
      <c r="Q77" s="6">
        <f t="shared" ref="Q77" si="222">Q75-Q76</f>
        <v>0</v>
      </c>
      <c r="R77" s="6">
        <f t="shared" ref="R77" si="223">R75-R76</f>
        <v>0</v>
      </c>
      <c r="S77" s="6">
        <f t="shared" ref="S77" si="224">S75-S76</f>
        <v>0</v>
      </c>
    </row>
    <row r="78" spans="1:19" ht="15" customHeight="1" x14ac:dyDescent="0.25">
      <c r="A78" s="122" t="str">
        <f>Vendas!A89</f>
        <v>PRODUTO 8</v>
      </c>
      <c r="B78" s="122"/>
      <c r="C78" s="98" t="s">
        <v>17</v>
      </c>
      <c r="D78" s="98" t="s">
        <v>18</v>
      </c>
      <c r="E78" s="98" t="s">
        <v>19</v>
      </c>
      <c r="F78" s="98" t="s">
        <v>20</v>
      </c>
      <c r="G78" s="98" t="s">
        <v>21</v>
      </c>
      <c r="H78" s="98" t="s">
        <v>22</v>
      </c>
      <c r="I78" s="98" t="s">
        <v>23</v>
      </c>
      <c r="J78" s="98" t="s">
        <v>24</v>
      </c>
      <c r="K78" s="98" t="s">
        <v>25</v>
      </c>
      <c r="L78" s="98" t="s">
        <v>26</v>
      </c>
      <c r="M78" s="98" t="s">
        <v>27</v>
      </c>
      <c r="N78" s="98" t="s">
        <v>28</v>
      </c>
      <c r="O78" s="98" t="s">
        <v>438</v>
      </c>
      <c r="P78" s="98" t="s">
        <v>447</v>
      </c>
      <c r="Q78" s="98" t="s">
        <v>448</v>
      </c>
      <c r="R78" s="98" t="s">
        <v>449</v>
      </c>
      <c r="S78" s="98" t="s">
        <v>450</v>
      </c>
    </row>
    <row r="79" spans="1:19" ht="15" customHeight="1" x14ac:dyDescent="0.25">
      <c r="A79" s="194" t="s">
        <v>29</v>
      </c>
      <c r="B79" s="194"/>
      <c r="C79" s="78">
        <f>Vendas!C91</f>
        <v>0</v>
      </c>
      <c r="D79" s="78">
        <f>Vendas!D91</f>
        <v>0</v>
      </c>
      <c r="E79" s="78">
        <f>Vendas!E91</f>
        <v>0</v>
      </c>
      <c r="F79" s="78">
        <f>Vendas!F91</f>
        <v>0</v>
      </c>
      <c r="G79" s="78">
        <f>Vendas!G91</f>
        <v>0</v>
      </c>
      <c r="H79" s="78">
        <f>Vendas!H91</f>
        <v>0</v>
      </c>
      <c r="I79" s="78">
        <f>Vendas!I91</f>
        <v>0</v>
      </c>
      <c r="J79" s="78">
        <f>Vendas!J91</f>
        <v>0</v>
      </c>
      <c r="K79" s="78">
        <f>Vendas!K91</f>
        <v>0</v>
      </c>
      <c r="L79" s="78">
        <f>Vendas!L91</f>
        <v>0</v>
      </c>
      <c r="M79" s="78">
        <f>Vendas!M91</f>
        <v>0</v>
      </c>
      <c r="N79" s="78">
        <f>Vendas!N91</f>
        <v>0</v>
      </c>
      <c r="O79" s="79">
        <f t="shared" ref="O79" si="225">SUM(C79:N79)</f>
        <v>0</v>
      </c>
      <c r="P79" s="79">
        <f>Vendas!P91</f>
        <v>0</v>
      </c>
      <c r="Q79" s="79">
        <f>Vendas!Q91</f>
        <v>0</v>
      </c>
      <c r="R79" s="79">
        <f>Vendas!R91</f>
        <v>0</v>
      </c>
      <c r="S79" s="79">
        <f>Vendas!S91</f>
        <v>0</v>
      </c>
    </row>
    <row r="80" spans="1:19" ht="15" customHeight="1" x14ac:dyDescent="0.25">
      <c r="A80" s="175" t="s">
        <v>516</v>
      </c>
      <c r="B80" s="120">
        <v>0</v>
      </c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9"/>
      <c r="P80" s="79"/>
      <c r="Q80" s="79"/>
      <c r="R80" s="79"/>
      <c r="S80" s="79"/>
    </row>
    <row r="81" spans="1:19" ht="15" customHeight="1" x14ac:dyDescent="0.25">
      <c r="A81" s="194" t="s">
        <v>30</v>
      </c>
      <c r="B81" s="194"/>
      <c r="C81" s="6">
        <f>Vendas!C92*(1-$B80)</f>
        <v>0</v>
      </c>
      <c r="D81" s="6">
        <f>Vendas!D92*(1-$B80)</f>
        <v>0</v>
      </c>
      <c r="E81" s="6">
        <f>Vendas!E92*(1-$B80)</f>
        <v>0</v>
      </c>
      <c r="F81" s="6">
        <f>Vendas!F92*(1-$B80)</f>
        <v>0</v>
      </c>
      <c r="G81" s="6">
        <f>Vendas!G92*(1-$B80)</f>
        <v>0</v>
      </c>
      <c r="H81" s="6">
        <f>Vendas!H92*(1-$B80)</f>
        <v>0</v>
      </c>
      <c r="I81" s="6">
        <f>Vendas!I92*(1-$B80)</f>
        <v>0</v>
      </c>
      <c r="J81" s="6">
        <f>Vendas!J92*(1-$B80)</f>
        <v>0</v>
      </c>
      <c r="K81" s="6">
        <f>Vendas!K92*(1-$B80)</f>
        <v>0</v>
      </c>
      <c r="L81" s="6">
        <f>Vendas!L92*(1-$B80)</f>
        <v>0</v>
      </c>
      <c r="M81" s="6">
        <f>Vendas!M92*(1-$B80)</f>
        <v>0</v>
      </c>
      <c r="N81" s="6">
        <f>Vendas!N92*(1-$B80)</f>
        <v>0</v>
      </c>
      <c r="O81" s="6">
        <f t="shared" ref="O81" si="226">AVERAGE(C81:N81)</f>
        <v>0</v>
      </c>
      <c r="P81" s="6">
        <f>Vendas!P92*(1-Aprovisionamento!$B80)</f>
        <v>0</v>
      </c>
      <c r="Q81" s="6">
        <f>Vendas!Q92*(1-Aprovisionamento!$B80)</f>
        <v>0</v>
      </c>
      <c r="R81" s="6">
        <f>Vendas!R92*(1-Aprovisionamento!$B80)</f>
        <v>0</v>
      </c>
      <c r="S81" s="6">
        <f>Vendas!S92*(1-Aprovisionamento!$B80)</f>
        <v>0</v>
      </c>
    </row>
    <row r="82" spans="1:19" ht="15" customHeight="1" x14ac:dyDescent="0.25">
      <c r="A82" s="194" t="s">
        <v>282</v>
      </c>
      <c r="B82" s="194"/>
      <c r="C82" s="6">
        <f t="shared" ref="C82" si="227">C79*C81</f>
        <v>0</v>
      </c>
      <c r="D82" s="6">
        <f t="shared" ref="D82:N82" si="228">D79*D81</f>
        <v>0</v>
      </c>
      <c r="E82" s="6">
        <f t="shared" si="228"/>
        <v>0</v>
      </c>
      <c r="F82" s="6">
        <f t="shared" si="228"/>
        <v>0</v>
      </c>
      <c r="G82" s="6">
        <f t="shared" si="228"/>
        <v>0</v>
      </c>
      <c r="H82" s="6">
        <f t="shared" si="228"/>
        <v>0</v>
      </c>
      <c r="I82" s="6">
        <f t="shared" si="228"/>
        <v>0</v>
      </c>
      <c r="J82" s="6">
        <f t="shared" si="228"/>
        <v>0</v>
      </c>
      <c r="K82" s="6">
        <f t="shared" si="228"/>
        <v>0</v>
      </c>
      <c r="L82" s="6">
        <f t="shared" si="228"/>
        <v>0</v>
      </c>
      <c r="M82" s="6">
        <f t="shared" si="228"/>
        <v>0</v>
      </c>
      <c r="N82" s="6">
        <f t="shared" si="228"/>
        <v>0</v>
      </c>
      <c r="O82" s="6">
        <f t="shared" ref="O82" si="229">SUM(C82:N82)</f>
        <v>0</v>
      </c>
      <c r="P82" s="6">
        <f t="shared" ref="P82" si="230">P79*P81</f>
        <v>0</v>
      </c>
      <c r="Q82" s="6">
        <f t="shared" ref="Q82" si="231">Q79*Q81</f>
        <v>0</v>
      </c>
      <c r="R82" s="6">
        <f t="shared" ref="R82" si="232">R79*R81</f>
        <v>0</v>
      </c>
      <c r="S82" s="6">
        <f t="shared" ref="S82" si="233">S79*S81</f>
        <v>0</v>
      </c>
    </row>
    <row r="83" spans="1:19" x14ac:dyDescent="0.25">
      <c r="A83" s="194" t="s">
        <v>31</v>
      </c>
      <c r="B83" s="194"/>
      <c r="C83" s="130">
        <f>Vendas!C94</f>
        <v>0.21</v>
      </c>
      <c r="D83" s="130">
        <f>Vendas!D94</f>
        <v>0.21</v>
      </c>
      <c r="E83" s="130">
        <f>Vendas!E94</f>
        <v>0.21</v>
      </c>
      <c r="F83" s="130">
        <f>Vendas!F94</f>
        <v>0.21</v>
      </c>
      <c r="G83" s="130">
        <f>Vendas!G94</f>
        <v>0.21</v>
      </c>
      <c r="H83" s="130">
        <f>Vendas!H94</f>
        <v>0.21</v>
      </c>
      <c r="I83" s="130">
        <f>Vendas!I94</f>
        <v>0.21</v>
      </c>
      <c r="J83" s="130">
        <f>Vendas!J94</f>
        <v>0.21</v>
      </c>
      <c r="K83" s="130">
        <f>Vendas!K94</f>
        <v>0.21</v>
      </c>
      <c r="L83" s="130">
        <f>Vendas!L94</f>
        <v>0.21</v>
      </c>
      <c r="M83" s="130">
        <f>Vendas!M94</f>
        <v>0.21</v>
      </c>
      <c r="N83" s="130">
        <f>Vendas!N94</f>
        <v>0.21</v>
      </c>
      <c r="O83" s="6"/>
      <c r="P83" s="6"/>
      <c r="Q83" s="6"/>
      <c r="R83" s="6"/>
      <c r="S83" s="6"/>
    </row>
    <row r="84" spans="1:19" x14ac:dyDescent="0.25">
      <c r="A84" s="195" t="s">
        <v>280</v>
      </c>
      <c r="B84" s="195"/>
      <c r="C84" s="6">
        <f t="shared" ref="C84" si="234">C82*C83</f>
        <v>0</v>
      </c>
      <c r="D84" s="6">
        <f t="shared" ref="D84:N84" si="235">D82*D83</f>
        <v>0</v>
      </c>
      <c r="E84" s="6">
        <f t="shared" si="235"/>
        <v>0</v>
      </c>
      <c r="F84" s="6">
        <f t="shared" si="235"/>
        <v>0</v>
      </c>
      <c r="G84" s="6">
        <f t="shared" si="235"/>
        <v>0</v>
      </c>
      <c r="H84" s="6">
        <f t="shared" si="235"/>
        <v>0</v>
      </c>
      <c r="I84" s="6">
        <f t="shared" si="235"/>
        <v>0</v>
      </c>
      <c r="J84" s="6">
        <f t="shared" si="235"/>
        <v>0</v>
      </c>
      <c r="K84" s="6">
        <f t="shared" si="235"/>
        <v>0</v>
      </c>
      <c r="L84" s="6">
        <f t="shared" si="235"/>
        <v>0</v>
      </c>
      <c r="M84" s="6">
        <f t="shared" si="235"/>
        <v>0</v>
      </c>
      <c r="N84" s="6">
        <f t="shared" si="235"/>
        <v>0</v>
      </c>
      <c r="O84" s="6">
        <f t="shared" ref="O84:O87" si="236">SUM(C84:N84)</f>
        <v>0</v>
      </c>
      <c r="P84" s="6">
        <f t="shared" ref="P84" si="237">P82*$C83</f>
        <v>0</v>
      </c>
      <c r="Q84" s="6">
        <f t="shared" ref="Q84" si="238">Q82*$C83</f>
        <v>0</v>
      </c>
      <c r="R84" s="6">
        <f t="shared" ref="R84" si="239">R82*$C83</f>
        <v>0</v>
      </c>
      <c r="S84" s="6">
        <f t="shared" ref="S84" si="240">S82*$C83</f>
        <v>0</v>
      </c>
    </row>
    <row r="85" spans="1:19" ht="15" customHeight="1" x14ac:dyDescent="0.25">
      <c r="A85" s="195" t="s">
        <v>281</v>
      </c>
      <c r="B85" s="195"/>
      <c r="C85" s="6">
        <f t="shared" ref="C85" si="241">C82+C84</f>
        <v>0</v>
      </c>
      <c r="D85" s="6">
        <f t="shared" ref="D85:N85" si="242">D82+D84</f>
        <v>0</v>
      </c>
      <c r="E85" s="6">
        <f t="shared" si="242"/>
        <v>0</v>
      </c>
      <c r="F85" s="6">
        <f t="shared" si="242"/>
        <v>0</v>
      </c>
      <c r="G85" s="6">
        <f t="shared" si="242"/>
        <v>0</v>
      </c>
      <c r="H85" s="6">
        <f t="shared" si="242"/>
        <v>0</v>
      </c>
      <c r="I85" s="6">
        <f t="shared" si="242"/>
        <v>0</v>
      </c>
      <c r="J85" s="6">
        <f t="shared" si="242"/>
        <v>0</v>
      </c>
      <c r="K85" s="6">
        <f t="shared" si="242"/>
        <v>0</v>
      </c>
      <c r="L85" s="6">
        <f t="shared" si="242"/>
        <v>0</v>
      </c>
      <c r="M85" s="6">
        <f t="shared" si="242"/>
        <v>0</v>
      </c>
      <c r="N85" s="6">
        <f t="shared" si="242"/>
        <v>0</v>
      </c>
      <c r="O85" s="6">
        <f t="shared" si="236"/>
        <v>0</v>
      </c>
      <c r="P85" s="6">
        <f t="shared" ref="P85" si="243">P82+P84</f>
        <v>0</v>
      </c>
      <c r="Q85" s="6">
        <f t="shared" ref="Q85" si="244">Q82+Q84</f>
        <v>0</v>
      </c>
      <c r="R85" s="6">
        <f t="shared" ref="R85" si="245">R82+R84</f>
        <v>0</v>
      </c>
      <c r="S85" s="6">
        <f t="shared" ref="S85" si="246">S82+S84</f>
        <v>0</v>
      </c>
    </row>
    <row r="86" spans="1:19" x14ac:dyDescent="0.25">
      <c r="A86" s="8" t="s">
        <v>33</v>
      </c>
      <c r="B86" s="80">
        <v>0.25</v>
      </c>
      <c r="C86" s="6">
        <f t="shared" ref="C86" si="247">C85*$B$16</f>
        <v>0</v>
      </c>
      <c r="D86" s="6">
        <f t="shared" ref="D86:N86" si="248">D85*$B$16</f>
        <v>0</v>
      </c>
      <c r="E86" s="6">
        <f t="shared" si="248"/>
        <v>0</v>
      </c>
      <c r="F86" s="6">
        <f t="shared" si="248"/>
        <v>0</v>
      </c>
      <c r="G86" s="6">
        <f t="shared" si="248"/>
        <v>0</v>
      </c>
      <c r="H86" s="6">
        <f t="shared" si="248"/>
        <v>0</v>
      </c>
      <c r="I86" s="6">
        <f t="shared" si="248"/>
        <v>0</v>
      </c>
      <c r="J86" s="6">
        <f t="shared" si="248"/>
        <v>0</v>
      </c>
      <c r="K86" s="6">
        <f t="shared" si="248"/>
        <v>0</v>
      </c>
      <c r="L86" s="6">
        <f t="shared" si="248"/>
        <v>0</v>
      </c>
      <c r="M86" s="6">
        <f t="shared" si="248"/>
        <v>0</v>
      </c>
      <c r="N86" s="6">
        <f t="shared" si="248"/>
        <v>0</v>
      </c>
      <c r="O86" s="6">
        <f t="shared" si="236"/>
        <v>0</v>
      </c>
      <c r="P86" s="6">
        <f t="shared" ref="P86" si="249">P85*$B86</f>
        <v>0</v>
      </c>
      <c r="Q86" s="6">
        <f t="shared" ref="Q86" si="250">Q85*$B86</f>
        <v>0</v>
      </c>
      <c r="R86" s="6">
        <f t="shared" ref="R86" si="251">R85*$B86</f>
        <v>0</v>
      </c>
      <c r="S86" s="6">
        <f t="shared" ref="S86" si="252">S85*$B86</f>
        <v>0</v>
      </c>
    </row>
    <row r="87" spans="1:19" ht="15" customHeight="1" x14ac:dyDescent="0.25">
      <c r="A87" s="8" t="s">
        <v>34</v>
      </c>
      <c r="B87" s="9">
        <f>1-B86</f>
        <v>0.75</v>
      </c>
      <c r="C87" s="6">
        <f t="shared" ref="C87" si="253">C85*$B$17</f>
        <v>0</v>
      </c>
      <c r="D87" s="6">
        <f t="shared" ref="D87:N87" si="254">D85*$B$17</f>
        <v>0</v>
      </c>
      <c r="E87" s="6">
        <f t="shared" si="254"/>
        <v>0</v>
      </c>
      <c r="F87" s="6">
        <f t="shared" si="254"/>
        <v>0</v>
      </c>
      <c r="G87" s="6">
        <f t="shared" si="254"/>
        <v>0</v>
      </c>
      <c r="H87" s="6">
        <f t="shared" si="254"/>
        <v>0</v>
      </c>
      <c r="I87" s="6">
        <f t="shared" si="254"/>
        <v>0</v>
      </c>
      <c r="J87" s="6">
        <f t="shared" si="254"/>
        <v>0</v>
      </c>
      <c r="K87" s="6">
        <f t="shared" si="254"/>
        <v>0</v>
      </c>
      <c r="L87" s="6">
        <f t="shared" si="254"/>
        <v>0</v>
      </c>
      <c r="M87" s="6">
        <f t="shared" si="254"/>
        <v>0</v>
      </c>
      <c r="N87" s="6">
        <f t="shared" si="254"/>
        <v>0</v>
      </c>
      <c r="O87" s="6">
        <f t="shared" si="236"/>
        <v>0</v>
      </c>
      <c r="P87" s="6">
        <f t="shared" ref="P87" si="255">P85-P86</f>
        <v>0</v>
      </c>
      <c r="Q87" s="6">
        <f t="shared" ref="Q87" si="256">Q85-Q86</f>
        <v>0</v>
      </c>
      <c r="R87" s="6">
        <f t="shared" ref="R87" si="257">R85-R86</f>
        <v>0</v>
      </c>
      <c r="S87" s="6">
        <f t="shared" ref="S87" si="258">S85-S86</f>
        <v>0</v>
      </c>
    </row>
    <row r="88" spans="1:19" ht="15" customHeight="1" x14ac:dyDescent="0.25">
      <c r="A88" s="122" t="str">
        <f>Vendas!A99</f>
        <v>PRODUTO 9</v>
      </c>
      <c r="B88" s="122"/>
      <c r="C88" s="98" t="s">
        <v>17</v>
      </c>
      <c r="D88" s="98" t="s">
        <v>18</v>
      </c>
      <c r="E88" s="98" t="s">
        <v>19</v>
      </c>
      <c r="F88" s="98" t="s">
        <v>20</v>
      </c>
      <c r="G88" s="98" t="s">
        <v>21</v>
      </c>
      <c r="H88" s="98" t="s">
        <v>22</v>
      </c>
      <c r="I88" s="98" t="s">
        <v>23</v>
      </c>
      <c r="J88" s="98" t="s">
        <v>24</v>
      </c>
      <c r="K88" s="98" t="s">
        <v>25</v>
      </c>
      <c r="L88" s="98" t="s">
        <v>26</v>
      </c>
      <c r="M88" s="98" t="s">
        <v>27</v>
      </c>
      <c r="N88" s="98" t="s">
        <v>28</v>
      </c>
      <c r="O88" s="98" t="s">
        <v>438</v>
      </c>
      <c r="P88" s="98" t="s">
        <v>447</v>
      </c>
      <c r="Q88" s="98" t="s">
        <v>448</v>
      </c>
      <c r="R88" s="98" t="s">
        <v>449</v>
      </c>
      <c r="S88" s="98" t="s">
        <v>450</v>
      </c>
    </row>
    <row r="89" spans="1:19" ht="15" customHeight="1" x14ac:dyDescent="0.25">
      <c r="A89" s="194" t="s">
        <v>29</v>
      </c>
      <c r="B89" s="194"/>
      <c r="C89" s="78">
        <f>Vendas!C101</f>
        <v>0</v>
      </c>
      <c r="D89" s="78">
        <f>Vendas!D101</f>
        <v>0</v>
      </c>
      <c r="E89" s="78">
        <f>Vendas!E101</f>
        <v>0</v>
      </c>
      <c r="F89" s="78">
        <f>Vendas!F101</f>
        <v>0</v>
      </c>
      <c r="G89" s="78">
        <f>Vendas!G101</f>
        <v>0</v>
      </c>
      <c r="H89" s="78">
        <f>Vendas!H101</f>
        <v>0</v>
      </c>
      <c r="I89" s="78">
        <f>Vendas!I101</f>
        <v>0</v>
      </c>
      <c r="J89" s="78">
        <f>Vendas!J101</f>
        <v>0</v>
      </c>
      <c r="K89" s="78">
        <f>Vendas!K101</f>
        <v>0</v>
      </c>
      <c r="L89" s="78">
        <f>Vendas!L101</f>
        <v>0</v>
      </c>
      <c r="M89" s="78">
        <f>Vendas!M101</f>
        <v>0</v>
      </c>
      <c r="N89" s="78">
        <f>Vendas!N101</f>
        <v>0</v>
      </c>
      <c r="O89" s="79">
        <f t="shared" ref="O89" si="259">SUM(C89:N89)</f>
        <v>0</v>
      </c>
      <c r="P89" s="79">
        <f>Vendas!P101</f>
        <v>0</v>
      </c>
      <c r="Q89" s="79">
        <f>Vendas!Q101</f>
        <v>0</v>
      </c>
      <c r="R89" s="79">
        <f>Vendas!R101</f>
        <v>0</v>
      </c>
      <c r="S89" s="79">
        <f>Vendas!S101</f>
        <v>0</v>
      </c>
    </row>
    <row r="90" spans="1:19" ht="15" customHeight="1" x14ac:dyDescent="0.25">
      <c r="A90" s="175" t="s">
        <v>516</v>
      </c>
      <c r="B90" s="120">
        <v>0</v>
      </c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9"/>
      <c r="P90" s="79"/>
      <c r="Q90" s="79"/>
      <c r="R90" s="79"/>
      <c r="S90" s="79"/>
    </row>
    <row r="91" spans="1:19" ht="15" customHeight="1" x14ac:dyDescent="0.25">
      <c r="A91" s="194" t="s">
        <v>30</v>
      </c>
      <c r="B91" s="194"/>
      <c r="C91" s="6">
        <f>Vendas!C102*(1-$B90)</f>
        <v>0</v>
      </c>
      <c r="D91" s="6">
        <f>Vendas!D102*(1-$B90)</f>
        <v>0</v>
      </c>
      <c r="E91" s="6">
        <f>Vendas!E102*(1-$B90)</f>
        <v>0</v>
      </c>
      <c r="F91" s="6">
        <f>Vendas!F102*(1-$B90)</f>
        <v>0</v>
      </c>
      <c r="G91" s="6">
        <f>Vendas!G102*(1-$B90)</f>
        <v>0</v>
      </c>
      <c r="H91" s="6">
        <f>Vendas!H102*(1-$B90)</f>
        <v>0</v>
      </c>
      <c r="I91" s="6">
        <f>Vendas!I102*(1-$B90)</f>
        <v>0</v>
      </c>
      <c r="J91" s="6">
        <f>Vendas!J102*(1-$B90)</f>
        <v>0</v>
      </c>
      <c r="K91" s="6">
        <f>Vendas!K102*(1-$B90)</f>
        <v>0</v>
      </c>
      <c r="L91" s="6">
        <f>Vendas!L102*(1-$B90)</f>
        <v>0</v>
      </c>
      <c r="M91" s="6">
        <f>Vendas!M102*(1-$B90)</f>
        <v>0</v>
      </c>
      <c r="N91" s="6">
        <f>Vendas!N102*(1-$B90)</f>
        <v>0</v>
      </c>
      <c r="O91" s="6">
        <f t="shared" ref="O91" si="260">AVERAGE(C91:N91)</f>
        <v>0</v>
      </c>
      <c r="P91" s="6">
        <f>Vendas!P102*(1-Aprovisionamento!$B90)</f>
        <v>0</v>
      </c>
      <c r="Q91" s="6">
        <f>Vendas!Q102*(1-Aprovisionamento!$B90)</f>
        <v>0</v>
      </c>
      <c r="R91" s="6">
        <f>Vendas!R102*(1-Aprovisionamento!$B90)</f>
        <v>0</v>
      </c>
      <c r="S91" s="6">
        <f>Vendas!S102*(1-Aprovisionamento!$B90)</f>
        <v>0</v>
      </c>
    </row>
    <row r="92" spans="1:19" ht="15" customHeight="1" x14ac:dyDescent="0.25">
      <c r="A92" s="194" t="s">
        <v>282</v>
      </c>
      <c r="B92" s="194"/>
      <c r="C92" s="6">
        <f t="shared" ref="C92" si="261">C89*C91</f>
        <v>0</v>
      </c>
      <c r="D92" s="6">
        <f t="shared" ref="D92:N92" si="262">D89*D91</f>
        <v>0</v>
      </c>
      <c r="E92" s="6">
        <f t="shared" si="262"/>
        <v>0</v>
      </c>
      <c r="F92" s="6">
        <f t="shared" si="262"/>
        <v>0</v>
      </c>
      <c r="G92" s="6">
        <f t="shared" si="262"/>
        <v>0</v>
      </c>
      <c r="H92" s="6">
        <f t="shared" si="262"/>
        <v>0</v>
      </c>
      <c r="I92" s="6">
        <f t="shared" si="262"/>
        <v>0</v>
      </c>
      <c r="J92" s="6">
        <f t="shared" si="262"/>
        <v>0</v>
      </c>
      <c r="K92" s="6">
        <f t="shared" si="262"/>
        <v>0</v>
      </c>
      <c r="L92" s="6">
        <f t="shared" si="262"/>
        <v>0</v>
      </c>
      <c r="M92" s="6">
        <f t="shared" si="262"/>
        <v>0</v>
      </c>
      <c r="N92" s="6">
        <f t="shared" si="262"/>
        <v>0</v>
      </c>
      <c r="O92" s="6">
        <f t="shared" ref="O92" si="263">SUM(C92:N92)</f>
        <v>0</v>
      </c>
      <c r="P92" s="6">
        <f t="shared" ref="P92" si="264">P89*P91</f>
        <v>0</v>
      </c>
      <c r="Q92" s="6">
        <f t="shared" ref="Q92" si="265">Q89*Q91</f>
        <v>0</v>
      </c>
      <c r="R92" s="6">
        <f t="shared" ref="R92" si="266">R89*R91</f>
        <v>0</v>
      </c>
      <c r="S92" s="6">
        <f t="shared" ref="S92" si="267">S89*S91</f>
        <v>0</v>
      </c>
    </row>
    <row r="93" spans="1:19" ht="15" customHeight="1" x14ac:dyDescent="0.25">
      <c r="A93" s="194" t="s">
        <v>31</v>
      </c>
      <c r="B93" s="194"/>
      <c r="C93" s="130">
        <f>Vendas!C104</f>
        <v>0.21</v>
      </c>
      <c r="D93" s="130">
        <f>Vendas!D104</f>
        <v>0.21</v>
      </c>
      <c r="E93" s="130">
        <f>Vendas!E104</f>
        <v>0.21</v>
      </c>
      <c r="F93" s="130">
        <f>Vendas!F104</f>
        <v>0.21</v>
      </c>
      <c r="G93" s="130">
        <f>Vendas!G104</f>
        <v>0.21</v>
      </c>
      <c r="H93" s="130">
        <f>Vendas!H104</f>
        <v>0.21</v>
      </c>
      <c r="I93" s="130">
        <f>Vendas!I104</f>
        <v>0.21</v>
      </c>
      <c r="J93" s="130">
        <f>Vendas!J104</f>
        <v>0.21</v>
      </c>
      <c r="K93" s="130">
        <f>Vendas!K104</f>
        <v>0.21</v>
      </c>
      <c r="L93" s="130">
        <f>Vendas!L104</f>
        <v>0.21</v>
      </c>
      <c r="M93" s="130">
        <f>Vendas!M104</f>
        <v>0.21</v>
      </c>
      <c r="N93" s="130">
        <f>Vendas!N104</f>
        <v>0.21</v>
      </c>
      <c r="O93" s="6"/>
      <c r="P93" s="6"/>
      <c r="Q93" s="6"/>
      <c r="R93" s="6"/>
      <c r="S93" s="6"/>
    </row>
    <row r="94" spans="1:19" x14ac:dyDescent="0.25">
      <c r="A94" s="195" t="s">
        <v>280</v>
      </c>
      <c r="B94" s="195"/>
      <c r="C94" s="6">
        <f t="shared" ref="C94" si="268">C92*C93</f>
        <v>0</v>
      </c>
      <c r="D94" s="6">
        <f t="shared" ref="D94:N94" si="269">D92*D93</f>
        <v>0</v>
      </c>
      <c r="E94" s="6">
        <f t="shared" si="269"/>
        <v>0</v>
      </c>
      <c r="F94" s="6">
        <f t="shared" si="269"/>
        <v>0</v>
      </c>
      <c r="G94" s="6">
        <f t="shared" si="269"/>
        <v>0</v>
      </c>
      <c r="H94" s="6">
        <f t="shared" si="269"/>
        <v>0</v>
      </c>
      <c r="I94" s="6">
        <f t="shared" si="269"/>
        <v>0</v>
      </c>
      <c r="J94" s="6">
        <f t="shared" si="269"/>
        <v>0</v>
      </c>
      <c r="K94" s="6">
        <f t="shared" si="269"/>
        <v>0</v>
      </c>
      <c r="L94" s="6">
        <f t="shared" si="269"/>
        <v>0</v>
      </c>
      <c r="M94" s="6">
        <f t="shared" si="269"/>
        <v>0</v>
      </c>
      <c r="N94" s="6">
        <f t="shared" si="269"/>
        <v>0</v>
      </c>
      <c r="O94" s="6">
        <f t="shared" ref="O94:O97" si="270">SUM(C94:N94)</f>
        <v>0</v>
      </c>
      <c r="P94" s="6">
        <f t="shared" ref="P94" si="271">P92*$C93</f>
        <v>0</v>
      </c>
      <c r="Q94" s="6">
        <f t="shared" ref="Q94" si="272">Q92*$C93</f>
        <v>0</v>
      </c>
      <c r="R94" s="6">
        <f t="shared" ref="R94" si="273">R92*$C93</f>
        <v>0</v>
      </c>
      <c r="S94" s="6">
        <f t="shared" ref="S94" si="274">S92*$C93</f>
        <v>0</v>
      </c>
    </row>
    <row r="95" spans="1:19" x14ac:dyDescent="0.25">
      <c r="A95" s="195" t="s">
        <v>281</v>
      </c>
      <c r="B95" s="195"/>
      <c r="C95" s="6">
        <f t="shared" ref="C95" si="275">C92+C94</f>
        <v>0</v>
      </c>
      <c r="D95" s="6">
        <f t="shared" ref="D95:N95" si="276">D92+D94</f>
        <v>0</v>
      </c>
      <c r="E95" s="6">
        <f t="shared" si="276"/>
        <v>0</v>
      </c>
      <c r="F95" s="6">
        <f t="shared" si="276"/>
        <v>0</v>
      </c>
      <c r="G95" s="6">
        <f t="shared" si="276"/>
        <v>0</v>
      </c>
      <c r="H95" s="6">
        <f t="shared" si="276"/>
        <v>0</v>
      </c>
      <c r="I95" s="6">
        <f t="shared" si="276"/>
        <v>0</v>
      </c>
      <c r="J95" s="6">
        <f t="shared" si="276"/>
        <v>0</v>
      </c>
      <c r="K95" s="6">
        <f t="shared" si="276"/>
        <v>0</v>
      </c>
      <c r="L95" s="6">
        <f t="shared" si="276"/>
        <v>0</v>
      </c>
      <c r="M95" s="6">
        <f t="shared" si="276"/>
        <v>0</v>
      </c>
      <c r="N95" s="6">
        <f t="shared" si="276"/>
        <v>0</v>
      </c>
      <c r="O95" s="6">
        <f t="shared" si="270"/>
        <v>0</v>
      </c>
      <c r="P95" s="6">
        <f t="shared" ref="P95" si="277">P92+P94</f>
        <v>0</v>
      </c>
      <c r="Q95" s="6">
        <f t="shared" ref="Q95" si="278">Q92+Q94</f>
        <v>0</v>
      </c>
      <c r="R95" s="6">
        <f t="shared" ref="R95" si="279">R92+R94</f>
        <v>0</v>
      </c>
      <c r="S95" s="6">
        <f t="shared" ref="S95" si="280">S92+S94</f>
        <v>0</v>
      </c>
    </row>
    <row r="96" spans="1:19" ht="15" customHeight="1" x14ac:dyDescent="0.25">
      <c r="A96" s="8" t="s">
        <v>33</v>
      </c>
      <c r="B96" s="80">
        <v>0.25</v>
      </c>
      <c r="C96" s="6">
        <f t="shared" ref="C96" si="281">C95*$B$16</f>
        <v>0</v>
      </c>
      <c r="D96" s="6">
        <f t="shared" ref="D96:N96" si="282">D95*$B$16</f>
        <v>0</v>
      </c>
      <c r="E96" s="6">
        <f t="shared" si="282"/>
        <v>0</v>
      </c>
      <c r="F96" s="6">
        <f t="shared" si="282"/>
        <v>0</v>
      </c>
      <c r="G96" s="6">
        <f t="shared" si="282"/>
        <v>0</v>
      </c>
      <c r="H96" s="6">
        <f t="shared" si="282"/>
        <v>0</v>
      </c>
      <c r="I96" s="6">
        <f t="shared" si="282"/>
        <v>0</v>
      </c>
      <c r="J96" s="6">
        <f t="shared" si="282"/>
        <v>0</v>
      </c>
      <c r="K96" s="6">
        <f t="shared" si="282"/>
        <v>0</v>
      </c>
      <c r="L96" s="6">
        <f t="shared" si="282"/>
        <v>0</v>
      </c>
      <c r="M96" s="6">
        <f t="shared" si="282"/>
        <v>0</v>
      </c>
      <c r="N96" s="6">
        <f t="shared" si="282"/>
        <v>0</v>
      </c>
      <c r="O96" s="6">
        <f t="shared" si="270"/>
        <v>0</v>
      </c>
      <c r="P96" s="6">
        <f t="shared" ref="P96" si="283">P95*$B96</f>
        <v>0</v>
      </c>
      <c r="Q96" s="6">
        <f t="shared" ref="Q96" si="284">Q95*$B96</f>
        <v>0</v>
      </c>
      <c r="R96" s="6">
        <f t="shared" ref="R96" si="285">R95*$B96</f>
        <v>0</v>
      </c>
      <c r="S96" s="6">
        <f t="shared" ref="S96" si="286">S95*$B96</f>
        <v>0</v>
      </c>
    </row>
    <row r="97" spans="1:19" x14ac:dyDescent="0.25">
      <c r="A97" s="8" t="s">
        <v>34</v>
      </c>
      <c r="B97" s="9">
        <f>1-B96</f>
        <v>0.75</v>
      </c>
      <c r="C97" s="6">
        <f t="shared" ref="C97" si="287">C95*$B$17</f>
        <v>0</v>
      </c>
      <c r="D97" s="6">
        <f t="shared" ref="D97:N97" si="288">D95*$B$17</f>
        <v>0</v>
      </c>
      <c r="E97" s="6">
        <f t="shared" si="288"/>
        <v>0</v>
      </c>
      <c r="F97" s="6">
        <f t="shared" si="288"/>
        <v>0</v>
      </c>
      <c r="G97" s="6">
        <f t="shared" si="288"/>
        <v>0</v>
      </c>
      <c r="H97" s="6">
        <f t="shared" si="288"/>
        <v>0</v>
      </c>
      <c r="I97" s="6">
        <f t="shared" si="288"/>
        <v>0</v>
      </c>
      <c r="J97" s="6">
        <f t="shared" si="288"/>
        <v>0</v>
      </c>
      <c r="K97" s="6">
        <f t="shared" si="288"/>
        <v>0</v>
      </c>
      <c r="L97" s="6">
        <f t="shared" si="288"/>
        <v>0</v>
      </c>
      <c r="M97" s="6">
        <f t="shared" si="288"/>
        <v>0</v>
      </c>
      <c r="N97" s="6">
        <f t="shared" si="288"/>
        <v>0</v>
      </c>
      <c r="O97" s="6">
        <f t="shared" si="270"/>
        <v>0</v>
      </c>
      <c r="P97" s="6">
        <f t="shared" ref="P97" si="289">P95-P96</f>
        <v>0</v>
      </c>
      <c r="Q97" s="6">
        <f t="shared" ref="Q97" si="290">Q95-Q96</f>
        <v>0</v>
      </c>
      <c r="R97" s="6">
        <f t="shared" ref="R97" si="291">R95-R96</f>
        <v>0</v>
      </c>
      <c r="S97" s="6">
        <f t="shared" ref="S97" si="292">S95-S96</f>
        <v>0</v>
      </c>
    </row>
    <row r="98" spans="1:19" ht="15" customHeight="1" x14ac:dyDescent="0.25">
      <c r="A98" s="122" t="str">
        <f>Vendas!A109</f>
        <v>PRODUTO 10</v>
      </c>
      <c r="B98" s="122"/>
      <c r="C98" s="98" t="s">
        <v>17</v>
      </c>
      <c r="D98" s="98" t="s">
        <v>18</v>
      </c>
      <c r="E98" s="98" t="s">
        <v>19</v>
      </c>
      <c r="F98" s="98" t="s">
        <v>20</v>
      </c>
      <c r="G98" s="98" t="s">
        <v>21</v>
      </c>
      <c r="H98" s="98" t="s">
        <v>22</v>
      </c>
      <c r="I98" s="98" t="s">
        <v>23</v>
      </c>
      <c r="J98" s="98" t="s">
        <v>24</v>
      </c>
      <c r="K98" s="98" t="s">
        <v>25</v>
      </c>
      <c r="L98" s="98" t="s">
        <v>26</v>
      </c>
      <c r="M98" s="98" t="s">
        <v>27</v>
      </c>
      <c r="N98" s="98" t="s">
        <v>28</v>
      </c>
      <c r="O98" s="98" t="s">
        <v>438</v>
      </c>
      <c r="P98" s="98" t="s">
        <v>447</v>
      </c>
      <c r="Q98" s="98" t="s">
        <v>448</v>
      </c>
      <c r="R98" s="98" t="s">
        <v>449</v>
      </c>
      <c r="S98" s="98" t="s">
        <v>450</v>
      </c>
    </row>
    <row r="99" spans="1:19" ht="15" customHeight="1" x14ac:dyDescent="0.25">
      <c r="A99" s="194" t="s">
        <v>29</v>
      </c>
      <c r="B99" s="194"/>
      <c r="C99" s="78">
        <f>Vendas!C111</f>
        <v>0</v>
      </c>
      <c r="D99" s="78">
        <f>Vendas!D111</f>
        <v>0</v>
      </c>
      <c r="E99" s="78">
        <f>Vendas!E111</f>
        <v>0</v>
      </c>
      <c r="F99" s="78">
        <f>Vendas!F111</f>
        <v>0</v>
      </c>
      <c r="G99" s="78">
        <f>Vendas!G111</f>
        <v>0</v>
      </c>
      <c r="H99" s="78">
        <f>Vendas!H111</f>
        <v>0</v>
      </c>
      <c r="I99" s="78">
        <f>Vendas!I111</f>
        <v>0</v>
      </c>
      <c r="J99" s="78">
        <f>Vendas!J111</f>
        <v>0</v>
      </c>
      <c r="K99" s="78">
        <f>Vendas!K111</f>
        <v>0</v>
      </c>
      <c r="L99" s="78">
        <f>Vendas!L111</f>
        <v>0</v>
      </c>
      <c r="M99" s="78">
        <f>Vendas!M111</f>
        <v>0</v>
      </c>
      <c r="N99" s="78">
        <f>Vendas!N111</f>
        <v>0</v>
      </c>
      <c r="O99" s="79">
        <f t="shared" ref="O99" si="293">SUM(C99:N99)</f>
        <v>0</v>
      </c>
      <c r="P99" s="79">
        <f>Vendas!P111</f>
        <v>0</v>
      </c>
      <c r="Q99" s="79">
        <f>Vendas!Q111</f>
        <v>0</v>
      </c>
      <c r="R99" s="79">
        <f>Vendas!R111</f>
        <v>0</v>
      </c>
      <c r="S99" s="79">
        <f>Vendas!S111</f>
        <v>0</v>
      </c>
    </row>
    <row r="100" spans="1:19" ht="15" customHeight="1" x14ac:dyDescent="0.25">
      <c r="A100" s="175" t="s">
        <v>516</v>
      </c>
      <c r="B100" s="120">
        <v>0</v>
      </c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9"/>
      <c r="P100" s="79"/>
      <c r="Q100" s="79"/>
      <c r="R100" s="79"/>
      <c r="S100" s="79"/>
    </row>
    <row r="101" spans="1:19" ht="15" customHeight="1" x14ac:dyDescent="0.25">
      <c r="A101" s="194" t="s">
        <v>30</v>
      </c>
      <c r="B101" s="194"/>
      <c r="C101" s="6">
        <f>Vendas!C112*(1-$B100)</f>
        <v>0</v>
      </c>
      <c r="D101" s="6">
        <f>Vendas!D112*(1-$B100)</f>
        <v>0</v>
      </c>
      <c r="E101" s="6">
        <f>Vendas!E112*(1-$B100)</f>
        <v>0</v>
      </c>
      <c r="F101" s="6">
        <f>Vendas!F112*(1-$B100)</f>
        <v>0</v>
      </c>
      <c r="G101" s="6">
        <f>Vendas!G112*(1-$B100)</f>
        <v>0</v>
      </c>
      <c r="H101" s="6">
        <f>Vendas!H112*(1-$B100)</f>
        <v>0</v>
      </c>
      <c r="I101" s="6">
        <f>Vendas!I112*(1-$B100)</f>
        <v>0</v>
      </c>
      <c r="J101" s="6">
        <f>Vendas!J112*(1-$B100)</f>
        <v>0</v>
      </c>
      <c r="K101" s="6">
        <f>Vendas!K112*(1-$B100)</f>
        <v>0</v>
      </c>
      <c r="L101" s="6">
        <f>Vendas!L112*(1-$B100)</f>
        <v>0</v>
      </c>
      <c r="M101" s="6">
        <f>Vendas!M112*(1-$B100)</f>
        <v>0</v>
      </c>
      <c r="N101" s="6">
        <f>Vendas!N112*(1-$B100)</f>
        <v>0</v>
      </c>
      <c r="O101" s="6">
        <f t="shared" ref="O101" si="294">AVERAGE(C101:N101)</f>
        <v>0</v>
      </c>
      <c r="P101" s="6">
        <f>Vendas!P112*(1-Aprovisionamento!$B100)</f>
        <v>0</v>
      </c>
      <c r="Q101" s="6">
        <f>Vendas!Q112*(1-Aprovisionamento!$B100)</f>
        <v>0</v>
      </c>
      <c r="R101" s="6">
        <f>Vendas!R112*(1-Aprovisionamento!$B100)</f>
        <v>0</v>
      </c>
      <c r="S101" s="6">
        <f>Vendas!S112*(1-Aprovisionamento!$B100)</f>
        <v>0</v>
      </c>
    </row>
    <row r="102" spans="1:19" ht="15" customHeight="1" x14ac:dyDescent="0.25">
      <c r="A102" s="194" t="s">
        <v>282</v>
      </c>
      <c r="B102" s="194"/>
      <c r="C102" s="6">
        <f t="shared" ref="C102" si="295">C99*C101</f>
        <v>0</v>
      </c>
      <c r="D102" s="6">
        <f t="shared" ref="D102:N102" si="296">D99*D101</f>
        <v>0</v>
      </c>
      <c r="E102" s="6">
        <f t="shared" si="296"/>
        <v>0</v>
      </c>
      <c r="F102" s="6">
        <f t="shared" si="296"/>
        <v>0</v>
      </c>
      <c r="G102" s="6">
        <f t="shared" si="296"/>
        <v>0</v>
      </c>
      <c r="H102" s="6">
        <f t="shared" si="296"/>
        <v>0</v>
      </c>
      <c r="I102" s="6">
        <f t="shared" si="296"/>
        <v>0</v>
      </c>
      <c r="J102" s="6">
        <f t="shared" si="296"/>
        <v>0</v>
      </c>
      <c r="K102" s="6">
        <f t="shared" si="296"/>
        <v>0</v>
      </c>
      <c r="L102" s="6">
        <f t="shared" si="296"/>
        <v>0</v>
      </c>
      <c r="M102" s="6">
        <f t="shared" si="296"/>
        <v>0</v>
      </c>
      <c r="N102" s="6">
        <f t="shared" si="296"/>
        <v>0</v>
      </c>
      <c r="O102" s="6">
        <f t="shared" ref="O102" si="297">SUM(C102:N102)</f>
        <v>0</v>
      </c>
      <c r="P102" s="6">
        <f t="shared" ref="P102" si="298">P99*P101</f>
        <v>0</v>
      </c>
      <c r="Q102" s="6">
        <f t="shared" ref="Q102" si="299">Q99*Q101</f>
        <v>0</v>
      </c>
      <c r="R102" s="6">
        <f t="shared" ref="R102" si="300">R99*R101</f>
        <v>0</v>
      </c>
      <c r="S102" s="6">
        <f t="shared" ref="S102" si="301">S99*S101</f>
        <v>0</v>
      </c>
    </row>
    <row r="103" spans="1:19" ht="15" customHeight="1" x14ac:dyDescent="0.25">
      <c r="A103" s="194" t="s">
        <v>31</v>
      </c>
      <c r="B103" s="194"/>
      <c r="C103" s="130">
        <f>Vendas!C114</f>
        <v>0.21</v>
      </c>
      <c r="D103" s="130">
        <f>Vendas!D114</f>
        <v>0.21</v>
      </c>
      <c r="E103" s="130">
        <f>Vendas!E114</f>
        <v>0.21</v>
      </c>
      <c r="F103" s="130">
        <f>Vendas!F114</f>
        <v>0.21</v>
      </c>
      <c r="G103" s="130">
        <f>Vendas!G114</f>
        <v>0.21</v>
      </c>
      <c r="H103" s="130">
        <f>Vendas!H114</f>
        <v>0.21</v>
      </c>
      <c r="I103" s="130">
        <f>Vendas!I114</f>
        <v>0.21</v>
      </c>
      <c r="J103" s="130">
        <f>Vendas!J114</f>
        <v>0.21</v>
      </c>
      <c r="K103" s="130">
        <f>Vendas!K114</f>
        <v>0.21</v>
      </c>
      <c r="L103" s="130">
        <f>Vendas!L114</f>
        <v>0.21</v>
      </c>
      <c r="M103" s="130">
        <f>Vendas!M114</f>
        <v>0.21</v>
      </c>
      <c r="N103" s="130">
        <f>Vendas!N114</f>
        <v>0.21</v>
      </c>
      <c r="O103" s="6"/>
      <c r="P103" s="6"/>
      <c r="Q103" s="6"/>
      <c r="R103" s="6"/>
      <c r="S103" s="6"/>
    </row>
    <row r="104" spans="1:19" ht="15" customHeight="1" x14ac:dyDescent="0.25">
      <c r="A104" s="195" t="s">
        <v>280</v>
      </c>
      <c r="B104" s="195"/>
      <c r="C104" s="6">
        <f t="shared" ref="C104" si="302">C102*C103</f>
        <v>0</v>
      </c>
      <c r="D104" s="6">
        <f t="shared" ref="D104:N104" si="303">D102*D103</f>
        <v>0</v>
      </c>
      <c r="E104" s="6">
        <f t="shared" si="303"/>
        <v>0</v>
      </c>
      <c r="F104" s="6">
        <f t="shared" si="303"/>
        <v>0</v>
      </c>
      <c r="G104" s="6">
        <f t="shared" si="303"/>
        <v>0</v>
      </c>
      <c r="H104" s="6">
        <f t="shared" si="303"/>
        <v>0</v>
      </c>
      <c r="I104" s="6">
        <f t="shared" si="303"/>
        <v>0</v>
      </c>
      <c r="J104" s="6">
        <f t="shared" si="303"/>
        <v>0</v>
      </c>
      <c r="K104" s="6">
        <f t="shared" si="303"/>
        <v>0</v>
      </c>
      <c r="L104" s="6">
        <f t="shared" si="303"/>
        <v>0</v>
      </c>
      <c r="M104" s="6">
        <f t="shared" si="303"/>
        <v>0</v>
      </c>
      <c r="N104" s="6">
        <f t="shared" si="303"/>
        <v>0</v>
      </c>
      <c r="O104" s="6">
        <f t="shared" ref="O104:O107" si="304">SUM(C104:N104)</f>
        <v>0</v>
      </c>
      <c r="P104" s="6">
        <f t="shared" ref="P104" si="305">P102*$C103</f>
        <v>0</v>
      </c>
      <c r="Q104" s="6">
        <f t="shared" ref="Q104" si="306">Q102*$C103</f>
        <v>0</v>
      </c>
      <c r="R104" s="6">
        <f t="shared" ref="R104" si="307">R102*$C103</f>
        <v>0</v>
      </c>
      <c r="S104" s="6">
        <f t="shared" ref="S104" si="308">S102*$C103</f>
        <v>0</v>
      </c>
    </row>
    <row r="105" spans="1:19" x14ac:dyDescent="0.25">
      <c r="A105" s="195" t="s">
        <v>281</v>
      </c>
      <c r="B105" s="195"/>
      <c r="C105" s="6">
        <f t="shared" ref="C105" si="309">C102+C104</f>
        <v>0</v>
      </c>
      <c r="D105" s="6">
        <f t="shared" ref="D105:N105" si="310">D102+D104</f>
        <v>0</v>
      </c>
      <c r="E105" s="6">
        <f t="shared" si="310"/>
        <v>0</v>
      </c>
      <c r="F105" s="6">
        <f t="shared" si="310"/>
        <v>0</v>
      </c>
      <c r="G105" s="6">
        <f t="shared" si="310"/>
        <v>0</v>
      </c>
      <c r="H105" s="6">
        <f t="shared" si="310"/>
        <v>0</v>
      </c>
      <c r="I105" s="6">
        <f t="shared" si="310"/>
        <v>0</v>
      </c>
      <c r="J105" s="6">
        <f t="shared" si="310"/>
        <v>0</v>
      </c>
      <c r="K105" s="6">
        <f t="shared" si="310"/>
        <v>0</v>
      </c>
      <c r="L105" s="6">
        <f t="shared" si="310"/>
        <v>0</v>
      </c>
      <c r="M105" s="6">
        <f t="shared" si="310"/>
        <v>0</v>
      </c>
      <c r="N105" s="6">
        <f t="shared" si="310"/>
        <v>0</v>
      </c>
      <c r="O105" s="6">
        <f t="shared" si="304"/>
        <v>0</v>
      </c>
      <c r="P105" s="6">
        <f t="shared" ref="P105" si="311">P102+P104</f>
        <v>0</v>
      </c>
      <c r="Q105" s="6">
        <f t="shared" ref="Q105" si="312">Q102+Q104</f>
        <v>0</v>
      </c>
      <c r="R105" s="6">
        <f t="shared" ref="R105" si="313">R102+R104</f>
        <v>0</v>
      </c>
      <c r="S105" s="6">
        <f t="shared" ref="S105" si="314">S102+S104</f>
        <v>0</v>
      </c>
    </row>
    <row r="106" spans="1:19" x14ac:dyDescent="0.25">
      <c r="A106" s="8" t="s">
        <v>33</v>
      </c>
      <c r="B106" s="80">
        <v>0.25</v>
      </c>
      <c r="C106" s="6">
        <f t="shared" ref="C106" si="315">C105*$B$16</f>
        <v>0</v>
      </c>
      <c r="D106" s="6">
        <f t="shared" ref="D106:N106" si="316">D105*$B$16</f>
        <v>0</v>
      </c>
      <c r="E106" s="6">
        <f t="shared" si="316"/>
        <v>0</v>
      </c>
      <c r="F106" s="6">
        <f t="shared" si="316"/>
        <v>0</v>
      </c>
      <c r="G106" s="6">
        <f t="shared" si="316"/>
        <v>0</v>
      </c>
      <c r="H106" s="6">
        <f t="shared" si="316"/>
        <v>0</v>
      </c>
      <c r="I106" s="6">
        <f t="shared" si="316"/>
        <v>0</v>
      </c>
      <c r="J106" s="6">
        <f t="shared" si="316"/>
        <v>0</v>
      </c>
      <c r="K106" s="6">
        <f t="shared" si="316"/>
        <v>0</v>
      </c>
      <c r="L106" s="6">
        <f t="shared" si="316"/>
        <v>0</v>
      </c>
      <c r="M106" s="6">
        <f t="shared" si="316"/>
        <v>0</v>
      </c>
      <c r="N106" s="6">
        <f t="shared" si="316"/>
        <v>0</v>
      </c>
      <c r="O106" s="6">
        <f t="shared" si="304"/>
        <v>0</v>
      </c>
      <c r="P106" s="6">
        <f t="shared" ref="P106" si="317">P105*$B106</f>
        <v>0</v>
      </c>
      <c r="Q106" s="6">
        <f t="shared" ref="Q106" si="318">Q105*$B106</f>
        <v>0</v>
      </c>
      <c r="R106" s="6">
        <f t="shared" ref="R106" si="319">R105*$B106</f>
        <v>0</v>
      </c>
      <c r="S106" s="6">
        <f t="shared" ref="S106" si="320">S105*$B106</f>
        <v>0</v>
      </c>
    </row>
    <row r="107" spans="1:19" ht="15" customHeight="1" x14ac:dyDescent="0.25">
      <c r="A107" s="8" t="s">
        <v>34</v>
      </c>
      <c r="B107" s="9">
        <f>1-B106</f>
        <v>0.75</v>
      </c>
      <c r="C107" s="6">
        <f t="shared" ref="C107" si="321">C105*$B$17</f>
        <v>0</v>
      </c>
      <c r="D107" s="6">
        <f t="shared" ref="D107:N107" si="322">D105*$B$17</f>
        <v>0</v>
      </c>
      <c r="E107" s="6">
        <f t="shared" si="322"/>
        <v>0</v>
      </c>
      <c r="F107" s="6">
        <f t="shared" si="322"/>
        <v>0</v>
      </c>
      <c r="G107" s="6">
        <f t="shared" si="322"/>
        <v>0</v>
      </c>
      <c r="H107" s="6">
        <f t="shared" si="322"/>
        <v>0</v>
      </c>
      <c r="I107" s="6">
        <f t="shared" si="322"/>
        <v>0</v>
      </c>
      <c r="J107" s="6">
        <f t="shared" si="322"/>
        <v>0</v>
      </c>
      <c r="K107" s="6">
        <f t="shared" si="322"/>
        <v>0</v>
      </c>
      <c r="L107" s="6">
        <f t="shared" si="322"/>
        <v>0</v>
      </c>
      <c r="M107" s="6">
        <f t="shared" si="322"/>
        <v>0</v>
      </c>
      <c r="N107" s="6">
        <f t="shared" si="322"/>
        <v>0</v>
      </c>
      <c r="O107" s="6">
        <f t="shared" si="304"/>
        <v>0</v>
      </c>
      <c r="P107" s="6">
        <f t="shared" ref="P107" si="323">P105-P106</f>
        <v>0</v>
      </c>
      <c r="Q107" s="6">
        <f t="shared" ref="Q107" si="324">Q105-Q106</f>
        <v>0</v>
      </c>
      <c r="R107" s="6">
        <f t="shared" ref="R107" si="325">R105-R106</f>
        <v>0</v>
      </c>
      <c r="S107" s="6">
        <f t="shared" ref="S107" si="326">S105-S106</f>
        <v>0</v>
      </c>
    </row>
    <row r="108" spans="1:19" x14ac:dyDescent="0.25">
      <c r="A108" s="122" t="str">
        <f>Vendas!A119</f>
        <v>PRODUTO 11</v>
      </c>
      <c r="B108" s="122"/>
      <c r="C108" s="98" t="s">
        <v>17</v>
      </c>
      <c r="D108" s="98" t="s">
        <v>18</v>
      </c>
      <c r="E108" s="98" t="s">
        <v>19</v>
      </c>
      <c r="F108" s="98" t="s">
        <v>20</v>
      </c>
      <c r="G108" s="98" t="s">
        <v>21</v>
      </c>
      <c r="H108" s="98" t="s">
        <v>22</v>
      </c>
      <c r="I108" s="98" t="s">
        <v>23</v>
      </c>
      <c r="J108" s="98" t="s">
        <v>24</v>
      </c>
      <c r="K108" s="98" t="s">
        <v>25</v>
      </c>
      <c r="L108" s="98" t="s">
        <v>26</v>
      </c>
      <c r="M108" s="98" t="s">
        <v>27</v>
      </c>
      <c r="N108" s="98" t="s">
        <v>28</v>
      </c>
      <c r="O108" s="98" t="s">
        <v>438</v>
      </c>
      <c r="P108" s="98" t="s">
        <v>447</v>
      </c>
      <c r="Q108" s="98" t="s">
        <v>448</v>
      </c>
      <c r="R108" s="98" t="s">
        <v>449</v>
      </c>
      <c r="S108" s="98" t="s">
        <v>450</v>
      </c>
    </row>
    <row r="109" spans="1:19" ht="15" customHeight="1" x14ac:dyDescent="0.25">
      <c r="A109" s="194" t="s">
        <v>29</v>
      </c>
      <c r="B109" s="194"/>
      <c r="C109" s="78">
        <f>Vendas!C121</f>
        <v>0</v>
      </c>
      <c r="D109" s="78">
        <f>Vendas!D121</f>
        <v>0</v>
      </c>
      <c r="E109" s="78">
        <f>Vendas!E121</f>
        <v>0</v>
      </c>
      <c r="F109" s="78">
        <f>Vendas!F121</f>
        <v>0</v>
      </c>
      <c r="G109" s="78">
        <f>Vendas!G121</f>
        <v>0</v>
      </c>
      <c r="H109" s="78">
        <f>Vendas!H121</f>
        <v>0</v>
      </c>
      <c r="I109" s="78">
        <f>Vendas!I121</f>
        <v>0</v>
      </c>
      <c r="J109" s="78">
        <f>Vendas!J121</f>
        <v>0</v>
      </c>
      <c r="K109" s="78">
        <f>Vendas!K121</f>
        <v>0</v>
      </c>
      <c r="L109" s="78">
        <f>Vendas!L121</f>
        <v>0</v>
      </c>
      <c r="M109" s="78">
        <f>Vendas!M121</f>
        <v>0</v>
      </c>
      <c r="N109" s="78">
        <f>Vendas!N121</f>
        <v>0</v>
      </c>
      <c r="O109" s="79">
        <f t="shared" ref="O109" si="327">SUM(C109:N109)</f>
        <v>0</v>
      </c>
      <c r="P109" s="79">
        <f>Vendas!P121</f>
        <v>0</v>
      </c>
      <c r="Q109" s="79">
        <f>Vendas!Q121</f>
        <v>0</v>
      </c>
      <c r="R109" s="79">
        <f>Vendas!R121</f>
        <v>0</v>
      </c>
      <c r="S109" s="79">
        <f>Vendas!S121</f>
        <v>0</v>
      </c>
    </row>
    <row r="110" spans="1:19" ht="15" customHeight="1" x14ac:dyDescent="0.25">
      <c r="A110" s="175" t="s">
        <v>516</v>
      </c>
      <c r="B110" s="120">
        <v>0</v>
      </c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9"/>
      <c r="P110" s="79"/>
      <c r="Q110" s="79"/>
      <c r="R110" s="79"/>
      <c r="S110" s="79"/>
    </row>
    <row r="111" spans="1:19" ht="15" customHeight="1" x14ac:dyDescent="0.25">
      <c r="A111" s="194" t="s">
        <v>30</v>
      </c>
      <c r="B111" s="194"/>
      <c r="C111" s="6">
        <f>Vendas!C122*(1-$B110)</f>
        <v>0</v>
      </c>
      <c r="D111" s="6">
        <f>Vendas!D122*(1-$B110)</f>
        <v>0</v>
      </c>
      <c r="E111" s="6">
        <f>Vendas!E122*(1-$B110)</f>
        <v>0</v>
      </c>
      <c r="F111" s="6">
        <f>Vendas!F122*(1-$B110)</f>
        <v>0</v>
      </c>
      <c r="G111" s="6">
        <f>Vendas!G122*(1-$B110)</f>
        <v>0</v>
      </c>
      <c r="H111" s="6">
        <f>Vendas!H122*(1-$B110)</f>
        <v>0</v>
      </c>
      <c r="I111" s="6">
        <f>Vendas!I122*(1-$B110)</f>
        <v>0</v>
      </c>
      <c r="J111" s="6">
        <f>Vendas!J122*(1-$B110)</f>
        <v>0</v>
      </c>
      <c r="K111" s="6">
        <f>Vendas!K122*(1-$B110)</f>
        <v>0</v>
      </c>
      <c r="L111" s="6">
        <f>Vendas!L122*(1-$B110)</f>
        <v>0</v>
      </c>
      <c r="M111" s="6">
        <f>Vendas!M122*(1-$B110)</f>
        <v>0</v>
      </c>
      <c r="N111" s="6">
        <f>Vendas!N122*(1-$B110)</f>
        <v>0</v>
      </c>
      <c r="O111" s="6">
        <f t="shared" ref="O111" si="328">AVERAGE(C111:N111)</f>
        <v>0</v>
      </c>
      <c r="P111" s="6">
        <f>Vendas!P122*(1-Aprovisionamento!$B110)</f>
        <v>0</v>
      </c>
      <c r="Q111" s="6">
        <f>Vendas!Q122*(1-Aprovisionamento!$B110)</f>
        <v>0</v>
      </c>
      <c r="R111" s="6">
        <f>Vendas!R122*(1-Aprovisionamento!$B110)</f>
        <v>0</v>
      </c>
      <c r="S111" s="6">
        <f>Vendas!S122*(1-Aprovisionamento!$B110)</f>
        <v>0</v>
      </c>
    </row>
    <row r="112" spans="1:19" ht="15" customHeight="1" x14ac:dyDescent="0.25">
      <c r="A112" s="194" t="s">
        <v>282</v>
      </c>
      <c r="B112" s="194"/>
      <c r="C112" s="6">
        <f t="shared" ref="C112" si="329">C109*C111</f>
        <v>0</v>
      </c>
      <c r="D112" s="6">
        <f t="shared" ref="D112:N112" si="330">D109*D111</f>
        <v>0</v>
      </c>
      <c r="E112" s="6">
        <f t="shared" si="330"/>
        <v>0</v>
      </c>
      <c r="F112" s="6">
        <f t="shared" si="330"/>
        <v>0</v>
      </c>
      <c r="G112" s="6">
        <f t="shared" si="330"/>
        <v>0</v>
      </c>
      <c r="H112" s="6">
        <f t="shared" si="330"/>
        <v>0</v>
      </c>
      <c r="I112" s="6">
        <f t="shared" si="330"/>
        <v>0</v>
      </c>
      <c r="J112" s="6">
        <f t="shared" si="330"/>
        <v>0</v>
      </c>
      <c r="K112" s="6">
        <f t="shared" si="330"/>
        <v>0</v>
      </c>
      <c r="L112" s="6">
        <f t="shared" si="330"/>
        <v>0</v>
      </c>
      <c r="M112" s="6">
        <f t="shared" si="330"/>
        <v>0</v>
      </c>
      <c r="N112" s="6">
        <f t="shared" si="330"/>
        <v>0</v>
      </c>
      <c r="O112" s="6">
        <f t="shared" ref="O112" si="331">SUM(C112:N112)</f>
        <v>0</v>
      </c>
      <c r="P112" s="6">
        <f t="shared" ref="P112" si="332">P109*P111</f>
        <v>0</v>
      </c>
      <c r="Q112" s="6">
        <f t="shared" ref="Q112" si="333">Q109*Q111</f>
        <v>0</v>
      </c>
      <c r="R112" s="6">
        <f t="shared" ref="R112" si="334">R109*R111</f>
        <v>0</v>
      </c>
      <c r="S112" s="6">
        <f t="shared" ref="S112" si="335">S109*S111</f>
        <v>0</v>
      </c>
    </row>
    <row r="113" spans="1:19" ht="15" customHeight="1" x14ac:dyDescent="0.25">
      <c r="A113" s="194" t="s">
        <v>31</v>
      </c>
      <c r="B113" s="194"/>
      <c r="C113" s="130">
        <f>Vendas!C124</f>
        <v>0.21</v>
      </c>
      <c r="D113" s="130">
        <f>Vendas!D124</f>
        <v>0.21</v>
      </c>
      <c r="E113" s="130">
        <f>Vendas!E124</f>
        <v>0.21</v>
      </c>
      <c r="F113" s="130">
        <f>Vendas!F124</f>
        <v>0.21</v>
      </c>
      <c r="G113" s="130">
        <f>Vendas!G124</f>
        <v>0.21</v>
      </c>
      <c r="H113" s="130">
        <f>Vendas!H124</f>
        <v>0.21</v>
      </c>
      <c r="I113" s="130">
        <f>Vendas!I124</f>
        <v>0.21</v>
      </c>
      <c r="J113" s="130">
        <f>Vendas!J124</f>
        <v>0.21</v>
      </c>
      <c r="K113" s="130">
        <f>Vendas!K124</f>
        <v>0.21</v>
      </c>
      <c r="L113" s="130">
        <f>Vendas!L124</f>
        <v>0.21</v>
      </c>
      <c r="M113" s="130">
        <f>Vendas!M124</f>
        <v>0.21</v>
      </c>
      <c r="N113" s="130">
        <f>Vendas!N124</f>
        <v>0.21</v>
      </c>
      <c r="O113" s="6"/>
      <c r="P113" s="6"/>
      <c r="Q113" s="6"/>
      <c r="R113" s="6"/>
      <c r="S113" s="6"/>
    </row>
    <row r="114" spans="1:19" ht="15" customHeight="1" x14ac:dyDescent="0.25">
      <c r="A114" s="195" t="s">
        <v>280</v>
      </c>
      <c r="B114" s="195"/>
      <c r="C114" s="6">
        <f t="shared" ref="C114" si="336">C112*C113</f>
        <v>0</v>
      </c>
      <c r="D114" s="6">
        <f t="shared" ref="D114:N114" si="337">D112*D113</f>
        <v>0</v>
      </c>
      <c r="E114" s="6">
        <f t="shared" si="337"/>
        <v>0</v>
      </c>
      <c r="F114" s="6">
        <f t="shared" si="337"/>
        <v>0</v>
      </c>
      <c r="G114" s="6">
        <f t="shared" si="337"/>
        <v>0</v>
      </c>
      <c r="H114" s="6">
        <f t="shared" si="337"/>
        <v>0</v>
      </c>
      <c r="I114" s="6">
        <f t="shared" si="337"/>
        <v>0</v>
      </c>
      <c r="J114" s="6">
        <f t="shared" si="337"/>
        <v>0</v>
      </c>
      <c r="K114" s="6">
        <f t="shared" si="337"/>
        <v>0</v>
      </c>
      <c r="L114" s="6">
        <f t="shared" si="337"/>
        <v>0</v>
      </c>
      <c r="M114" s="6">
        <f t="shared" si="337"/>
        <v>0</v>
      </c>
      <c r="N114" s="6">
        <f t="shared" si="337"/>
        <v>0</v>
      </c>
      <c r="O114" s="6">
        <f t="shared" ref="O114:O117" si="338">SUM(C114:N114)</f>
        <v>0</v>
      </c>
      <c r="P114" s="6">
        <f t="shared" ref="P114" si="339">P112*$C113</f>
        <v>0</v>
      </c>
      <c r="Q114" s="6">
        <f t="shared" ref="Q114" si="340">Q112*$C113</f>
        <v>0</v>
      </c>
      <c r="R114" s="6">
        <f t="shared" ref="R114" si="341">R112*$C113</f>
        <v>0</v>
      </c>
      <c r="S114" s="6">
        <f t="shared" ref="S114" si="342">S112*$C113</f>
        <v>0</v>
      </c>
    </row>
    <row r="115" spans="1:19" ht="15" customHeight="1" x14ac:dyDescent="0.25">
      <c r="A115" s="195" t="s">
        <v>281</v>
      </c>
      <c r="B115" s="195"/>
      <c r="C115" s="6">
        <f t="shared" ref="C115" si="343">C112+C114</f>
        <v>0</v>
      </c>
      <c r="D115" s="6">
        <f t="shared" ref="D115:N115" si="344">D112+D114</f>
        <v>0</v>
      </c>
      <c r="E115" s="6">
        <f t="shared" si="344"/>
        <v>0</v>
      </c>
      <c r="F115" s="6">
        <f t="shared" si="344"/>
        <v>0</v>
      </c>
      <c r="G115" s="6">
        <f t="shared" si="344"/>
        <v>0</v>
      </c>
      <c r="H115" s="6">
        <f t="shared" si="344"/>
        <v>0</v>
      </c>
      <c r="I115" s="6">
        <f t="shared" si="344"/>
        <v>0</v>
      </c>
      <c r="J115" s="6">
        <f t="shared" si="344"/>
        <v>0</v>
      </c>
      <c r="K115" s="6">
        <f t="shared" si="344"/>
        <v>0</v>
      </c>
      <c r="L115" s="6">
        <f t="shared" si="344"/>
        <v>0</v>
      </c>
      <c r="M115" s="6">
        <f t="shared" si="344"/>
        <v>0</v>
      </c>
      <c r="N115" s="6">
        <f t="shared" si="344"/>
        <v>0</v>
      </c>
      <c r="O115" s="6">
        <f t="shared" si="338"/>
        <v>0</v>
      </c>
      <c r="P115" s="6">
        <f t="shared" ref="P115" si="345">P112+P114</f>
        <v>0</v>
      </c>
      <c r="Q115" s="6">
        <f t="shared" ref="Q115" si="346">Q112+Q114</f>
        <v>0</v>
      </c>
      <c r="R115" s="6">
        <f t="shared" ref="R115" si="347">R112+R114</f>
        <v>0</v>
      </c>
      <c r="S115" s="6">
        <f t="shared" ref="S115" si="348">S112+S114</f>
        <v>0</v>
      </c>
    </row>
    <row r="116" spans="1:19" x14ac:dyDescent="0.25">
      <c r="A116" s="8" t="s">
        <v>33</v>
      </c>
      <c r="B116" s="80">
        <v>0.25</v>
      </c>
      <c r="C116" s="6">
        <f t="shared" ref="C116" si="349">C115*$B$16</f>
        <v>0</v>
      </c>
      <c r="D116" s="6">
        <f t="shared" ref="D116:N116" si="350">D115*$B$16</f>
        <v>0</v>
      </c>
      <c r="E116" s="6">
        <f t="shared" si="350"/>
        <v>0</v>
      </c>
      <c r="F116" s="6">
        <f t="shared" si="350"/>
        <v>0</v>
      </c>
      <c r="G116" s="6">
        <f t="shared" si="350"/>
        <v>0</v>
      </c>
      <c r="H116" s="6">
        <f t="shared" si="350"/>
        <v>0</v>
      </c>
      <c r="I116" s="6">
        <f t="shared" si="350"/>
        <v>0</v>
      </c>
      <c r="J116" s="6">
        <f t="shared" si="350"/>
        <v>0</v>
      </c>
      <c r="K116" s="6">
        <f t="shared" si="350"/>
        <v>0</v>
      </c>
      <c r="L116" s="6">
        <f t="shared" si="350"/>
        <v>0</v>
      </c>
      <c r="M116" s="6">
        <f t="shared" si="350"/>
        <v>0</v>
      </c>
      <c r="N116" s="6">
        <f t="shared" si="350"/>
        <v>0</v>
      </c>
      <c r="O116" s="6">
        <f t="shared" si="338"/>
        <v>0</v>
      </c>
      <c r="P116" s="6">
        <f t="shared" ref="P116" si="351">P115*$B116</f>
        <v>0</v>
      </c>
      <c r="Q116" s="6">
        <f t="shared" ref="Q116" si="352">Q115*$B116</f>
        <v>0</v>
      </c>
      <c r="R116" s="6">
        <f t="shared" ref="R116" si="353">R115*$B116</f>
        <v>0</v>
      </c>
      <c r="S116" s="6">
        <f t="shared" ref="S116" si="354">S115*$B116</f>
        <v>0</v>
      </c>
    </row>
    <row r="117" spans="1:19" ht="15" customHeight="1" x14ac:dyDescent="0.25">
      <c r="A117" s="8" t="s">
        <v>34</v>
      </c>
      <c r="B117" s="9">
        <f>1-B116</f>
        <v>0.75</v>
      </c>
      <c r="C117" s="6">
        <f t="shared" ref="C117" si="355">C115*$B$17</f>
        <v>0</v>
      </c>
      <c r="D117" s="6">
        <f t="shared" ref="D117:N117" si="356">D115*$B$17</f>
        <v>0</v>
      </c>
      <c r="E117" s="6">
        <f t="shared" si="356"/>
        <v>0</v>
      </c>
      <c r="F117" s="6">
        <f t="shared" si="356"/>
        <v>0</v>
      </c>
      <c r="G117" s="6">
        <f t="shared" si="356"/>
        <v>0</v>
      </c>
      <c r="H117" s="6">
        <f t="shared" si="356"/>
        <v>0</v>
      </c>
      <c r="I117" s="6">
        <f t="shared" si="356"/>
        <v>0</v>
      </c>
      <c r="J117" s="6">
        <f t="shared" si="356"/>
        <v>0</v>
      </c>
      <c r="K117" s="6">
        <f t="shared" si="356"/>
        <v>0</v>
      </c>
      <c r="L117" s="6">
        <f t="shared" si="356"/>
        <v>0</v>
      </c>
      <c r="M117" s="6">
        <f t="shared" si="356"/>
        <v>0</v>
      </c>
      <c r="N117" s="6">
        <f t="shared" si="356"/>
        <v>0</v>
      </c>
      <c r="O117" s="6">
        <f t="shared" si="338"/>
        <v>0</v>
      </c>
      <c r="P117" s="6">
        <f t="shared" ref="P117" si="357">P115-P116</f>
        <v>0</v>
      </c>
      <c r="Q117" s="6">
        <f t="shared" ref="Q117" si="358">Q115-Q116</f>
        <v>0</v>
      </c>
      <c r="R117" s="6">
        <f t="shared" ref="R117" si="359">R115-R116</f>
        <v>0</v>
      </c>
      <c r="S117" s="6">
        <f t="shared" ref="S117" si="360">S115-S116</f>
        <v>0</v>
      </c>
    </row>
    <row r="118" spans="1:19" x14ac:dyDescent="0.25">
      <c r="A118" s="122" t="str">
        <f>Vendas!A129</f>
        <v>PRODUTO 12</v>
      </c>
      <c r="B118" s="122"/>
      <c r="C118" s="98" t="s">
        <v>17</v>
      </c>
      <c r="D118" s="98" t="s">
        <v>18</v>
      </c>
      <c r="E118" s="98" t="s">
        <v>19</v>
      </c>
      <c r="F118" s="98" t="s">
        <v>20</v>
      </c>
      <c r="G118" s="98" t="s">
        <v>21</v>
      </c>
      <c r="H118" s="98" t="s">
        <v>22</v>
      </c>
      <c r="I118" s="98" t="s">
        <v>23</v>
      </c>
      <c r="J118" s="98" t="s">
        <v>24</v>
      </c>
      <c r="K118" s="98" t="s">
        <v>25</v>
      </c>
      <c r="L118" s="98" t="s">
        <v>26</v>
      </c>
      <c r="M118" s="98" t="s">
        <v>27</v>
      </c>
      <c r="N118" s="98" t="s">
        <v>28</v>
      </c>
      <c r="O118" s="98" t="s">
        <v>438</v>
      </c>
      <c r="P118" s="98" t="s">
        <v>447</v>
      </c>
      <c r="Q118" s="98" t="s">
        <v>448</v>
      </c>
      <c r="R118" s="98" t="s">
        <v>449</v>
      </c>
      <c r="S118" s="98" t="s">
        <v>450</v>
      </c>
    </row>
    <row r="119" spans="1:19" x14ac:dyDescent="0.25">
      <c r="A119" s="194" t="s">
        <v>29</v>
      </c>
      <c r="B119" s="194"/>
      <c r="C119" s="78">
        <f>Vendas!C131</f>
        <v>0</v>
      </c>
      <c r="D119" s="78">
        <f>Vendas!D131</f>
        <v>0</v>
      </c>
      <c r="E119" s="78">
        <f>Vendas!E131</f>
        <v>0</v>
      </c>
      <c r="F119" s="78">
        <f>Vendas!F131</f>
        <v>0</v>
      </c>
      <c r="G119" s="78">
        <f>Vendas!G131</f>
        <v>0</v>
      </c>
      <c r="H119" s="78">
        <f>Vendas!H131</f>
        <v>0</v>
      </c>
      <c r="I119" s="78">
        <f>Vendas!I131</f>
        <v>0</v>
      </c>
      <c r="J119" s="78">
        <f>Vendas!J131</f>
        <v>0</v>
      </c>
      <c r="K119" s="78">
        <f>Vendas!K131</f>
        <v>0</v>
      </c>
      <c r="L119" s="78">
        <f>Vendas!L131</f>
        <v>0</v>
      </c>
      <c r="M119" s="78">
        <f>Vendas!M131</f>
        <v>0</v>
      </c>
      <c r="N119" s="78">
        <f>Vendas!N131</f>
        <v>0</v>
      </c>
      <c r="O119" s="79">
        <f t="shared" ref="O119" si="361">SUM(C119:N119)</f>
        <v>0</v>
      </c>
      <c r="P119" s="79">
        <f>Vendas!P131</f>
        <v>0</v>
      </c>
      <c r="Q119" s="79">
        <f>Vendas!Q131</f>
        <v>0</v>
      </c>
      <c r="R119" s="79">
        <f>Vendas!R131</f>
        <v>0</v>
      </c>
      <c r="S119" s="79">
        <f>Vendas!S131</f>
        <v>0</v>
      </c>
    </row>
    <row r="120" spans="1:19" x14ac:dyDescent="0.25">
      <c r="A120" s="175" t="s">
        <v>516</v>
      </c>
      <c r="B120" s="120">
        <v>0</v>
      </c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9"/>
      <c r="P120" s="79"/>
      <c r="Q120" s="79"/>
      <c r="R120" s="79"/>
      <c r="S120" s="79"/>
    </row>
    <row r="121" spans="1:19" x14ac:dyDescent="0.25">
      <c r="A121" s="194" t="s">
        <v>30</v>
      </c>
      <c r="B121" s="194"/>
      <c r="C121" s="6">
        <f>Vendas!C132*(1-$B120)</f>
        <v>0</v>
      </c>
      <c r="D121" s="6">
        <f>Vendas!D132*(1-$B120)</f>
        <v>0</v>
      </c>
      <c r="E121" s="6">
        <f>Vendas!E132*(1-$B120)</f>
        <v>0</v>
      </c>
      <c r="F121" s="6">
        <f>Vendas!F132*(1-$B120)</f>
        <v>0</v>
      </c>
      <c r="G121" s="6">
        <f>Vendas!G132*(1-$B120)</f>
        <v>0</v>
      </c>
      <c r="H121" s="6">
        <f>Vendas!H132*(1-$B120)</f>
        <v>0</v>
      </c>
      <c r="I121" s="6">
        <f>Vendas!I132*(1-$B120)</f>
        <v>0</v>
      </c>
      <c r="J121" s="6">
        <f>Vendas!J132*(1-$B120)</f>
        <v>0</v>
      </c>
      <c r="K121" s="6">
        <f>Vendas!K132*(1-$B120)</f>
        <v>0</v>
      </c>
      <c r="L121" s="6">
        <f>Vendas!L132*(1-$B120)</f>
        <v>0</v>
      </c>
      <c r="M121" s="6">
        <f>Vendas!M132*(1-$B120)</f>
        <v>0</v>
      </c>
      <c r="N121" s="6">
        <f>Vendas!N132*(1-$B120)</f>
        <v>0</v>
      </c>
      <c r="O121" s="6">
        <f t="shared" ref="O121" si="362">AVERAGE(C121:N121)</f>
        <v>0</v>
      </c>
      <c r="P121" s="6">
        <f>Vendas!P132*(1-Aprovisionamento!$B120)</f>
        <v>0</v>
      </c>
      <c r="Q121" s="6">
        <f>Vendas!Q132*(1-Aprovisionamento!$B120)</f>
        <v>0</v>
      </c>
      <c r="R121" s="6">
        <f>Vendas!R132*(1-Aprovisionamento!$B120)</f>
        <v>0</v>
      </c>
      <c r="S121" s="6">
        <f>Vendas!S132*(1-Aprovisionamento!$B120)</f>
        <v>0</v>
      </c>
    </row>
    <row r="122" spans="1:19" ht="15" customHeight="1" x14ac:dyDescent="0.25">
      <c r="A122" s="194" t="s">
        <v>282</v>
      </c>
      <c r="B122" s="194"/>
      <c r="C122" s="6">
        <f t="shared" ref="C122" si="363">C119*C121</f>
        <v>0</v>
      </c>
      <c r="D122" s="6">
        <f t="shared" ref="D122:N122" si="364">D119*D121</f>
        <v>0</v>
      </c>
      <c r="E122" s="6">
        <f t="shared" si="364"/>
        <v>0</v>
      </c>
      <c r="F122" s="6">
        <f t="shared" si="364"/>
        <v>0</v>
      </c>
      <c r="G122" s="6">
        <f t="shared" si="364"/>
        <v>0</v>
      </c>
      <c r="H122" s="6">
        <f t="shared" si="364"/>
        <v>0</v>
      </c>
      <c r="I122" s="6">
        <f t="shared" si="364"/>
        <v>0</v>
      </c>
      <c r="J122" s="6">
        <f t="shared" si="364"/>
        <v>0</v>
      </c>
      <c r="K122" s="6">
        <f t="shared" si="364"/>
        <v>0</v>
      </c>
      <c r="L122" s="6">
        <f t="shared" si="364"/>
        <v>0</v>
      </c>
      <c r="M122" s="6">
        <f t="shared" si="364"/>
        <v>0</v>
      </c>
      <c r="N122" s="6">
        <f t="shared" si="364"/>
        <v>0</v>
      </c>
      <c r="O122" s="6">
        <f t="shared" ref="O122" si="365">SUM(C122:N122)</f>
        <v>0</v>
      </c>
      <c r="P122" s="6">
        <f t="shared" ref="P122" si="366">P119*P121</f>
        <v>0</v>
      </c>
      <c r="Q122" s="6">
        <f t="shared" ref="Q122" si="367">Q119*Q121</f>
        <v>0</v>
      </c>
      <c r="R122" s="6">
        <f t="shared" ref="R122" si="368">R119*R121</f>
        <v>0</v>
      </c>
      <c r="S122" s="6">
        <f t="shared" ref="S122" si="369">S119*S121</f>
        <v>0</v>
      </c>
    </row>
    <row r="123" spans="1:19" x14ac:dyDescent="0.25">
      <c r="A123" s="194" t="s">
        <v>31</v>
      </c>
      <c r="B123" s="194"/>
      <c r="C123" s="130">
        <f>Vendas!C134</f>
        <v>0.21</v>
      </c>
      <c r="D123" s="130">
        <f>Vendas!D134</f>
        <v>0.21</v>
      </c>
      <c r="E123" s="130">
        <f>Vendas!E134</f>
        <v>0.21</v>
      </c>
      <c r="F123" s="130">
        <f>Vendas!F134</f>
        <v>0.21</v>
      </c>
      <c r="G123" s="130">
        <f>Vendas!G134</f>
        <v>0.21</v>
      </c>
      <c r="H123" s="130">
        <f>Vendas!H134</f>
        <v>0.21</v>
      </c>
      <c r="I123" s="130">
        <f>Vendas!I134</f>
        <v>0.21</v>
      </c>
      <c r="J123" s="130">
        <f>Vendas!J134</f>
        <v>0.21</v>
      </c>
      <c r="K123" s="130">
        <f>Vendas!K134</f>
        <v>0.21</v>
      </c>
      <c r="L123" s="130">
        <f>Vendas!L134</f>
        <v>0.21</v>
      </c>
      <c r="M123" s="130">
        <f>Vendas!M134</f>
        <v>0.21</v>
      </c>
      <c r="N123" s="130">
        <f>Vendas!N134</f>
        <v>0.21</v>
      </c>
      <c r="O123" s="6"/>
      <c r="P123" s="6"/>
      <c r="Q123" s="6"/>
      <c r="R123" s="6"/>
      <c r="S123" s="6"/>
    </row>
    <row r="124" spans="1:19" x14ac:dyDescent="0.25">
      <c r="A124" s="195" t="s">
        <v>280</v>
      </c>
      <c r="B124" s="195"/>
      <c r="C124" s="6">
        <f t="shared" ref="C124" si="370">C122*C123</f>
        <v>0</v>
      </c>
      <c r="D124" s="6">
        <f t="shared" ref="D124:N124" si="371">D122*D123</f>
        <v>0</v>
      </c>
      <c r="E124" s="6">
        <f t="shared" si="371"/>
        <v>0</v>
      </c>
      <c r="F124" s="6">
        <f t="shared" si="371"/>
        <v>0</v>
      </c>
      <c r="G124" s="6">
        <f t="shared" si="371"/>
        <v>0</v>
      </c>
      <c r="H124" s="6">
        <f t="shared" si="371"/>
        <v>0</v>
      </c>
      <c r="I124" s="6">
        <f t="shared" si="371"/>
        <v>0</v>
      </c>
      <c r="J124" s="6">
        <f t="shared" si="371"/>
        <v>0</v>
      </c>
      <c r="K124" s="6">
        <f t="shared" si="371"/>
        <v>0</v>
      </c>
      <c r="L124" s="6">
        <f t="shared" si="371"/>
        <v>0</v>
      </c>
      <c r="M124" s="6">
        <f t="shared" si="371"/>
        <v>0</v>
      </c>
      <c r="N124" s="6">
        <f t="shared" si="371"/>
        <v>0</v>
      </c>
      <c r="O124" s="6">
        <f t="shared" ref="O124:O127" si="372">SUM(C124:N124)</f>
        <v>0</v>
      </c>
      <c r="P124" s="6">
        <f t="shared" ref="P124" si="373">P122*$C123</f>
        <v>0</v>
      </c>
      <c r="Q124" s="6">
        <f t="shared" ref="Q124" si="374">Q122*$C123</f>
        <v>0</v>
      </c>
      <c r="R124" s="6">
        <f t="shared" ref="R124" si="375">R122*$C123</f>
        <v>0</v>
      </c>
      <c r="S124" s="6">
        <f t="shared" ref="S124" si="376">S122*$C123</f>
        <v>0</v>
      </c>
    </row>
    <row r="125" spans="1:19" x14ac:dyDescent="0.25">
      <c r="A125" s="195" t="s">
        <v>281</v>
      </c>
      <c r="B125" s="195"/>
      <c r="C125" s="6">
        <f t="shared" ref="C125" si="377">C122+C124</f>
        <v>0</v>
      </c>
      <c r="D125" s="6">
        <f t="shared" ref="D125:N125" si="378">D122+D124</f>
        <v>0</v>
      </c>
      <c r="E125" s="6">
        <f t="shared" si="378"/>
        <v>0</v>
      </c>
      <c r="F125" s="6">
        <f t="shared" si="378"/>
        <v>0</v>
      </c>
      <c r="G125" s="6">
        <f t="shared" si="378"/>
        <v>0</v>
      </c>
      <c r="H125" s="6">
        <f t="shared" si="378"/>
        <v>0</v>
      </c>
      <c r="I125" s="6">
        <f t="shared" si="378"/>
        <v>0</v>
      </c>
      <c r="J125" s="6">
        <f t="shared" si="378"/>
        <v>0</v>
      </c>
      <c r="K125" s="6">
        <f t="shared" si="378"/>
        <v>0</v>
      </c>
      <c r="L125" s="6">
        <f t="shared" si="378"/>
        <v>0</v>
      </c>
      <c r="M125" s="6">
        <f t="shared" si="378"/>
        <v>0</v>
      </c>
      <c r="N125" s="6">
        <f t="shared" si="378"/>
        <v>0</v>
      </c>
      <c r="O125" s="6">
        <f t="shared" si="372"/>
        <v>0</v>
      </c>
      <c r="P125" s="6">
        <f t="shared" ref="P125" si="379">P122+P124</f>
        <v>0</v>
      </c>
      <c r="Q125" s="6">
        <f t="shared" ref="Q125" si="380">Q122+Q124</f>
        <v>0</v>
      </c>
      <c r="R125" s="6">
        <f t="shared" ref="R125" si="381">R122+R124</f>
        <v>0</v>
      </c>
      <c r="S125" s="6">
        <f t="shared" ref="S125" si="382">S122+S124</f>
        <v>0</v>
      </c>
    </row>
    <row r="126" spans="1:19" x14ac:dyDescent="0.25">
      <c r="A126" s="8" t="s">
        <v>33</v>
      </c>
      <c r="B126" s="80">
        <v>0.25</v>
      </c>
      <c r="C126" s="6">
        <f t="shared" ref="C126" si="383">C125*$B$16</f>
        <v>0</v>
      </c>
      <c r="D126" s="6">
        <f t="shared" ref="D126:N126" si="384">D125*$B$16</f>
        <v>0</v>
      </c>
      <c r="E126" s="6">
        <f t="shared" si="384"/>
        <v>0</v>
      </c>
      <c r="F126" s="6">
        <f t="shared" si="384"/>
        <v>0</v>
      </c>
      <c r="G126" s="6">
        <f t="shared" si="384"/>
        <v>0</v>
      </c>
      <c r="H126" s="6">
        <f t="shared" si="384"/>
        <v>0</v>
      </c>
      <c r="I126" s="6">
        <f t="shared" si="384"/>
        <v>0</v>
      </c>
      <c r="J126" s="6">
        <f t="shared" si="384"/>
        <v>0</v>
      </c>
      <c r="K126" s="6">
        <f t="shared" si="384"/>
        <v>0</v>
      </c>
      <c r="L126" s="6">
        <f t="shared" si="384"/>
        <v>0</v>
      </c>
      <c r="M126" s="6">
        <f t="shared" si="384"/>
        <v>0</v>
      </c>
      <c r="N126" s="6">
        <f t="shared" si="384"/>
        <v>0</v>
      </c>
      <c r="O126" s="6">
        <f t="shared" si="372"/>
        <v>0</v>
      </c>
      <c r="P126" s="6">
        <f t="shared" ref="P126" si="385">P125*$B126</f>
        <v>0</v>
      </c>
      <c r="Q126" s="6">
        <f t="shared" ref="Q126" si="386">Q125*$B126</f>
        <v>0</v>
      </c>
      <c r="R126" s="6">
        <f t="shared" ref="R126" si="387">R125*$B126</f>
        <v>0</v>
      </c>
      <c r="S126" s="6">
        <f t="shared" ref="S126" si="388">S125*$B126</f>
        <v>0</v>
      </c>
    </row>
    <row r="127" spans="1:19" x14ac:dyDescent="0.25">
      <c r="A127" s="8" t="s">
        <v>34</v>
      </c>
      <c r="B127" s="9">
        <f>1-B126</f>
        <v>0.75</v>
      </c>
      <c r="C127" s="6">
        <f t="shared" ref="C127" si="389">C125*$B$17</f>
        <v>0</v>
      </c>
      <c r="D127" s="6">
        <f t="shared" ref="D127:N127" si="390">D125*$B$17</f>
        <v>0</v>
      </c>
      <c r="E127" s="6">
        <f t="shared" si="390"/>
        <v>0</v>
      </c>
      <c r="F127" s="6">
        <f t="shared" si="390"/>
        <v>0</v>
      </c>
      <c r="G127" s="6">
        <f t="shared" si="390"/>
        <v>0</v>
      </c>
      <c r="H127" s="6">
        <f t="shared" si="390"/>
        <v>0</v>
      </c>
      <c r="I127" s="6">
        <f t="shared" si="390"/>
        <v>0</v>
      </c>
      <c r="J127" s="6">
        <f t="shared" si="390"/>
        <v>0</v>
      </c>
      <c r="K127" s="6">
        <f t="shared" si="390"/>
        <v>0</v>
      </c>
      <c r="L127" s="6">
        <f t="shared" si="390"/>
        <v>0</v>
      </c>
      <c r="M127" s="6">
        <f t="shared" si="390"/>
        <v>0</v>
      </c>
      <c r="N127" s="6">
        <f t="shared" si="390"/>
        <v>0</v>
      </c>
      <c r="O127" s="6">
        <f t="shared" si="372"/>
        <v>0</v>
      </c>
      <c r="P127" s="6">
        <f t="shared" ref="P127" si="391">P125-P126</f>
        <v>0</v>
      </c>
      <c r="Q127" s="6">
        <f t="shared" ref="Q127" si="392">Q125-Q126</f>
        <v>0</v>
      </c>
      <c r="R127" s="6">
        <f t="shared" ref="R127" si="393">R125-R126</f>
        <v>0</v>
      </c>
      <c r="S127" s="6">
        <f t="shared" ref="S127" si="394">S125-S126</f>
        <v>0</v>
      </c>
    </row>
    <row r="128" spans="1:19" x14ac:dyDescent="0.25">
      <c r="A128" s="122" t="str">
        <f>Vendas!A139</f>
        <v>PRODUTO 13</v>
      </c>
      <c r="B128" s="122"/>
      <c r="C128" s="98" t="s">
        <v>17</v>
      </c>
      <c r="D128" s="98" t="s">
        <v>18</v>
      </c>
      <c r="E128" s="98" t="s">
        <v>19</v>
      </c>
      <c r="F128" s="98" t="s">
        <v>20</v>
      </c>
      <c r="G128" s="98" t="s">
        <v>21</v>
      </c>
      <c r="H128" s="98" t="s">
        <v>22</v>
      </c>
      <c r="I128" s="98" t="s">
        <v>23</v>
      </c>
      <c r="J128" s="98" t="s">
        <v>24</v>
      </c>
      <c r="K128" s="98" t="s">
        <v>25</v>
      </c>
      <c r="L128" s="98" t="s">
        <v>26</v>
      </c>
      <c r="M128" s="98" t="s">
        <v>27</v>
      </c>
      <c r="N128" s="98" t="s">
        <v>28</v>
      </c>
      <c r="O128" s="98" t="s">
        <v>438</v>
      </c>
      <c r="P128" s="98" t="s">
        <v>447</v>
      </c>
      <c r="Q128" s="98" t="s">
        <v>448</v>
      </c>
      <c r="R128" s="98" t="s">
        <v>449</v>
      </c>
      <c r="S128" s="98" t="s">
        <v>450</v>
      </c>
    </row>
    <row r="129" spans="1:19" x14ac:dyDescent="0.25">
      <c r="A129" s="194" t="s">
        <v>29</v>
      </c>
      <c r="B129" s="194"/>
      <c r="C129" s="78">
        <f>Vendas!C141</f>
        <v>0</v>
      </c>
      <c r="D129" s="78">
        <f>Vendas!D141</f>
        <v>0</v>
      </c>
      <c r="E129" s="78">
        <f>Vendas!E141</f>
        <v>0</v>
      </c>
      <c r="F129" s="78">
        <f>Vendas!F141</f>
        <v>0</v>
      </c>
      <c r="G129" s="78">
        <f>Vendas!G141</f>
        <v>0</v>
      </c>
      <c r="H129" s="78">
        <f>Vendas!H141</f>
        <v>0</v>
      </c>
      <c r="I129" s="78">
        <f>Vendas!I141</f>
        <v>0</v>
      </c>
      <c r="J129" s="78">
        <f>Vendas!J141</f>
        <v>0</v>
      </c>
      <c r="K129" s="78">
        <f>Vendas!K141</f>
        <v>0</v>
      </c>
      <c r="L129" s="78">
        <f>Vendas!L141</f>
        <v>0</v>
      </c>
      <c r="M129" s="78">
        <f>Vendas!M141</f>
        <v>0</v>
      </c>
      <c r="N129" s="78">
        <f>Vendas!N141</f>
        <v>0</v>
      </c>
      <c r="O129" s="79">
        <f t="shared" ref="O129" si="395">SUM(C129:N129)</f>
        <v>0</v>
      </c>
      <c r="P129" s="79">
        <f>Vendas!P141</f>
        <v>0</v>
      </c>
      <c r="Q129" s="79">
        <f>Vendas!Q141</f>
        <v>0</v>
      </c>
      <c r="R129" s="79">
        <f>Vendas!R141</f>
        <v>0</v>
      </c>
      <c r="S129" s="79">
        <f>Vendas!S141</f>
        <v>0</v>
      </c>
    </row>
    <row r="130" spans="1:19" x14ac:dyDescent="0.25">
      <c r="A130" s="175" t="s">
        <v>516</v>
      </c>
      <c r="B130" s="120">
        <v>0</v>
      </c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9"/>
      <c r="P130" s="79"/>
      <c r="Q130" s="79"/>
      <c r="R130" s="79"/>
      <c r="S130" s="79"/>
    </row>
    <row r="131" spans="1:19" x14ac:dyDescent="0.25">
      <c r="A131" s="194" t="s">
        <v>30</v>
      </c>
      <c r="B131" s="194"/>
      <c r="C131" s="6">
        <f>Vendas!C142*(1-$B130)</f>
        <v>0</v>
      </c>
      <c r="D131" s="6">
        <f>Vendas!D142*(1-$B130)</f>
        <v>0</v>
      </c>
      <c r="E131" s="6">
        <f>Vendas!E142*(1-$B130)</f>
        <v>0</v>
      </c>
      <c r="F131" s="6">
        <f>Vendas!F142*(1-$B130)</f>
        <v>0</v>
      </c>
      <c r="G131" s="6">
        <f>Vendas!G142*(1-$B130)</f>
        <v>0</v>
      </c>
      <c r="H131" s="6">
        <f>Vendas!H142*(1-$B130)</f>
        <v>0</v>
      </c>
      <c r="I131" s="6">
        <f>Vendas!I142*(1-$B130)</f>
        <v>0</v>
      </c>
      <c r="J131" s="6">
        <f>Vendas!J142*(1-$B130)</f>
        <v>0</v>
      </c>
      <c r="K131" s="6">
        <f>Vendas!K142*(1-$B130)</f>
        <v>0</v>
      </c>
      <c r="L131" s="6">
        <f>Vendas!L142*(1-$B130)</f>
        <v>0</v>
      </c>
      <c r="M131" s="6">
        <f>Vendas!M142*(1-$B130)</f>
        <v>0</v>
      </c>
      <c r="N131" s="6">
        <f>Vendas!N142*(1-$B130)</f>
        <v>0</v>
      </c>
      <c r="O131" s="6">
        <f t="shared" ref="O131" si="396">AVERAGE(C131:N131)</f>
        <v>0</v>
      </c>
      <c r="P131" s="6">
        <f>Vendas!P142*(1-Aprovisionamento!$B130)</f>
        <v>0</v>
      </c>
      <c r="Q131" s="6">
        <f>Vendas!Q142*(1-Aprovisionamento!$B130)</f>
        <v>0</v>
      </c>
      <c r="R131" s="6">
        <f>Vendas!R142*(1-Aprovisionamento!$B130)</f>
        <v>0</v>
      </c>
      <c r="S131" s="6">
        <f>Vendas!S142*(1-Aprovisionamento!$B130)</f>
        <v>0</v>
      </c>
    </row>
    <row r="132" spans="1:19" ht="15" customHeight="1" x14ac:dyDescent="0.25">
      <c r="A132" s="194" t="s">
        <v>282</v>
      </c>
      <c r="B132" s="194"/>
      <c r="C132" s="6">
        <f t="shared" ref="C132" si="397">C129*C131</f>
        <v>0</v>
      </c>
      <c r="D132" s="6">
        <f t="shared" ref="D132:N132" si="398">D129*D131</f>
        <v>0</v>
      </c>
      <c r="E132" s="6">
        <f t="shared" si="398"/>
        <v>0</v>
      </c>
      <c r="F132" s="6">
        <f t="shared" si="398"/>
        <v>0</v>
      </c>
      <c r="G132" s="6">
        <f t="shared" si="398"/>
        <v>0</v>
      </c>
      <c r="H132" s="6">
        <f t="shared" si="398"/>
        <v>0</v>
      </c>
      <c r="I132" s="6">
        <f t="shared" si="398"/>
        <v>0</v>
      </c>
      <c r="J132" s="6">
        <f t="shared" si="398"/>
        <v>0</v>
      </c>
      <c r="K132" s="6">
        <f t="shared" si="398"/>
        <v>0</v>
      </c>
      <c r="L132" s="6">
        <f t="shared" si="398"/>
        <v>0</v>
      </c>
      <c r="M132" s="6">
        <f t="shared" si="398"/>
        <v>0</v>
      </c>
      <c r="N132" s="6">
        <f t="shared" si="398"/>
        <v>0</v>
      </c>
      <c r="O132" s="6">
        <f t="shared" ref="O132" si="399">SUM(C132:N132)</f>
        <v>0</v>
      </c>
      <c r="P132" s="6">
        <f t="shared" ref="P132" si="400">P129*P131</f>
        <v>0</v>
      </c>
      <c r="Q132" s="6">
        <f t="shared" ref="Q132" si="401">Q129*Q131</f>
        <v>0</v>
      </c>
      <c r="R132" s="6">
        <f t="shared" ref="R132" si="402">R129*R131</f>
        <v>0</v>
      </c>
      <c r="S132" s="6">
        <f t="shared" ref="S132" si="403">S129*S131</f>
        <v>0</v>
      </c>
    </row>
    <row r="133" spans="1:19" x14ac:dyDescent="0.25">
      <c r="A133" s="194" t="s">
        <v>31</v>
      </c>
      <c r="B133" s="194"/>
      <c r="C133" s="130">
        <f>Vendas!C144</f>
        <v>0.21</v>
      </c>
      <c r="D133" s="130">
        <f>Vendas!D144</f>
        <v>0.21</v>
      </c>
      <c r="E133" s="130">
        <f>Vendas!E144</f>
        <v>0.21</v>
      </c>
      <c r="F133" s="130">
        <f>Vendas!F144</f>
        <v>0.21</v>
      </c>
      <c r="G133" s="130">
        <f>Vendas!G144</f>
        <v>0.21</v>
      </c>
      <c r="H133" s="130">
        <f>Vendas!H144</f>
        <v>0.21</v>
      </c>
      <c r="I133" s="130">
        <f>Vendas!I144</f>
        <v>0.21</v>
      </c>
      <c r="J133" s="130">
        <f>Vendas!J144</f>
        <v>0.21</v>
      </c>
      <c r="K133" s="130">
        <f>Vendas!K144</f>
        <v>0.21</v>
      </c>
      <c r="L133" s="130">
        <f>Vendas!L144</f>
        <v>0.21</v>
      </c>
      <c r="M133" s="130">
        <f>Vendas!M144</f>
        <v>0.21</v>
      </c>
      <c r="N133" s="130">
        <f>Vendas!N144</f>
        <v>0.21</v>
      </c>
      <c r="O133" s="6"/>
      <c r="P133" s="6"/>
      <c r="Q133" s="6"/>
      <c r="R133" s="6"/>
      <c r="S133" s="6"/>
    </row>
    <row r="134" spans="1:19" x14ac:dyDescent="0.25">
      <c r="A134" s="195" t="s">
        <v>280</v>
      </c>
      <c r="B134" s="195"/>
      <c r="C134" s="6">
        <f t="shared" ref="C134" si="404">C132*C133</f>
        <v>0</v>
      </c>
      <c r="D134" s="6">
        <f t="shared" ref="D134:N134" si="405">D132*D133</f>
        <v>0</v>
      </c>
      <c r="E134" s="6">
        <f t="shared" si="405"/>
        <v>0</v>
      </c>
      <c r="F134" s="6">
        <f t="shared" si="405"/>
        <v>0</v>
      </c>
      <c r="G134" s="6">
        <f t="shared" si="405"/>
        <v>0</v>
      </c>
      <c r="H134" s="6">
        <f t="shared" si="405"/>
        <v>0</v>
      </c>
      <c r="I134" s="6">
        <f t="shared" si="405"/>
        <v>0</v>
      </c>
      <c r="J134" s="6">
        <f t="shared" si="405"/>
        <v>0</v>
      </c>
      <c r="K134" s="6">
        <f t="shared" si="405"/>
        <v>0</v>
      </c>
      <c r="L134" s="6">
        <f t="shared" si="405"/>
        <v>0</v>
      </c>
      <c r="M134" s="6">
        <f t="shared" si="405"/>
        <v>0</v>
      </c>
      <c r="N134" s="6">
        <f t="shared" si="405"/>
        <v>0</v>
      </c>
      <c r="O134" s="6">
        <f t="shared" ref="O134:O137" si="406">SUM(C134:N134)</f>
        <v>0</v>
      </c>
      <c r="P134" s="6">
        <f t="shared" ref="P134" si="407">P132*$C133</f>
        <v>0</v>
      </c>
      <c r="Q134" s="6">
        <f t="shared" ref="Q134" si="408">Q132*$C133</f>
        <v>0</v>
      </c>
      <c r="R134" s="6">
        <f t="shared" ref="R134" si="409">R132*$C133</f>
        <v>0</v>
      </c>
      <c r="S134" s="6">
        <f t="shared" ref="S134" si="410">S132*$C133</f>
        <v>0</v>
      </c>
    </row>
    <row r="135" spans="1:19" x14ac:dyDescent="0.25">
      <c r="A135" s="195" t="s">
        <v>281</v>
      </c>
      <c r="B135" s="195"/>
      <c r="C135" s="6">
        <f t="shared" ref="C135" si="411">C132+C134</f>
        <v>0</v>
      </c>
      <c r="D135" s="6">
        <f t="shared" ref="D135:N135" si="412">D132+D134</f>
        <v>0</v>
      </c>
      <c r="E135" s="6">
        <f t="shared" si="412"/>
        <v>0</v>
      </c>
      <c r="F135" s="6">
        <f t="shared" si="412"/>
        <v>0</v>
      </c>
      <c r="G135" s="6">
        <f t="shared" si="412"/>
        <v>0</v>
      </c>
      <c r="H135" s="6">
        <f t="shared" si="412"/>
        <v>0</v>
      </c>
      <c r="I135" s="6">
        <f t="shared" si="412"/>
        <v>0</v>
      </c>
      <c r="J135" s="6">
        <f t="shared" si="412"/>
        <v>0</v>
      </c>
      <c r="K135" s="6">
        <f t="shared" si="412"/>
        <v>0</v>
      </c>
      <c r="L135" s="6">
        <f t="shared" si="412"/>
        <v>0</v>
      </c>
      <c r="M135" s="6">
        <f t="shared" si="412"/>
        <v>0</v>
      </c>
      <c r="N135" s="6">
        <f t="shared" si="412"/>
        <v>0</v>
      </c>
      <c r="O135" s="6">
        <f t="shared" si="406"/>
        <v>0</v>
      </c>
      <c r="P135" s="6">
        <f t="shared" ref="P135" si="413">P132+P134</f>
        <v>0</v>
      </c>
      <c r="Q135" s="6">
        <f t="shared" ref="Q135" si="414">Q132+Q134</f>
        <v>0</v>
      </c>
      <c r="R135" s="6">
        <f t="shared" ref="R135" si="415">R132+R134</f>
        <v>0</v>
      </c>
      <c r="S135" s="6">
        <f t="shared" ref="S135" si="416">S132+S134</f>
        <v>0</v>
      </c>
    </row>
    <row r="136" spans="1:19" x14ac:dyDescent="0.25">
      <c r="A136" s="8" t="s">
        <v>33</v>
      </c>
      <c r="B136" s="80">
        <v>0.25</v>
      </c>
      <c r="C136" s="6">
        <f t="shared" ref="C136" si="417">C135*$B$16</f>
        <v>0</v>
      </c>
      <c r="D136" s="6">
        <f t="shared" ref="D136:N136" si="418">D135*$B$16</f>
        <v>0</v>
      </c>
      <c r="E136" s="6">
        <f t="shared" si="418"/>
        <v>0</v>
      </c>
      <c r="F136" s="6">
        <f t="shared" si="418"/>
        <v>0</v>
      </c>
      <c r="G136" s="6">
        <f t="shared" si="418"/>
        <v>0</v>
      </c>
      <c r="H136" s="6">
        <f t="shared" si="418"/>
        <v>0</v>
      </c>
      <c r="I136" s="6">
        <f t="shared" si="418"/>
        <v>0</v>
      </c>
      <c r="J136" s="6">
        <f t="shared" si="418"/>
        <v>0</v>
      </c>
      <c r="K136" s="6">
        <f t="shared" si="418"/>
        <v>0</v>
      </c>
      <c r="L136" s="6">
        <f t="shared" si="418"/>
        <v>0</v>
      </c>
      <c r="M136" s="6">
        <f t="shared" si="418"/>
        <v>0</v>
      </c>
      <c r="N136" s="6">
        <f t="shared" si="418"/>
        <v>0</v>
      </c>
      <c r="O136" s="6">
        <f t="shared" si="406"/>
        <v>0</v>
      </c>
      <c r="P136" s="6">
        <f t="shared" ref="P136" si="419">P135*$B136</f>
        <v>0</v>
      </c>
      <c r="Q136" s="6">
        <f t="shared" ref="Q136" si="420">Q135*$B136</f>
        <v>0</v>
      </c>
      <c r="R136" s="6">
        <f t="shared" ref="R136" si="421">R135*$B136</f>
        <v>0</v>
      </c>
      <c r="S136" s="6">
        <f t="shared" ref="S136" si="422">S135*$B136</f>
        <v>0</v>
      </c>
    </row>
    <row r="137" spans="1:19" x14ac:dyDescent="0.25">
      <c r="A137" s="8" t="s">
        <v>34</v>
      </c>
      <c r="B137" s="9">
        <f>1-B136</f>
        <v>0.75</v>
      </c>
      <c r="C137" s="6">
        <f t="shared" ref="C137" si="423">C135*$B$17</f>
        <v>0</v>
      </c>
      <c r="D137" s="6">
        <f t="shared" ref="D137:N137" si="424">D135*$B$17</f>
        <v>0</v>
      </c>
      <c r="E137" s="6">
        <f t="shared" si="424"/>
        <v>0</v>
      </c>
      <c r="F137" s="6">
        <f t="shared" si="424"/>
        <v>0</v>
      </c>
      <c r="G137" s="6">
        <f t="shared" si="424"/>
        <v>0</v>
      </c>
      <c r="H137" s="6">
        <f t="shared" si="424"/>
        <v>0</v>
      </c>
      <c r="I137" s="6">
        <f t="shared" si="424"/>
        <v>0</v>
      </c>
      <c r="J137" s="6">
        <f t="shared" si="424"/>
        <v>0</v>
      </c>
      <c r="K137" s="6">
        <f t="shared" si="424"/>
        <v>0</v>
      </c>
      <c r="L137" s="6">
        <f t="shared" si="424"/>
        <v>0</v>
      </c>
      <c r="M137" s="6">
        <f t="shared" si="424"/>
        <v>0</v>
      </c>
      <c r="N137" s="6">
        <f t="shared" si="424"/>
        <v>0</v>
      </c>
      <c r="O137" s="6">
        <f t="shared" si="406"/>
        <v>0</v>
      </c>
      <c r="P137" s="6">
        <f t="shared" ref="P137" si="425">P135-P136</f>
        <v>0</v>
      </c>
      <c r="Q137" s="6">
        <f t="shared" ref="Q137" si="426">Q135-Q136</f>
        <v>0</v>
      </c>
      <c r="R137" s="6">
        <f t="shared" ref="R137" si="427">R135-R136</f>
        <v>0</v>
      </c>
      <c r="S137" s="6">
        <f t="shared" ref="S137" si="428">S135-S136</f>
        <v>0</v>
      </c>
    </row>
    <row r="138" spans="1:19" x14ac:dyDescent="0.25">
      <c r="A138" s="122" t="str">
        <f>Vendas!A149</f>
        <v>PRODUTO 14</v>
      </c>
      <c r="B138" s="122"/>
      <c r="C138" s="98" t="s">
        <v>17</v>
      </c>
      <c r="D138" s="98" t="s">
        <v>18</v>
      </c>
      <c r="E138" s="98" t="s">
        <v>19</v>
      </c>
      <c r="F138" s="98" t="s">
        <v>20</v>
      </c>
      <c r="G138" s="98" t="s">
        <v>21</v>
      </c>
      <c r="H138" s="98" t="s">
        <v>22</v>
      </c>
      <c r="I138" s="98" t="s">
        <v>23</v>
      </c>
      <c r="J138" s="98" t="s">
        <v>24</v>
      </c>
      <c r="K138" s="98" t="s">
        <v>25</v>
      </c>
      <c r="L138" s="98" t="s">
        <v>26</v>
      </c>
      <c r="M138" s="98" t="s">
        <v>27</v>
      </c>
      <c r="N138" s="98" t="s">
        <v>28</v>
      </c>
      <c r="O138" s="98" t="s">
        <v>438</v>
      </c>
      <c r="P138" s="98" t="s">
        <v>447</v>
      </c>
      <c r="Q138" s="98" t="s">
        <v>448</v>
      </c>
      <c r="R138" s="98" t="s">
        <v>449</v>
      </c>
      <c r="S138" s="98" t="s">
        <v>450</v>
      </c>
    </row>
    <row r="139" spans="1:19" x14ac:dyDescent="0.25">
      <c r="A139" s="194" t="s">
        <v>29</v>
      </c>
      <c r="B139" s="194"/>
      <c r="C139" s="78">
        <f>Vendas!C151</f>
        <v>0</v>
      </c>
      <c r="D139" s="78">
        <f>Vendas!D151</f>
        <v>0</v>
      </c>
      <c r="E139" s="78">
        <f>Vendas!E151</f>
        <v>0</v>
      </c>
      <c r="F139" s="78">
        <f>Vendas!F151</f>
        <v>0</v>
      </c>
      <c r="G139" s="78">
        <f>Vendas!G151</f>
        <v>0</v>
      </c>
      <c r="H139" s="78">
        <f>Vendas!H151</f>
        <v>0</v>
      </c>
      <c r="I139" s="78">
        <f>Vendas!I151</f>
        <v>0</v>
      </c>
      <c r="J139" s="78">
        <f>Vendas!J151</f>
        <v>0</v>
      </c>
      <c r="K139" s="78">
        <f>Vendas!K151</f>
        <v>0</v>
      </c>
      <c r="L139" s="78">
        <f>Vendas!L151</f>
        <v>0</v>
      </c>
      <c r="M139" s="78">
        <f>Vendas!M151</f>
        <v>0</v>
      </c>
      <c r="N139" s="78">
        <f>Vendas!N151</f>
        <v>0</v>
      </c>
      <c r="O139" s="79">
        <f t="shared" ref="O139" si="429">SUM(C139:N139)</f>
        <v>0</v>
      </c>
      <c r="P139" s="79">
        <f>Vendas!P151</f>
        <v>0</v>
      </c>
      <c r="Q139" s="79">
        <f>Vendas!Q151</f>
        <v>0</v>
      </c>
      <c r="R139" s="79">
        <f>Vendas!R151</f>
        <v>0</v>
      </c>
      <c r="S139" s="79">
        <f>Vendas!S151</f>
        <v>0</v>
      </c>
    </row>
    <row r="140" spans="1:19" x14ac:dyDescent="0.25">
      <c r="A140" s="175" t="s">
        <v>516</v>
      </c>
      <c r="B140" s="120">
        <v>0</v>
      </c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9"/>
      <c r="P140" s="79"/>
      <c r="Q140" s="79"/>
      <c r="R140" s="79"/>
      <c r="S140" s="79"/>
    </row>
    <row r="141" spans="1:19" x14ac:dyDescent="0.25">
      <c r="A141" s="194" t="s">
        <v>30</v>
      </c>
      <c r="B141" s="194"/>
      <c r="C141" s="6">
        <f>Vendas!C152*(1-$B140)</f>
        <v>0</v>
      </c>
      <c r="D141" s="6">
        <f>Vendas!D152*(1-$B140)</f>
        <v>0</v>
      </c>
      <c r="E141" s="6">
        <f>Vendas!E152*(1-$B140)</f>
        <v>0</v>
      </c>
      <c r="F141" s="6">
        <f>Vendas!F152*(1-$B140)</f>
        <v>0</v>
      </c>
      <c r="G141" s="6">
        <f>Vendas!G152*(1-$B140)</f>
        <v>0</v>
      </c>
      <c r="H141" s="6">
        <f>Vendas!H152*(1-$B140)</f>
        <v>0</v>
      </c>
      <c r="I141" s="6">
        <f>Vendas!I152*(1-$B140)</f>
        <v>0</v>
      </c>
      <c r="J141" s="6">
        <f>Vendas!J152*(1-$B140)</f>
        <v>0</v>
      </c>
      <c r="K141" s="6">
        <f>Vendas!K152*(1-$B140)</f>
        <v>0</v>
      </c>
      <c r="L141" s="6">
        <f>Vendas!L152*(1-$B140)</f>
        <v>0</v>
      </c>
      <c r="M141" s="6">
        <f>Vendas!M152*(1-$B140)</f>
        <v>0</v>
      </c>
      <c r="N141" s="6">
        <f>Vendas!N152*(1-$B140)</f>
        <v>0</v>
      </c>
      <c r="O141" s="6">
        <f t="shared" ref="O141" si="430">AVERAGE(C141:N141)</f>
        <v>0</v>
      </c>
      <c r="P141" s="6">
        <f>Vendas!P152*(1-Aprovisionamento!$B140)</f>
        <v>0</v>
      </c>
      <c r="Q141" s="6">
        <f>Vendas!Q152*(1-Aprovisionamento!$B140)</f>
        <v>0</v>
      </c>
      <c r="R141" s="6">
        <f>Vendas!R152*(1-Aprovisionamento!$B140)</f>
        <v>0</v>
      </c>
      <c r="S141" s="6">
        <f>Vendas!S152*(1-Aprovisionamento!$B140)</f>
        <v>0</v>
      </c>
    </row>
    <row r="142" spans="1:19" ht="15" customHeight="1" x14ac:dyDescent="0.25">
      <c r="A142" s="194" t="s">
        <v>282</v>
      </c>
      <c r="B142" s="194"/>
      <c r="C142" s="6">
        <f t="shared" ref="C142" si="431">C139*C141</f>
        <v>0</v>
      </c>
      <c r="D142" s="6">
        <f t="shared" ref="D142:N142" si="432">D139*D141</f>
        <v>0</v>
      </c>
      <c r="E142" s="6">
        <f t="shared" si="432"/>
        <v>0</v>
      </c>
      <c r="F142" s="6">
        <f t="shared" si="432"/>
        <v>0</v>
      </c>
      <c r="G142" s="6">
        <f t="shared" si="432"/>
        <v>0</v>
      </c>
      <c r="H142" s="6">
        <f t="shared" si="432"/>
        <v>0</v>
      </c>
      <c r="I142" s="6">
        <f t="shared" si="432"/>
        <v>0</v>
      </c>
      <c r="J142" s="6">
        <f t="shared" si="432"/>
        <v>0</v>
      </c>
      <c r="K142" s="6">
        <f t="shared" si="432"/>
        <v>0</v>
      </c>
      <c r="L142" s="6">
        <f t="shared" si="432"/>
        <v>0</v>
      </c>
      <c r="M142" s="6">
        <f t="shared" si="432"/>
        <v>0</v>
      </c>
      <c r="N142" s="6">
        <f t="shared" si="432"/>
        <v>0</v>
      </c>
      <c r="O142" s="6">
        <f t="shared" ref="O142" si="433">SUM(C142:N142)</f>
        <v>0</v>
      </c>
      <c r="P142" s="6">
        <f t="shared" ref="P142" si="434">P139*P141</f>
        <v>0</v>
      </c>
      <c r="Q142" s="6">
        <f t="shared" ref="Q142" si="435">Q139*Q141</f>
        <v>0</v>
      </c>
      <c r="R142" s="6">
        <f t="shared" ref="R142" si="436">R139*R141</f>
        <v>0</v>
      </c>
      <c r="S142" s="6">
        <f t="shared" ref="S142" si="437">S139*S141</f>
        <v>0</v>
      </c>
    </row>
    <row r="143" spans="1:19" x14ac:dyDescent="0.25">
      <c r="A143" s="194" t="s">
        <v>31</v>
      </c>
      <c r="B143" s="194"/>
      <c r="C143" s="130">
        <f>Vendas!C154</f>
        <v>0.21</v>
      </c>
      <c r="D143" s="130">
        <f>Vendas!D154</f>
        <v>0.21</v>
      </c>
      <c r="E143" s="130">
        <f>Vendas!E154</f>
        <v>0.21</v>
      </c>
      <c r="F143" s="130">
        <f>Vendas!F154</f>
        <v>0.21</v>
      </c>
      <c r="G143" s="130">
        <f>Vendas!G154</f>
        <v>0.21</v>
      </c>
      <c r="H143" s="130">
        <f>Vendas!H154</f>
        <v>0.21</v>
      </c>
      <c r="I143" s="130">
        <f>Vendas!I154</f>
        <v>0.21</v>
      </c>
      <c r="J143" s="130">
        <f>Vendas!J154</f>
        <v>0.21</v>
      </c>
      <c r="K143" s="130">
        <f>Vendas!K154</f>
        <v>0.21</v>
      </c>
      <c r="L143" s="130">
        <f>Vendas!L154</f>
        <v>0.21</v>
      </c>
      <c r="M143" s="130">
        <f>Vendas!M154</f>
        <v>0.21</v>
      </c>
      <c r="N143" s="130">
        <f>Vendas!N154</f>
        <v>0.21</v>
      </c>
      <c r="O143" s="6"/>
      <c r="P143" s="6"/>
      <c r="Q143" s="6"/>
      <c r="R143" s="6"/>
      <c r="S143" s="6"/>
    </row>
    <row r="144" spans="1:19" x14ac:dyDescent="0.25">
      <c r="A144" s="195" t="s">
        <v>280</v>
      </c>
      <c r="B144" s="195"/>
      <c r="C144" s="6">
        <f t="shared" ref="C144" si="438">C142*C143</f>
        <v>0</v>
      </c>
      <c r="D144" s="6">
        <f t="shared" ref="D144:N144" si="439">D142*D143</f>
        <v>0</v>
      </c>
      <c r="E144" s="6">
        <f t="shared" si="439"/>
        <v>0</v>
      </c>
      <c r="F144" s="6">
        <f t="shared" si="439"/>
        <v>0</v>
      </c>
      <c r="G144" s="6">
        <f t="shared" si="439"/>
        <v>0</v>
      </c>
      <c r="H144" s="6">
        <f t="shared" si="439"/>
        <v>0</v>
      </c>
      <c r="I144" s="6">
        <f t="shared" si="439"/>
        <v>0</v>
      </c>
      <c r="J144" s="6">
        <f t="shared" si="439"/>
        <v>0</v>
      </c>
      <c r="K144" s="6">
        <f t="shared" si="439"/>
        <v>0</v>
      </c>
      <c r="L144" s="6">
        <f t="shared" si="439"/>
        <v>0</v>
      </c>
      <c r="M144" s="6">
        <f t="shared" si="439"/>
        <v>0</v>
      </c>
      <c r="N144" s="6">
        <f t="shared" si="439"/>
        <v>0</v>
      </c>
      <c r="O144" s="6">
        <f t="shared" ref="O144:O147" si="440">SUM(C144:N144)</f>
        <v>0</v>
      </c>
      <c r="P144" s="6">
        <f t="shared" ref="P144" si="441">P142*$C143</f>
        <v>0</v>
      </c>
      <c r="Q144" s="6">
        <f t="shared" ref="Q144" si="442">Q142*$C143</f>
        <v>0</v>
      </c>
      <c r="R144" s="6">
        <f t="shared" ref="R144" si="443">R142*$C143</f>
        <v>0</v>
      </c>
      <c r="S144" s="6">
        <f t="shared" ref="S144" si="444">S142*$C143</f>
        <v>0</v>
      </c>
    </row>
    <row r="145" spans="1:19" x14ac:dyDescent="0.25">
      <c r="A145" s="195" t="s">
        <v>281</v>
      </c>
      <c r="B145" s="195"/>
      <c r="C145" s="6">
        <f t="shared" ref="C145" si="445">C142+C144</f>
        <v>0</v>
      </c>
      <c r="D145" s="6">
        <f t="shared" ref="D145:N145" si="446">D142+D144</f>
        <v>0</v>
      </c>
      <c r="E145" s="6">
        <f t="shared" si="446"/>
        <v>0</v>
      </c>
      <c r="F145" s="6">
        <f t="shared" si="446"/>
        <v>0</v>
      </c>
      <c r="G145" s="6">
        <f t="shared" si="446"/>
        <v>0</v>
      </c>
      <c r="H145" s="6">
        <f t="shared" si="446"/>
        <v>0</v>
      </c>
      <c r="I145" s="6">
        <f t="shared" si="446"/>
        <v>0</v>
      </c>
      <c r="J145" s="6">
        <f t="shared" si="446"/>
        <v>0</v>
      </c>
      <c r="K145" s="6">
        <f t="shared" si="446"/>
        <v>0</v>
      </c>
      <c r="L145" s="6">
        <f t="shared" si="446"/>
        <v>0</v>
      </c>
      <c r="M145" s="6">
        <f t="shared" si="446"/>
        <v>0</v>
      </c>
      <c r="N145" s="6">
        <f t="shared" si="446"/>
        <v>0</v>
      </c>
      <c r="O145" s="6">
        <f t="shared" si="440"/>
        <v>0</v>
      </c>
      <c r="P145" s="6">
        <f t="shared" ref="P145" si="447">P142+P144</f>
        <v>0</v>
      </c>
      <c r="Q145" s="6">
        <f t="shared" ref="Q145" si="448">Q142+Q144</f>
        <v>0</v>
      </c>
      <c r="R145" s="6">
        <f t="shared" ref="R145" si="449">R142+R144</f>
        <v>0</v>
      </c>
      <c r="S145" s="6">
        <f t="shared" ref="S145" si="450">S142+S144</f>
        <v>0</v>
      </c>
    </row>
    <row r="146" spans="1:19" x14ac:dyDescent="0.25">
      <c r="A146" s="8" t="s">
        <v>33</v>
      </c>
      <c r="B146" s="80">
        <v>0.25</v>
      </c>
      <c r="C146" s="6">
        <f t="shared" ref="C146" si="451">C145*$B$16</f>
        <v>0</v>
      </c>
      <c r="D146" s="6">
        <f t="shared" ref="D146:N146" si="452">D145*$B$16</f>
        <v>0</v>
      </c>
      <c r="E146" s="6">
        <f t="shared" si="452"/>
        <v>0</v>
      </c>
      <c r="F146" s="6">
        <f t="shared" si="452"/>
        <v>0</v>
      </c>
      <c r="G146" s="6">
        <f t="shared" si="452"/>
        <v>0</v>
      </c>
      <c r="H146" s="6">
        <f t="shared" si="452"/>
        <v>0</v>
      </c>
      <c r="I146" s="6">
        <f t="shared" si="452"/>
        <v>0</v>
      </c>
      <c r="J146" s="6">
        <f t="shared" si="452"/>
        <v>0</v>
      </c>
      <c r="K146" s="6">
        <f t="shared" si="452"/>
        <v>0</v>
      </c>
      <c r="L146" s="6">
        <f t="shared" si="452"/>
        <v>0</v>
      </c>
      <c r="M146" s="6">
        <f t="shared" si="452"/>
        <v>0</v>
      </c>
      <c r="N146" s="6">
        <f t="shared" si="452"/>
        <v>0</v>
      </c>
      <c r="O146" s="6">
        <f t="shared" si="440"/>
        <v>0</v>
      </c>
      <c r="P146" s="6">
        <f t="shared" ref="P146" si="453">P145*$B146</f>
        <v>0</v>
      </c>
      <c r="Q146" s="6">
        <f t="shared" ref="Q146" si="454">Q145*$B146</f>
        <v>0</v>
      </c>
      <c r="R146" s="6">
        <f t="shared" ref="R146" si="455">R145*$B146</f>
        <v>0</v>
      </c>
      <c r="S146" s="6">
        <f t="shared" ref="S146" si="456">S145*$B146</f>
        <v>0</v>
      </c>
    </row>
    <row r="147" spans="1:19" x14ac:dyDescent="0.25">
      <c r="A147" s="8" t="s">
        <v>34</v>
      </c>
      <c r="B147" s="9">
        <f>1-B146</f>
        <v>0.75</v>
      </c>
      <c r="C147" s="6">
        <f t="shared" ref="C147" si="457">C145*$B$17</f>
        <v>0</v>
      </c>
      <c r="D147" s="6">
        <f t="shared" ref="D147:N147" si="458">D145*$B$17</f>
        <v>0</v>
      </c>
      <c r="E147" s="6">
        <f t="shared" si="458"/>
        <v>0</v>
      </c>
      <c r="F147" s="6">
        <f t="shared" si="458"/>
        <v>0</v>
      </c>
      <c r="G147" s="6">
        <f t="shared" si="458"/>
        <v>0</v>
      </c>
      <c r="H147" s="6">
        <f t="shared" si="458"/>
        <v>0</v>
      </c>
      <c r="I147" s="6">
        <f t="shared" si="458"/>
        <v>0</v>
      </c>
      <c r="J147" s="6">
        <f t="shared" si="458"/>
        <v>0</v>
      </c>
      <c r="K147" s="6">
        <f t="shared" si="458"/>
        <v>0</v>
      </c>
      <c r="L147" s="6">
        <f t="shared" si="458"/>
        <v>0</v>
      </c>
      <c r="M147" s="6">
        <f t="shared" si="458"/>
        <v>0</v>
      </c>
      <c r="N147" s="6">
        <f t="shared" si="458"/>
        <v>0</v>
      </c>
      <c r="O147" s="6">
        <f t="shared" si="440"/>
        <v>0</v>
      </c>
      <c r="P147" s="6">
        <f t="shared" ref="P147" si="459">P145-P146</f>
        <v>0</v>
      </c>
      <c r="Q147" s="6">
        <f t="shared" ref="Q147" si="460">Q145-Q146</f>
        <v>0</v>
      </c>
      <c r="R147" s="6">
        <f t="shared" ref="R147" si="461">R145-R146</f>
        <v>0</v>
      </c>
      <c r="S147" s="6">
        <f t="shared" ref="S147" si="462">S145-S146</f>
        <v>0</v>
      </c>
    </row>
    <row r="148" spans="1:19" x14ac:dyDescent="0.25">
      <c r="A148" s="122" t="str">
        <f>Vendas!A159</f>
        <v>PRODUTO 15</v>
      </c>
      <c r="B148" s="122"/>
      <c r="C148" s="98" t="s">
        <v>17</v>
      </c>
      <c r="D148" s="98" t="s">
        <v>18</v>
      </c>
      <c r="E148" s="98" t="s">
        <v>19</v>
      </c>
      <c r="F148" s="98" t="s">
        <v>20</v>
      </c>
      <c r="G148" s="98" t="s">
        <v>21</v>
      </c>
      <c r="H148" s="98" t="s">
        <v>22</v>
      </c>
      <c r="I148" s="98" t="s">
        <v>23</v>
      </c>
      <c r="J148" s="98" t="s">
        <v>24</v>
      </c>
      <c r="K148" s="98" t="s">
        <v>25</v>
      </c>
      <c r="L148" s="98" t="s">
        <v>26</v>
      </c>
      <c r="M148" s="98" t="s">
        <v>27</v>
      </c>
      <c r="N148" s="98" t="s">
        <v>28</v>
      </c>
      <c r="O148" s="98" t="s">
        <v>438</v>
      </c>
      <c r="P148" s="98" t="s">
        <v>447</v>
      </c>
      <c r="Q148" s="98" t="s">
        <v>448</v>
      </c>
      <c r="R148" s="98" t="s">
        <v>449</v>
      </c>
      <c r="S148" s="98" t="s">
        <v>450</v>
      </c>
    </row>
    <row r="149" spans="1:19" x14ac:dyDescent="0.25">
      <c r="A149" s="194" t="s">
        <v>29</v>
      </c>
      <c r="B149" s="194"/>
      <c r="C149" s="78">
        <f>Vendas!C161</f>
        <v>0</v>
      </c>
      <c r="D149" s="78">
        <f>Vendas!D161</f>
        <v>0</v>
      </c>
      <c r="E149" s="78">
        <f>Vendas!E161</f>
        <v>0</v>
      </c>
      <c r="F149" s="78">
        <f>Vendas!F161</f>
        <v>0</v>
      </c>
      <c r="G149" s="78">
        <f>Vendas!G161</f>
        <v>0</v>
      </c>
      <c r="H149" s="78">
        <f>Vendas!H161</f>
        <v>0</v>
      </c>
      <c r="I149" s="78">
        <f>Vendas!I161</f>
        <v>0</v>
      </c>
      <c r="J149" s="78">
        <f>Vendas!J161</f>
        <v>0</v>
      </c>
      <c r="K149" s="78">
        <f>Vendas!K161</f>
        <v>0</v>
      </c>
      <c r="L149" s="78">
        <f>Vendas!L161</f>
        <v>0</v>
      </c>
      <c r="M149" s="78">
        <f>Vendas!M161</f>
        <v>0</v>
      </c>
      <c r="N149" s="78">
        <f>Vendas!N161</f>
        <v>0</v>
      </c>
      <c r="O149" s="79">
        <f t="shared" ref="O149" si="463">SUM(C149:N149)</f>
        <v>0</v>
      </c>
      <c r="P149" s="79">
        <f>Vendas!P161</f>
        <v>0</v>
      </c>
      <c r="Q149" s="79">
        <f>Vendas!Q161</f>
        <v>0</v>
      </c>
      <c r="R149" s="79">
        <f>Vendas!R161</f>
        <v>0</v>
      </c>
      <c r="S149" s="79">
        <f>Vendas!S161</f>
        <v>0</v>
      </c>
    </row>
    <row r="150" spans="1:19" x14ac:dyDescent="0.25">
      <c r="A150" s="175" t="s">
        <v>516</v>
      </c>
      <c r="B150" s="120">
        <v>0</v>
      </c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9"/>
      <c r="P150" s="79"/>
      <c r="Q150" s="79"/>
      <c r="R150" s="79"/>
      <c r="S150" s="79"/>
    </row>
    <row r="151" spans="1:19" x14ac:dyDescent="0.25">
      <c r="A151" s="194" t="s">
        <v>30</v>
      </c>
      <c r="B151" s="194"/>
      <c r="C151" s="6">
        <f>Vendas!C162*(1-$B150)</f>
        <v>0</v>
      </c>
      <c r="D151" s="6">
        <f>Vendas!D162*(1-$B150)</f>
        <v>0</v>
      </c>
      <c r="E151" s="6">
        <f>Vendas!E162*(1-$B150)</f>
        <v>0</v>
      </c>
      <c r="F151" s="6">
        <f>Vendas!F162*(1-$B150)</f>
        <v>0</v>
      </c>
      <c r="G151" s="6">
        <f>Vendas!G162*(1-$B150)</f>
        <v>0</v>
      </c>
      <c r="H151" s="6">
        <f>Vendas!H162*(1-$B150)</f>
        <v>0</v>
      </c>
      <c r="I151" s="6">
        <f>Vendas!I162*(1-$B150)</f>
        <v>0</v>
      </c>
      <c r="J151" s="6">
        <f>Vendas!J162*(1-$B150)</f>
        <v>0</v>
      </c>
      <c r="K151" s="6">
        <f>Vendas!K162*(1-$B150)</f>
        <v>0</v>
      </c>
      <c r="L151" s="6">
        <f>Vendas!L162*(1-$B150)</f>
        <v>0</v>
      </c>
      <c r="M151" s="6">
        <f>Vendas!M162*(1-$B150)</f>
        <v>0</v>
      </c>
      <c r="N151" s="6">
        <f>Vendas!N162*(1-$B150)</f>
        <v>0</v>
      </c>
      <c r="O151" s="6">
        <f t="shared" ref="O151" si="464">AVERAGE(C151:N151)</f>
        <v>0</v>
      </c>
      <c r="P151" s="6">
        <f>Vendas!P162*(1-Aprovisionamento!$B150)</f>
        <v>0</v>
      </c>
      <c r="Q151" s="6">
        <f>Vendas!Q162*(1-Aprovisionamento!$B150)</f>
        <v>0</v>
      </c>
      <c r="R151" s="6">
        <f>Vendas!R162*(1-Aprovisionamento!$B150)</f>
        <v>0</v>
      </c>
      <c r="S151" s="6">
        <f>Vendas!S162*(1-Aprovisionamento!$B150)</f>
        <v>0</v>
      </c>
    </row>
    <row r="152" spans="1:19" ht="15" customHeight="1" x14ac:dyDescent="0.25">
      <c r="A152" s="194" t="s">
        <v>282</v>
      </c>
      <c r="B152" s="194"/>
      <c r="C152" s="6">
        <f t="shared" ref="C152" si="465">C149*C151</f>
        <v>0</v>
      </c>
      <c r="D152" s="6">
        <f t="shared" ref="D152:N152" si="466">D149*D151</f>
        <v>0</v>
      </c>
      <c r="E152" s="6">
        <f t="shared" si="466"/>
        <v>0</v>
      </c>
      <c r="F152" s="6">
        <f t="shared" si="466"/>
        <v>0</v>
      </c>
      <c r="G152" s="6">
        <f t="shared" si="466"/>
        <v>0</v>
      </c>
      <c r="H152" s="6">
        <f t="shared" si="466"/>
        <v>0</v>
      </c>
      <c r="I152" s="6">
        <f t="shared" si="466"/>
        <v>0</v>
      </c>
      <c r="J152" s="6">
        <f t="shared" si="466"/>
        <v>0</v>
      </c>
      <c r="K152" s="6">
        <f t="shared" si="466"/>
        <v>0</v>
      </c>
      <c r="L152" s="6">
        <f t="shared" si="466"/>
        <v>0</v>
      </c>
      <c r="M152" s="6">
        <f t="shared" si="466"/>
        <v>0</v>
      </c>
      <c r="N152" s="6">
        <f t="shared" si="466"/>
        <v>0</v>
      </c>
      <c r="O152" s="6">
        <f t="shared" ref="O152" si="467">SUM(C152:N152)</f>
        <v>0</v>
      </c>
      <c r="P152" s="6">
        <f t="shared" ref="P152" si="468">P149*P151</f>
        <v>0</v>
      </c>
      <c r="Q152" s="6">
        <f t="shared" ref="Q152" si="469">Q149*Q151</f>
        <v>0</v>
      </c>
      <c r="R152" s="6">
        <f t="shared" ref="R152" si="470">R149*R151</f>
        <v>0</v>
      </c>
      <c r="S152" s="6">
        <f t="shared" ref="S152" si="471">S149*S151</f>
        <v>0</v>
      </c>
    </row>
    <row r="153" spans="1:19" x14ac:dyDescent="0.25">
      <c r="A153" s="194" t="s">
        <v>31</v>
      </c>
      <c r="B153" s="194"/>
      <c r="C153" s="130">
        <f>Vendas!C164</f>
        <v>0.21</v>
      </c>
      <c r="D153" s="130">
        <f>Vendas!D164</f>
        <v>0.21</v>
      </c>
      <c r="E153" s="130">
        <f>Vendas!E164</f>
        <v>0.21</v>
      </c>
      <c r="F153" s="130">
        <f>Vendas!F164</f>
        <v>0.21</v>
      </c>
      <c r="G153" s="130">
        <f>Vendas!G164</f>
        <v>0.21</v>
      </c>
      <c r="H153" s="130">
        <f>Vendas!H164</f>
        <v>0.21</v>
      </c>
      <c r="I153" s="130">
        <f>Vendas!I164</f>
        <v>0.21</v>
      </c>
      <c r="J153" s="130">
        <f>Vendas!J164</f>
        <v>0.21</v>
      </c>
      <c r="K153" s="130">
        <f>Vendas!K164</f>
        <v>0.21</v>
      </c>
      <c r="L153" s="130">
        <f>Vendas!L164</f>
        <v>0.21</v>
      </c>
      <c r="M153" s="130">
        <f>Vendas!M164</f>
        <v>0.21</v>
      </c>
      <c r="N153" s="130">
        <f>Vendas!N164</f>
        <v>0.21</v>
      </c>
      <c r="O153" s="6"/>
      <c r="P153" s="6"/>
      <c r="Q153" s="6"/>
      <c r="R153" s="6"/>
      <c r="S153" s="6"/>
    </row>
    <row r="154" spans="1:19" x14ac:dyDescent="0.25">
      <c r="A154" s="195" t="s">
        <v>280</v>
      </c>
      <c r="B154" s="195"/>
      <c r="C154" s="6">
        <f t="shared" ref="C154" si="472">C152*C153</f>
        <v>0</v>
      </c>
      <c r="D154" s="6">
        <f t="shared" ref="D154:N154" si="473">D152*D153</f>
        <v>0</v>
      </c>
      <c r="E154" s="6">
        <f t="shared" si="473"/>
        <v>0</v>
      </c>
      <c r="F154" s="6">
        <f t="shared" si="473"/>
        <v>0</v>
      </c>
      <c r="G154" s="6">
        <f t="shared" si="473"/>
        <v>0</v>
      </c>
      <c r="H154" s="6">
        <f t="shared" si="473"/>
        <v>0</v>
      </c>
      <c r="I154" s="6">
        <f t="shared" si="473"/>
        <v>0</v>
      </c>
      <c r="J154" s="6">
        <f t="shared" si="473"/>
        <v>0</v>
      </c>
      <c r="K154" s="6">
        <f t="shared" si="473"/>
        <v>0</v>
      </c>
      <c r="L154" s="6">
        <f t="shared" si="473"/>
        <v>0</v>
      </c>
      <c r="M154" s="6">
        <f t="shared" si="473"/>
        <v>0</v>
      </c>
      <c r="N154" s="6">
        <f t="shared" si="473"/>
        <v>0</v>
      </c>
      <c r="O154" s="6">
        <f t="shared" ref="O154:O157" si="474">SUM(C154:N154)</f>
        <v>0</v>
      </c>
      <c r="P154" s="6">
        <f t="shared" ref="P154" si="475">P152*$C153</f>
        <v>0</v>
      </c>
      <c r="Q154" s="6">
        <f t="shared" ref="Q154" si="476">Q152*$C153</f>
        <v>0</v>
      </c>
      <c r="R154" s="6">
        <f t="shared" ref="R154" si="477">R152*$C153</f>
        <v>0</v>
      </c>
      <c r="S154" s="6">
        <f t="shared" ref="S154" si="478">S152*$C153</f>
        <v>0</v>
      </c>
    </row>
    <row r="155" spans="1:19" x14ac:dyDescent="0.25">
      <c r="A155" s="195" t="s">
        <v>281</v>
      </c>
      <c r="B155" s="195"/>
      <c r="C155" s="6">
        <f t="shared" ref="C155" si="479">C152+C154</f>
        <v>0</v>
      </c>
      <c r="D155" s="6">
        <f t="shared" ref="D155:N155" si="480">D152+D154</f>
        <v>0</v>
      </c>
      <c r="E155" s="6">
        <f t="shared" si="480"/>
        <v>0</v>
      </c>
      <c r="F155" s="6">
        <f t="shared" si="480"/>
        <v>0</v>
      </c>
      <c r="G155" s="6">
        <f t="shared" si="480"/>
        <v>0</v>
      </c>
      <c r="H155" s="6">
        <f t="shared" si="480"/>
        <v>0</v>
      </c>
      <c r="I155" s="6">
        <f t="shared" si="480"/>
        <v>0</v>
      </c>
      <c r="J155" s="6">
        <f t="shared" si="480"/>
        <v>0</v>
      </c>
      <c r="K155" s="6">
        <f t="shared" si="480"/>
        <v>0</v>
      </c>
      <c r="L155" s="6">
        <f t="shared" si="480"/>
        <v>0</v>
      </c>
      <c r="M155" s="6">
        <f t="shared" si="480"/>
        <v>0</v>
      </c>
      <c r="N155" s="6">
        <f t="shared" si="480"/>
        <v>0</v>
      </c>
      <c r="O155" s="6">
        <f t="shared" si="474"/>
        <v>0</v>
      </c>
      <c r="P155" s="6">
        <f t="shared" ref="P155" si="481">P152+P154</f>
        <v>0</v>
      </c>
      <c r="Q155" s="6">
        <f t="shared" ref="Q155" si="482">Q152+Q154</f>
        <v>0</v>
      </c>
      <c r="R155" s="6">
        <f t="shared" ref="R155" si="483">R152+R154</f>
        <v>0</v>
      </c>
      <c r="S155" s="6">
        <f t="shared" ref="S155" si="484">S152+S154</f>
        <v>0</v>
      </c>
    </row>
    <row r="156" spans="1:19" x14ac:dyDescent="0.25">
      <c r="A156" s="8" t="s">
        <v>33</v>
      </c>
      <c r="B156" s="80">
        <v>0.25</v>
      </c>
      <c r="C156" s="6">
        <f t="shared" ref="C156" si="485">C155*$B$16</f>
        <v>0</v>
      </c>
      <c r="D156" s="6">
        <f t="shared" ref="D156:N156" si="486">D155*$B$16</f>
        <v>0</v>
      </c>
      <c r="E156" s="6">
        <f t="shared" si="486"/>
        <v>0</v>
      </c>
      <c r="F156" s="6">
        <f t="shared" si="486"/>
        <v>0</v>
      </c>
      <c r="G156" s="6">
        <f t="shared" si="486"/>
        <v>0</v>
      </c>
      <c r="H156" s="6">
        <f t="shared" si="486"/>
        <v>0</v>
      </c>
      <c r="I156" s="6">
        <f t="shared" si="486"/>
        <v>0</v>
      </c>
      <c r="J156" s="6">
        <f t="shared" si="486"/>
        <v>0</v>
      </c>
      <c r="K156" s="6">
        <f t="shared" si="486"/>
        <v>0</v>
      </c>
      <c r="L156" s="6">
        <f t="shared" si="486"/>
        <v>0</v>
      </c>
      <c r="M156" s="6">
        <f t="shared" si="486"/>
        <v>0</v>
      </c>
      <c r="N156" s="6">
        <f t="shared" si="486"/>
        <v>0</v>
      </c>
      <c r="O156" s="6">
        <f t="shared" si="474"/>
        <v>0</v>
      </c>
      <c r="P156" s="6">
        <f t="shared" ref="P156" si="487">P155*$B156</f>
        <v>0</v>
      </c>
      <c r="Q156" s="6">
        <f t="shared" ref="Q156" si="488">Q155*$B156</f>
        <v>0</v>
      </c>
      <c r="R156" s="6">
        <f t="shared" ref="R156" si="489">R155*$B156</f>
        <v>0</v>
      </c>
      <c r="S156" s="6">
        <f t="shared" ref="S156" si="490">S155*$B156</f>
        <v>0</v>
      </c>
    </row>
    <row r="157" spans="1:19" x14ac:dyDescent="0.25">
      <c r="A157" s="8" t="s">
        <v>34</v>
      </c>
      <c r="B157" s="9">
        <f>1-B156</f>
        <v>0.75</v>
      </c>
      <c r="C157" s="6">
        <f t="shared" ref="C157" si="491">C155*$B$17</f>
        <v>0</v>
      </c>
      <c r="D157" s="6">
        <f t="shared" ref="D157:N157" si="492">D155*$B$17</f>
        <v>0</v>
      </c>
      <c r="E157" s="6">
        <f t="shared" si="492"/>
        <v>0</v>
      </c>
      <c r="F157" s="6">
        <f t="shared" si="492"/>
        <v>0</v>
      </c>
      <c r="G157" s="6">
        <f t="shared" si="492"/>
        <v>0</v>
      </c>
      <c r="H157" s="6">
        <f t="shared" si="492"/>
        <v>0</v>
      </c>
      <c r="I157" s="6">
        <f t="shared" si="492"/>
        <v>0</v>
      </c>
      <c r="J157" s="6">
        <f t="shared" si="492"/>
        <v>0</v>
      </c>
      <c r="K157" s="6">
        <f t="shared" si="492"/>
        <v>0</v>
      </c>
      <c r="L157" s="6">
        <f t="shared" si="492"/>
        <v>0</v>
      </c>
      <c r="M157" s="6">
        <f t="shared" si="492"/>
        <v>0</v>
      </c>
      <c r="N157" s="6">
        <f t="shared" si="492"/>
        <v>0</v>
      </c>
      <c r="O157" s="6">
        <f t="shared" si="474"/>
        <v>0</v>
      </c>
      <c r="P157" s="6">
        <f t="shared" ref="P157" si="493">P155-P156</f>
        <v>0</v>
      </c>
      <c r="Q157" s="6">
        <f t="shared" ref="Q157" si="494">Q155-Q156</f>
        <v>0</v>
      </c>
      <c r="R157" s="6">
        <f t="shared" ref="R157" si="495">R155-R156</f>
        <v>0</v>
      </c>
      <c r="S157" s="6">
        <f t="shared" ref="S157" si="496">S155-S156</f>
        <v>0</v>
      </c>
    </row>
    <row r="158" spans="1:19" x14ac:dyDescent="0.25">
      <c r="A158" s="122" t="str">
        <f>Vendas!A169</f>
        <v>PRODUTO 16</v>
      </c>
      <c r="B158" s="122"/>
      <c r="C158" s="98" t="s">
        <v>17</v>
      </c>
      <c r="D158" s="98" t="s">
        <v>18</v>
      </c>
      <c r="E158" s="98" t="s">
        <v>19</v>
      </c>
      <c r="F158" s="98" t="s">
        <v>20</v>
      </c>
      <c r="G158" s="98" t="s">
        <v>21</v>
      </c>
      <c r="H158" s="98" t="s">
        <v>22</v>
      </c>
      <c r="I158" s="98" t="s">
        <v>23</v>
      </c>
      <c r="J158" s="98" t="s">
        <v>24</v>
      </c>
      <c r="K158" s="98" t="s">
        <v>25</v>
      </c>
      <c r="L158" s="98" t="s">
        <v>26</v>
      </c>
      <c r="M158" s="98" t="s">
        <v>27</v>
      </c>
      <c r="N158" s="98" t="s">
        <v>28</v>
      </c>
      <c r="O158" s="98" t="s">
        <v>438</v>
      </c>
      <c r="P158" s="98" t="s">
        <v>447</v>
      </c>
      <c r="Q158" s="98" t="s">
        <v>448</v>
      </c>
      <c r="R158" s="98" t="s">
        <v>449</v>
      </c>
      <c r="S158" s="98" t="s">
        <v>450</v>
      </c>
    </row>
    <row r="159" spans="1:19" x14ac:dyDescent="0.25">
      <c r="A159" s="194" t="s">
        <v>29</v>
      </c>
      <c r="B159" s="194"/>
      <c r="C159" s="78">
        <f>Vendas!C171</f>
        <v>0</v>
      </c>
      <c r="D159" s="78">
        <f>Vendas!D171</f>
        <v>0</v>
      </c>
      <c r="E159" s="78">
        <f>Vendas!E171</f>
        <v>0</v>
      </c>
      <c r="F159" s="78">
        <f>Vendas!F171</f>
        <v>0</v>
      </c>
      <c r="G159" s="78">
        <f>Vendas!G171</f>
        <v>0</v>
      </c>
      <c r="H159" s="78">
        <f>Vendas!H171</f>
        <v>0</v>
      </c>
      <c r="I159" s="78">
        <f>Vendas!I171</f>
        <v>0</v>
      </c>
      <c r="J159" s="78">
        <f>Vendas!J171</f>
        <v>0</v>
      </c>
      <c r="K159" s="78">
        <f>Vendas!K171</f>
        <v>0</v>
      </c>
      <c r="L159" s="78">
        <f>Vendas!L171</f>
        <v>0</v>
      </c>
      <c r="M159" s="78">
        <f>Vendas!M171</f>
        <v>0</v>
      </c>
      <c r="N159" s="78">
        <f>Vendas!N171</f>
        <v>0</v>
      </c>
      <c r="O159" s="79">
        <f t="shared" ref="O159" si="497">SUM(C159:N159)</f>
        <v>0</v>
      </c>
      <c r="P159" s="79">
        <f>Vendas!P171</f>
        <v>0</v>
      </c>
      <c r="Q159" s="79">
        <f>Vendas!Q171</f>
        <v>0</v>
      </c>
      <c r="R159" s="79">
        <f>Vendas!R171</f>
        <v>0</v>
      </c>
      <c r="S159" s="79">
        <f>Vendas!S171</f>
        <v>0</v>
      </c>
    </row>
    <row r="160" spans="1:19" x14ac:dyDescent="0.25">
      <c r="A160" s="175" t="s">
        <v>516</v>
      </c>
      <c r="B160" s="120">
        <v>0</v>
      </c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9"/>
      <c r="P160" s="79"/>
      <c r="Q160" s="79"/>
      <c r="R160" s="79"/>
      <c r="S160" s="79"/>
    </row>
    <row r="161" spans="1:19" x14ac:dyDescent="0.25">
      <c r="A161" s="194" t="s">
        <v>30</v>
      </c>
      <c r="B161" s="194"/>
      <c r="C161" s="6">
        <f>Vendas!C172*(1-$B160)</f>
        <v>0</v>
      </c>
      <c r="D161" s="6">
        <f>Vendas!D172*(1-$B160)</f>
        <v>0</v>
      </c>
      <c r="E161" s="6">
        <f>Vendas!E172*(1-$B160)</f>
        <v>0</v>
      </c>
      <c r="F161" s="6">
        <f>Vendas!F172*(1-$B160)</f>
        <v>0</v>
      </c>
      <c r="G161" s="6">
        <f>Vendas!G172*(1-$B160)</f>
        <v>0</v>
      </c>
      <c r="H161" s="6">
        <f>Vendas!H172*(1-$B160)</f>
        <v>0</v>
      </c>
      <c r="I161" s="6">
        <f>Vendas!I172*(1-$B160)</f>
        <v>0</v>
      </c>
      <c r="J161" s="6">
        <f>Vendas!J172*(1-$B160)</f>
        <v>0</v>
      </c>
      <c r="K161" s="6">
        <f>Vendas!K172*(1-$B160)</f>
        <v>0</v>
      </c>
      <c r="L161" s="6">
        <f>Vendas!L172*(1-$B160)</f>
        <v>0</v>
      </c>
      <c r="M161" s="6">
        <f>Vendas!M172*(1-$B160)</f>
        <v>0</v>
      </c>
      <c r="N161" s="6">
        <f>Vendas!N172*(1-$B160)</f>
        <v>0</v>
      </c>
      <c r="O161" s="6">
        <f t="shared" ref="O161" si="498">AVERAGE(C161:N161)</f>
        <v>0</v>
      </c>
      <c r="P161" s="6">
        <f>Vendas!P172*(1-Aprovisionamento!$B160)</f>
        <v>0</v>
      </c>
      <c r="Q161" s="6">
        <f>Vendas!Q172*(1-Aprovisionamento!$B160)</f>
        <v>0</v>
      </c>
      <c r="R161" s="6">
        <f>Vendas!R172*(1-Aprovisionamento!$B160)</f>
        <v>0</v>
      </c>
      <c r="S161" s="6">
        <f>Vendas!S172*(1-Aprovisionamento!$B160)</f>
        <v>0</v>
      </c>
    </row>
    <row r="162" spans="1:19" ht="15" customHeight="1" x14ac:dyDescent="0.25">
      <c r="A162" s="194" t="s">
        <v>282</v>
      </c>
      <c r="B162" s="194"/>
      <c r="C162" s="6">
        <f t="shared" ref="C162" si="499">C159*C161</f>
        <v>0</v>
      </c>
      <c r="D162" s="6">
        <f t="shared" ref="D162:N162" si="500">D159*D161</f>
        <v>0</v>
      </c>
      <c r="E162" s="6">
        <f t="shared" si="500"/>
        <v>0</v>
      </c>
      <c r="F162" s="6">
        <f t="shared" si="500"/>
        <v>0</v>
      </c>
      <c r="G162" s="6">
        <f t="shared" si="500"/>
        <v>0</v>
      </c>
      <c r="H162" s="6">
        <f t="shared" si="500"/>
        <v>0</v>
      </c>
      <c r="I162" s="6">
        <f t="shared" si="500"/>
        <v>0</v>
      </c>
      <c r="J162" s="6">
        <f t="shared" si="500"/>
        <v>0</v>
      </c>
      <c r="K162" s="6">
        <f t="shared" si="500"/>
        <v>0</v>
      </c>
      <c r="L162" s="6">
        <f t="shared" si="500"/>
        <v>0</v>
      </c>
      <c r="M162" s="6">
        <f t="shared" si="500"/>
        <v>0</v>
      </c>
      <c r="N162" s="6">
        <f t="shared" si="500"/>
        <v>0</v>
      </c>
      <c r="O162" s="6">
        <f t="shared" ref="O162" si="501">SUM(C162:N162)</f>
        <v>0</v>
      </c>
      <c r="P162" s="6">
        <f t="shared" ref="P162" si="502">P159*P161</f>
        <v>0</v>
      </c>
      <c r="Q162" s="6">
        <f t="shared" ref="Q162" si="503">Q159*Q161</f>
        <v>0</v>
      </c>
      <c r="R162" s="6">
        <f t="shared" ref="R162" si="504">R159*R161</f>
        <v>0</v>
      </c>
      <c r="S162" s="6">
        <f t="shared" ref="S162" si="505">S159*S161</f>
        <v>0</v>
      </c>
    </row>
    <row r="163" spans="1:19" x14ac:dyDescent="0.25">
      <c r="A163" s="194" t="s">
        <v>31</v>
      </c>
      <c r="B163" s="194"/>
      <c r="C163" s="130">
        <f>Vendas!C174</f>
        <v>0.21</v>
      </c>
      <c r="D163" s="130">
        <f>Vendas!D174</f>
        <v>0.21</v>
      </c>
      <c r="E163" s="130">
        <f>Vendas!E174</f>
        <v>0.21</v>
      </c>
      <c r="F163" s="130">
        <f>Vendas!F174</f>
        <v>0.21</v>
      </c>
      <c r="G163" s="130">
        <f>Vendas!G174</f>
        <v>0.21</v>
      </c>
      <c r="H163" s="130">
        <f>Vendas!H174</f>
        <v>0.21</v>
      </c>
      <c r="I163" s="130">
        <f>Vendas!I174</f>
        <v>0.21</v>
      </c>
      <c r="J163" s="130">
        <f>Vendas!J174</f>
        <v>0.21</v>
      </c>
      <c r="K163" s="130">
        <f>Vendas!K174</f>
        <v>0.21</v>
      </c>
      <c r="L163" s="130">
        <f>Vendas!L174</f>
        <v>0.21</v>
      </c>
      <c r="M163" s="130">
        <f>Vendas!M174</f>
        <v>0.21</v>
      </c>
      <c r="N163" s="130">
        <f>Vendas!N174</f>
        <v>0.21</v>
      </c>
      <c r="O163" s="6"/>
      <c r="P163" s="6"/>
      <c r="Q163" s="6"/>
      <c r="R163" s="6"/>
      <c r="S163" s="6"/>
    </row>
    <row r="164" spans="1:19" x14ac:dyDescent="0.25">
      <c r="A164" s="195" t="s">
        <v>280</v>
      </c>
      <c r="B164" s="195"/>
      <c r="C164" s="6">
        <f t="shared" ref="C164" si="506">C162*C163</f>
        <v>0</v>
      </c>
      <c r="D164" s="6">
        <f t="shared" ref="D164:N164" si="507">D162*D163</f>
        <v>0</v>
      </c>
      <c r="E164" s="6">
        <f t="shared" si="507"/>
        <v>0</v>
      </c>
      <c r="F164" s="6">
        <f t="shared" si="507"/>
        <v>0</v>
      </c>
      <c r="G164" s="6">
        <f t="shared" si="507"/>
        <v>0</v>
      </c>
      <c r="H164" s="6">
        <f t="shared" si="507"/>
        <v>0</v>
      </c>
      <c r="I164" s="6">
        <f t="shared" si="507"/>
        <v>0</v>
      </c>
      <c r="J164" s="6">
        <f t="shared" si="507"/>
        <v>0</v>
      </c>
      <c r="K164" s="6">
        <f t="shared" si="507"/>
        <v>0</v>
      </c>
      <c r="L164" s="6">
        <f t="shared" si="507"/>
        <v>0</v>
      </c>
      <c r="M164" s="6">
        <f t="shared" si="507"/>
        <v>0</v>
      </c>
      <c r="N164" s="6">
        <f t="shared" si="507"/>
        <v>0</v>
      </c>
      <c r="O164" s="6">
        <f t="shared" ref="O164:O167" si="508">SUM(C164:N164)</f>
        <v>0</v>
      </c>
      <c r="P164" s="6">
        <f t="shared" ref="P164" si="509">P162*$C163</f>
        <v>0</v>
      </c>
      <c r="Q164" s="6">
        <f t="shared" ref="Q164" si="510">Q162*$C163</f>
        <v>0</v>
      </c>
      <c r="R164" s="6">
        <f t="shared" ref="R164" si="511">R162*$C163</f>
        <v>0</v>
      </c>
      <c r="S164" s="6">
        <f t="shared" ref="S164" si="512">S162*$C163</f>
        <v>0</v>
      </c>
    </row>
    <row r="165" spans="1:19" x14ac:dyDescent="0.25">
      <c r="A165" s="195" t="s">
        <v>281</v>
      </c>
      <c r="B165" s="195"/>
      <c r="C165" s="6">
        <f t="shared" ref="C165" si="513">C162+C164</f>
        <v>0</v>
      </c>
      <c r="D165" s="6">
        <f t="shared" ref="D165:N165" si="514">D162+D164</f>
        <v>0</v>
      </c>
      <c r="E165" s="6">
        <f t="shared" si="514"/>
        <v>0</v>
      </c>
      <c r="F165" s="6">
        <f t="shared" si="514"/>
        <v>0</v>
      </c>
      <c r="G165" s="6">
        <f t="shared" si="514"/>
        <v>0</v>
      </c>
      <c r="H165" s="6">
        <f t="shared" si="514"/>
        <v>0</v>
      </c>
      <c r="I165" s="6">
        <f t="shared" si="514"/>
        <v>0</v>
      </c>
      <c r="J165" s="6">
        <f t="shared" si="514"/>
        <v>0</v>
      </c>
      <c r="K165" s="6">
        <f t="shared" si="514"/>
        <v>0</v>
      </c>
      <c r="L165" s="6">
        <f t="shared" si="514"/>
        <v>0</v>
      </c>
      <c r="M165" s="6">
        <f t="shared" si="514"/>
        <v>0</v>
      </c>
      <c r="N165" s="6">
        <f t="shared" si="514"/>
        <v>0</v>
      </c>
      <c r="O165" s="6">
        <f t="shared" si="508"/>
        <v>0</v>
      </c>
      <c r="P165" s="6">
        <f t="shared" ref="P165" si="515">P162+P164</f>
        <v>0</v>
      </c>
      <c r="Q165" s="6">
        <f t="shared" ref="Q165" si="516">Q162+Q164</f>
        <v>0</v>
      </c>
      <c r="R165" s="6">
        <f t="shared" ref="R165" si="517">R162+R164</f>
        <v>0</v>
      </c>
      <c r="S165" s="6">
        <f t="shared" ref="S165" si="518">S162+S164</f>
        <v>0</v>
      </c>
    </row>
    <row r="166" spans="1:19" x14ac:dyDescent="0.25">
      <c r="A166" s="8" t="s">
        <v>33</v>
      </c>
      <c r="B166" s="80">
        <v>0.25</v>
      </c>
      <c r="C166" s="6">
        <f t="shared" ref="C166" si="519">C165*$B$16</f>
        <v>0</v>
      </c>
      <c r="D166" s="6">
        <f t="shared" ref="D166:N166" si="520">D165*$B$16</f>
        <v>0</v>
      </c>
      <c r="E166" s="6">
        <f t="shared" si="520"/>
        <v>0</v>
      </c>
      <c r="F166" s="6">
        <f t="shared" si="520"/>
        <v>0</v>
      </c>
      <c r="G166" s="6">
        <f t="shared" si="520"/>
        <v>0</v>
      </c>
      <c r="H166" s="6">
        <f t="shared" si="520"/>
        <v>0</v>
      </c>
      <c r="I166" s="6">
        <f t="shared" si="520"/>
        <v>0</v>
      </c>
      <c r="J166" s="6">
        <f t="shared" si="520"/>
        <v>0</v>
      </c>
      <c r="K166" s="6">
        <f t="shared" si="520"/>
        <v>0</v>
      </c>
      <c r="L166" s="6">
        <f t="shared" si="520"/>
        <v>0</v>
      </c>
      <c r="M166" s="6">
        <f t="shared" si="520"/>
        <v>0</v>
      </c>
      <c r="N166" s="6">
        <f t="shared" si="520"/>
        <v>0</v>
      </c>
      <c r="O166" s="6">
        <f t="shared" si="508"/>
        <v>0</v>
      </c>
      <c r="P166" s="6">
        <f t="shared" ref="P166" si="521">P165*$B166</f>
        <v>0</v>
      </c>
      <c r="Q166" s="6">
        <f t="shared" ref="Q166" si="522">Q165*$B166</f>
        <v>0</v>
      </c>
      <c r="R166" s="6">
        <f t="shared" ref="R166" si="523">R165*$B166</f>
        <v>0</v>
      </c>
      <c r="S166" s="6">
        <f t="shared" ref="S166" si="524">S165*$B166</f>
        <v>0</v>
      </c>
    </row>
    <row r="167" spans="1:19" x14ac:dyDescent="0.25">
      <c r="A167" s="8" t="s">
        <v>34</v>
      </c>
      <c r="B167" s="9">
        <f>1-B166</f>
        <v>0.75</v>
      </c>
      <c r="C167" s="6">
        <f t="shared" ref="C167" si="525">C165*$B$17</f>
        <v>0</v>
      </c>
      <c r="D167" s="6">
        <f t="shared" ref="D167:N167" si="526">D165*$B$17</f>
        <v>0</v>
      </c>
      <c r="E167" s="6">
        <f t="shared" si="526"/>
        <v>0</v>
      </c>
      <c r="F167" s="6">
        <f t="shared" si="526"/>
        <v>0</v>
      </c>
      <c r="G167" s="6">
        <f t="shared" si="526"/>
        <v>0</v>
      </c>
      <c r="H167" s="6">
        <f t="shared" si="526"/>
        <v>0</v>
      </c>
      <c r="I167" s="6">
        <f t="shared" si="526"/>
        <v>0</v>
      </c>
      <c r="J167" s="6">
        <f t="shared" si="526"/>
        <v>0</v>
      </c>
      <c r="K167" s="6">
        <f t="shared" si="526"/>
        <v>0</v>
      </c>
      <c r="L167" s="6">
        <f t="shared" si="526"/>
        <v>0</v>
      </c>
      <c r="M167" s="6">
        <f t="shared" si="526"/>
        <v>0</v>
      </c>
      <c r="N167" s="6">
        <f t="shared" si="526"/>
        <v>0</v>
      </c>
      <c r="O167" s="6">
        <f t="shared" si="508"/>
        <v>0</v>
      </c>
      <c r="P167" s="6">
        <f t="shared" ref="P167" si="527">P165-P166</f>
        <v>0</v>
      </c>
      <c r="Q167" s="6">
        <f t="shared" ref="Q167" si="528">Q165-Q166</f>
        <v>0</v>
      </c>
      <c r="R167" s="6">
        <f t="shared" ref="R167" si="529">R165-R166</f>
        <v>0</v>
      </c>
      <c r="S167" s="6">
        <f t="shared" ref="S167" si="530">S165-S166</f>
        <v>0</v>
      </c>
    </row>
    <row r="168" spans="1:19" x14ac:dyDescent="0.25">
      <c r="A168" s="122" t="str">
        <f>Vendas!A179</f>
        <v>PRODUTO 17</v>
      </c>
      <c r="B168" s="122"/>
      <c r="C168" s="98" t="s">
        <v>17</v>
      </c>
      <c r="D168" s="98" t="s">
        <v>18</v>
      </c>
      <c r="E168" s="98" t="s">
        <v>19</v>
      </c>
      <c r="F168" s="98" t="s">
        <v>20</v>
      </c>
      <c r="G168" s="98" t="s">
        <v>21</v>
      </c>
      <c r="H168" s="98" t="s">
        <v>22</v>
      </c>
      <c r="I168" s="98" t="s">
        <v>23</v>
      </c>
      <c r="J168" s="98" t="s">
        <v>24</v>
      </c>
      <c r="K168" s="98" t="s">
        <v>25</v>
      </c>
      <c r="L168" s="98" t="s">
        <v>26</v>
      </c>
      <c r="M168" s="98" t="s">
        <v>27</v>
      </c>
      <c r="N168" s="98" t="s">
        <v>28</v>
      </c>
      <c r="O168" s="98" t="s">
        <v>438</v>
      </c>
      <c r="P168" s="98" t="s">
        <v>447</v>
      </c>
      <c r="Q168" s="98" t="s">
        <v>448</v>
      </c>
      <c r="R168" s="98" t="s">
        <v>449</v>
      </c>
      <c r="S168" s="98" t="s">
        <v>450</v>
      </c>
    </row>
    <row r="169" spans="1:19" x14ac:dyDescent="0.25">
      <c r="A169" s="194" t="s">
        <v>29</v>
      </c>
      <c r="B169" s="194"/>
      <c r="C169" s="78">
        <f>Vendas!C181</f>
        <v>0</v>
      </c>
      <c r="D169" s="78">
        <f>Vendas!D181</f>
        <v>0</v>
      </c>
      <c r="E169" s="78">
        <f>Vendas!E181</f>
        <v>0</v>
      </c>
      <c r="F169" s="78">
        <f>Vendas!F181</f>
        <v>0</v>
      </c>
      <c r="G169" s="78">
        <f>Vendas!G181</f>
        <v>0</v>
      </c>
      <c r="H169" s="78">
        <f>Vendas!H181</f>
        <v>0</v>
      </c>
      <c r="I169" s="78">
        <f>Vendas!I181</f>
        <v>0</v>
      </c>
      <c r="J169" s="78">
        <f>Vendas!J181</f>
        <v>0</v>
      </c>
      <c r="K169" s="78">
        <f>Vendas!K181</f>
        <v>0</v>
      </c>
      <c r="L169" s="78">
        <f>Vendas!L181</f>
        <v>0</v>
      </c>
      <c r="M169" s="78">
        <f>Vendas!M181</f>
        <v>0</v>
      </c>
      <c r="N169" s="78">
        <f>Vendas!N181</f>
        <v>0</v>
      </c>
      <c r="O169" s="79">
        <f t="shared" ref="O169" si="531">SUM(C169:N169)</f>
        <v>0</v>
      </c>
      <c r="P169" s="79">
        <f>Vendas!P181</f>
        <v>0</v>
      </c>
      <c r="Q169" s="79">
        <f>Vendas!Q181</f>
        <v>0</v>
      </c>
      <c r="R169" s="79">
        <f>Vendas!R181</f>
        <v>0</v>
      </c>
      <c r="S169" s="79">
        <f>Vendas!S181</f>
        <v>0</v>
      </c>
    </row>
    <row r="170" spans="1:19" x14ac:dyDescent="0.25">
      <c r="A170" s="175" t="s">
        <v>516</v>
      </c>
      <c r="B170" s="120">
        <v>0</v>
      </c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9"/>
      <c r="P170" s="79"/>
      <c r="Q170" s="79"/>
      <c r="R170" s="79"/>
      <c r="S170" s="79"/>
    </row>
    <row r="171" spans="1:19" x14ac:dyDescent="0.25">
      <c r="A171" s="194" t="s">
        <v>30</v>
      </c>
      <c r="B171" s="194"/>
      <c r="C171" s="6">
        <f>Vendas!C182*(1-$B170)</f>
        <v>0</v>
      </c>
      <c r="D171" s="6">
        <f>Vendas!D182*(1-$B170)</f>
        <v>0</v>
      </c>
      <c r="E171" s="6">
        <f>Vendas!E182*(1-$B170)</f>
        <v>0</v>
      </c>
      <c r="F171" s="6">
        <f>Vendas!F182*(1-$B170)</f>
        <v>0</v>
      </c>
      <c r="G171" s="6">
        <f>Vendas!G182*(1-$B170)</f>
        <v>0</v>
      </c>
      <c r="H171" s="6">
        <f>Vendas!H182*(1-$B170)</f>
        <v>0</v>
      </c>
      <c r="I171" s="6">
        <f>Vendas!I182*(1-$B170)</f>
        <v>0</v>
      </c>
      <c r="J171" s="6">
        <f>Vendas!J182*(1-$B170)</f>
        <v>0</v>
      </c>
      <c r="K171" s="6">
        <f>Vendas!K182*(1-$B170)</f>
        <v>0</v>
      </c>
      <c r="L171" s="6">
        <f>Vendas!L182*(1-$B170)</f>
        <v>0</v>
      </c>
      <c r="M171" s="6">
        <f>Vendas!M182*(1-$B170)</f>
        <v>0</v>
      </c>
      <c r="N171" s="6">
        <f>Vendas!N182*(1-$B170)</f>
        <v>0</v>
      </c>
      <c r="O171" s="6">
        <f t="shared" ref="O171" si="532">AVERAGE(C171:N171)</f>
        <v>0</v>
      </c>
      <c r="P171" s="6">
        <f>Vendas!P182*(1-Aprovisionamento!$B170)</f>
        <v>0</v>
      </c>
      <c r="Q171" s="6">
        <f>Vendas!Q182*(1-Aprovisionamento!$B170)</f>
        <v>0</v>
      </c>
      <c r="R171" s="6">
        <f>Vendas!R182*(1-Aprovisionamento!$B170)</f>
        <v>0</v>
      </c>
      <c r="S171" s="6">
        <f>Vendas!S182*(1-Aprovisionamento!$B170)</f>
        <v>0</v>
      </c>
    </row>
    <row r="172" spans="1:19" ht="12" customHeight="1" x14ac:dyDescent="0.25">
      <c r="A172" s="194" t="s">
        <v>282</v>
      </c>
      <c r="B172" s="194"/>
      <c r="C172" s="6">
        <f t="shared" ref="C172" si="533">C169*C171</f>
        <v>0</v>
      </c>
      <c r="D172" s="6">
        <f t="shared" ref="D172:N172" si="534">D169*D171</f>
        <v>0</v>
      </c>
      <c r="E172" s="6">
        <f t="shared" si="534"/>
        <v>0</v>
      </c>
      <c r="F172" s="6">
        <f t="shared" si="534"/>
        <v>0</v>
      </c>
      <c r="G172" s="6">
        <f t="shared" si="534"/>
        <v>0</v>
      </c>
      <c r="H172" s="6">
        <f t="shared" si="534"/>
        <v>0</v>
      </c>
      <c r="I172" s="6">
        <f t="shared" si="534"/>
        <v>0</v>
      </c>
      <c r="J172" s="6">
        <f t="shared" si="534"/>
        <v>0</v>
      </c>
      <c r="K172" s="6">
        <f t="shared" si="534"/>
        <v>0</v>
      </c>
      <c r="L172" s="6">
        <f t="shared" si="534"/>
        <v>0</v>
      </c>
      <c r="M172" s="6">
        <f t="shared" si="534"/>
        <v>0</v>
      </c>
      <c r="N172" s="6">
        <f t="shared" si="534"/>
        <v>0</v>
      </c>
      <c r="O172" s="6">
        <f t="shared" ref="O172" si="535">SUM(C172:N172)</f>
        <v>0</v>
      </c>
      <c r="P172" s="6">
        <f t="shared" ref="P172" si="536">P169*P171</f>
        <v>0</v>
      </c>
      <c r="Q172" s="6">
        <f t="shared" ref="Q172" si="537">Q169*Q171</f>
        <v>0</v>
      </c>
      <c r="R172" s="6">
        <f t="shared" ref="R172" si="538">R169*R171</f>
        <v>0</v>
      </c>
      <c r="S172" s="6">
        <f t="shared" ref="S172" si="539">S169*S171</f>
        <v>0</v>
      </c>
    </row>
    <row r="173" spans="1:19" x14ac:dyDescent="0.25">
      <c r="A173" s="194" t="s">
        <v>31</v>
      </c>
      <c r="B173" s="194"/>
      <c r="C173" s="130">
        <f>Vendas!C184</f>
        <v>0.21</v>
      </c>
      <c r="D173" s="130">
        <f>Vendas!D184</f>
        <v>0.21</v>
      </c>
      <c r="E173" s="130">
        <f>Vendas!E184</f>
        <v>0.21</v>
      </c>
      <c r="F173" s="130">
        <f>Vendas!F184</f>
        <v>0.21</v>
      </c>
      <c r="G173" s="130">
        <f>Vendas!G184</f>
        <v>0.21</v>
      </c>
      <c r="H173" s="130">
        <f>Vendas!H184</f>
        <v>0.21</v>
      </c>
      <c r="I173" s="130">
        <f>Vendas!I184</f>
        <v>0.21</v>
      </c>
      <c r="J173" s="130">
        <f>Vendas!J184</f>
        <v>0.21</v>
      </c>
      <c r="K173" s="130">
        <f>Vendas!K184</f>
        <v>0.21</v>
      </c>
      <c r="L173" s="130">
        <f>Vendas!L184</f>
        <v>0.21</v>
      </c>
      <c r="M173" s="130">
        <f>Vendas!M184</f>
        <v>0.21</v>
      </c>
      <c r="N173" s="130">
        <f>Vendas!N184</f>
        <v>0.21</v>
      </c>
      <c r="O173" s="6"/>
      <c r="P173" s="6"/>
      <c r="Q173" s="6"/>
      <c r="R173" s="6"/>
      <c r="S173" s="6"/>
    </row>
    <row r="174" spans="1:19" x14ac:dyDescent="0.25">
      <c r="A174" s="195" t="s">
        <v>280</v>
      </c>
      <c r="B174" s="195"/>
      <c r="C174" s="6">
        <f t="shared" ref="C174" si="540">C172*C173</f>
        <v>0</v>
      </c>
      <c r="D174" s="6">
        <f t="shared" ref="D174:N174" si="541">D172*D173</f>
        <v>0</v>
      </c>
      <c r="E174" s="6">
        <f t="shared" si="541"/>
        <v>0</v>
      </c>
      <c r="F174" s="6">
        <f t="shared" si="541"/>
        <v>0</v>
      </c>
      <c r="G174" s="6">
        <f t="shared" si="541"/>
        <v>0</v>
      </c>
      <c r="H174" s="6">
        <f t="shared" si="541"/>
        <v>0</v>
      </c>
      <c r="I174" s="6">
        <f t="shared" si="541"/>
        <v>0</v>
      </c>
      <c r="J174" s="6">
        <f t="shared" si="541"/>
        <v>0</v>
      </c>
      <c r="K174" s="6">
        <f t="shared" si="541"/>
        <v>0</v>
      </c>
      <c r="L174" s="6">
        <f t="shared" si="541"/>
        <v>0</v>
      </c>
      <c r="M174" s="6">
        <f t="shared" si="541"/>
        <v>0</v>
      </c>
      <c r="N174" s="6">
        <f t="shared" si="541"/>
        <v>0</v>
      </c>
      <c r="O174" s="6">
        <f t="shared" ref="O174:O177" si="542">SUM(C174:N174)</f>
        <v>0</v>
      </c>
      <c r="P174" s="6">
        <f t="shared" ref="P174" si="543">P172*$C173</f>
        <v>0</v>
      </c>
      <c r="Q174" s="6">
        <f t="shared" ref="Q174" si="544">Q172*$C173</f>
        <v>0</v>
      </c>
      <c r="R174" s="6">
        <f t="shared" ref="R174" si="545">R172*$C173</f>
        <v>0</v>
      </c>
      <c r="S174" s="6">
        <f t="shared" ref="S174" si="546">S172*$C173</f>
        <v>0</v>
      </c>
    </row>
    <row r="175" spans="1:19" x14ac:dyDescent="0.25">
      <c r="A175" s="195" t="s">
        <v>281</v>
      </c>
      <c r="B175" s="195"/>
      <c r="C175" s="6">
        <f t="shared" ref="C175" si="547">C172+C174</f>
        <v>0</v>
      </c>
      <c r="D175" s="6">
        <f t="shared" ref="D175:N175" si="548">D172+D174</f>
        <v>0</v>
      </c>
      <c r="E175" s="6">
        <f t="shared" si="548"/>
        <v>0</v>
      </c>
      <c r="F175" s="6">
        <f t="shared" si="548"/>
        <v>0</v>
      </c>
      <c r="G175" s="6">
        <f t="shared" si="548"/>
        <v>0</v>
      </c>
      <c r="H175" s="6">
        <f t="shared" si="548"/>
        <v>0</v>
      </c>
      <c r="I175" s="6">
        <f t="shared" si="548"/>
        <v>0</v>
      </c>
      <c r="J175" s="6">
        <f t="shared" si="548"/>
        <v>0</v>
      </c>
      <c r="K175" s="6">
        <f t="shared" si="548"/>
        <v>0</v>
      </c>
      <c r="L175" s="6">
        <f t="shared" si="548"/>
        <v>0</v>
      </c>
      <c r="M175" s="6">
        <f t="shared" si="548"/>
        <v>0</v>
      </c>
      <c r="N175" s="6">
        <f t="shared" si="548"/>
        <v>0</v>
      </c>
      <c r="O175" s="6">
        <f t="shared" si="542"/>
        <v>0</v>
      </c>
      <c r="P175" s="6">
        <f t="shared" ref="P175" si="549">P172+P174</f>
        <v>0</v>
      </c>
      <c r="Q175" s="6">
        <f t="shared" ref="Q175" si="550">Q172+Q174</f>
        <v>0</v>
      </c>
      <c r="R175" s="6">
        <f t="shared" ref="R175" si="551">R172+R174</f>
        <v>0</v>
      </c>
      <c r="S175" s="6">
        <f t="shared" ref="S175" si="552">S172+S174</f>
        <v>0</v>
      </c>
    </row>
    <row r="176" spans="1:19" x14ac:dyDescent="0.25">
      <c r="A176" s="8" t="s">
        <v>33</v>
      </c>
      <c r="B176" s="80">
        <v>0.25</v>
      </c>
      <c r="C176" s="6">
        <f t="shared" ref="C176" si="553">C175*$B$16</f>
        <v>0</v>
      </c>
      <c r="D176" s="6">
        <f t="shared" ref="D176:N176" si="554">D175*$B$16</f>
        <v>0</v>
      </c>
      <c r="E176" s="6">
        <f t="shared" si="554"/>
        <v>0</v>
      </c>
      <c r="F176" s="6">
        <f t="shared" si="554"/>
        <v>0</v>
      </c>
      <c r="G176" s="6">
        <f t="shared" si="554"/>
        <v>0</v>
      </c>
      <c r="H176" s="6">
        <f t="shared" si="554"/>
        <v>0</v>
      </c>
      <c r="I176" s="6">
        <f t="shared" si="554"/>
        <v>0</v>
      </c>
      <c r="J176" s="6">
        <f t="shared" si="554"/>
        <v>0</v>
      </c>
      <c r="K176" s="6">
        <f t="shared" si="554"/>
        <v>0</v>
      </c>
      <c r="L176" s="6">
        <f t="shared" si="554"/>
        <v>0</v>
      </c>
      <c r="M176" s="6">
        <f t="shared" si="554"/>
        <v>0</v>
      </c>
      <c r="N176" s="6">
        <f t="shared" si="554"/>
        <v>0</v>
      </c>
      <c r="O176" s="6">
        <f t="shared" si="542"/>
        <v>0</v>
      </c>
      <c r="P176" s="6">
        <f t="shared" ref="P176" si="555">P175*$B176</f>
        <v>0</v>
      </c>
      <c r="Q176" s="6">
        <f t="shared" ref="Q176" si="556">Q175*$B176</f>
        <v>0</v>
      </c>
      <c r="R176" s="6">
        <f t="shared" ref="R176" si="557">R175*$B176</f>
        <v>0</v>
      </c>
      <c r="S176" s="6">
        <f t="shared" ref="S176" si="558">S175*$B176</f>
        <v>0</v>
      </c>
    </row>
    <row r="177" spans="1:19" x14ac:dyDescent="0.25">
      <c r="A177" s="8" t="s">
        <v>34</v>
      </c>
      <c r="B177" s="9">
        <f>1-B176</f>
        <v>0.75</v>
      </c>
      <c r="C177" s="6">
        <f t="shared" ref="C177" si="559">C175*$B$17</f>
        <v>0</v>
      </c>
      <c r="D177" s="6">
        <f t="shared" ref="D177:N177" si="560">D175*$B$17</f>
        <v>0</v>
      </c>
      <c r="E177" s="6">
        <f t="shared" si="560"/>
        <v>0</v>
      </c>
      <c r="F177" s="6">
        <f t="shared" si="560"/>
        <v>0</v>
      </c>
      <c r="G177" s="6">
        <f t="shared" si="560"/>
        <v>0</v>
      </c>
      <c r="H177" s="6">
        <f t="shared" si="560"/>
        <v>0</v>
      </c>
      <c r="I177" s="6">
        <f t="shared" si="560"/>
        <v>0</v>
      </c>
      <c r="J177" s="6">
        <f t="shared" si="560"/>
        <v>0</v>
      </c>
      <c r="K177" s="6">
        <f t="shared" si="560"/>
        <v>0</v>
      </c>
      <c r="L177" s="6">
        <f t="shared" si="560"/>
        <v>0</v>
      </c>
      <c r="M177" s="6">
        <f t="shared" si="560"/>
        <v>0</v>
      </c>
      <c r="N177" s="6">
        <f t="shared" si="560"/>
        <v>0</v>
      </c>
      <c r="O177" s="6">
        <f t="shared" si="542"/>
        <v>0</v>
      </c>
      <c r="P177" s="6">
        <f t="shared" ref="P177" si="561">P175-P176</f>
        <v>0</v>
      </c>
      <c r="Q177" s="6">
        <f t="shared" ref="Q177" si="562">Q175-Q176</f>
        <v>0</v>
      </c>
      <c r="R177" s="6">
        <f t="shared" ref="R177" si="563">R175-R176</f>
        <v>0</v>
      </c>
      <c r="S177" s="6">
        <f t="shared" ref="S177" si="564">S175-S176</f>
        <v>0</v>
      </c>
    </row>
    <row r="178" spans="1:19" x14ac:dyDescent="0.25">
      <c r="A178" s="122" t="str">
        <f>Vendas!A189</f>
        <v>PRODUTO 18</v>
      </c>
      <c r="B178" s="122"/>
      <c r="C178" s="98" t="s">
        <v>17</v>
      </c>
      <c r="D178" s="98" t="s">
        <v>18</v>
      </c>
      <c r="E178" s="98" t="s">
        <v>19</v>
      </c>
      <c r="F178" s="98" t="s">
        <v>20</v>
      </c>
      <c r="G178" s="98" t="s">
        <v>21</v>
      </c>
      <c r="H178" s="98" t="s">
        <v>22</v>
      </c>
      <c r="I178" s="98" t="s">
        <v>23</v>
      </c>
      <c r="J178" s="98" t="s">
        <v>24</v>
      </c>
      <c r="K178" s="98" t="s">
        <v>25</v>
      </c>
      <c r="L178" s="98" t="s">
        <v>26</v>
      </c>
      <c r="M178" s="98" t="s">
        <v>27</v>
      </c>
      <c r="N178" s="98" t="s">
        <v>28</v>
      </c>
      <c r="O178" s="98" t="s">
        <v>438</v>
      </c>
      <c r="P178" s="98" t="s">
        <v>447</v>
      </c>
      <c r="Q178" s="98" t="s">
        <v>448</v>
      </c>
      <c r="R178" s="98" t="s">
        <v>449</v>
      </c>
      <c r="S178" s="98" t="s">
        <v>450</v>
      </c>
    </row>
    <row r="179" spans="1:19" x14ac:dyDescent="0.25">
      <c r="A179" s="194" t="s">
        <v>29</v>
      </c>
      <c r="B179" s="194"/>
      <c r="C179" s="78">
        <f>Vendas!C191</f>
        <v>0</v>
      </c>
      <c r="D179" s="78">
        <f>Vendas!D191</f>
        <v>0</v>
      </c>
      <c r="E179" s="78">
        <f>Vendas!E191</f>
        <v>0</v>
      </c>
      <c r="F179" s="78">
        <f>Vendas!F191</f>
        <v>0</v>
      </c>
      <c r="G179" s="78">
        <f>Vendas!G191</f>
        <v>0</v>
      </c>
      <c r="H179" s="78">
        <f>Vendas!H191</f>
        <v>0</v>
      </c>
      <c r="I179" s="78">
        <f>Vendas!I191</f>
        <v>0</v>
      </c>
      <c r="J179" s="78">
        <f>Vendas!J191</f>
        <v>0</v>
      </c>
      <c r="K179" s="78">
        <f>Vendas!K191</f>
        <v>0</v>
      </c>
      <c r="L179" s="78">
        <f>Vendas!L191</f>
        <v>0</v>
      </c>
      <c r="M179" s="78">
        <f>Vendas!M191</f>
        <v>0</v>
      </c>
      <c r="N179" s="78">
        <f>Vendas!N191</f>
        <v>0</v>
      </c>
      <c r="O179" s="79">
        <f t="shared" ref="O179" si="565">SUM(C179:N179)</f>
        <v>0</v>
      </c>
      <c r="P179" s="79">
        <f>Vendas!P191</f>
        <v>0</v>
      </c>
      <c r="Q179" s="79">
        <f>Vendas!Q191</f>
        <v>0</v>
      </c>
      <c r="R179" s="79">
        <f>Vendas!R191</f>
        <v>0</v>
      </c>
      <c r="S179" s="79">
        <f>Vendas!S191</f>
        <v>0</v>
      </c>
    </row>
    <row r="180" spans="1:19" x14ac:dyDescent="0.25">
      <c r="A180" s="175" t="s">
        <v>516</v>
      </c>
      <c r="B180" s="120">
        <v>0</v>
      </c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9"/>
      <c r="P180" s="79"/>
      <c r="Q180" s="79"/>
      <c r="R180" s="79"/>
      <c r="S180" s="79"/>
    </row>
    <row r="181" spans="1:19" x14ac:dyDescent="0.25">
      <c r="A181" s="194" t="s">
        <v>30</v>
      </c>
      <c r="B181" s="194"/>
      <c r="C181" s="6">
        <f>Vendas!C192*(1-$B180)</f>
        <v>0</v>
      </c>
      <c r="D181" s="6">
        <f>Vendas!D192*(1-$B180)</f>
        <v>0</v>
      </c>
      <c r="E181" s="6">
        <f>Vendas!E192*(1-$B180)</f>
        <v>0</v>
      </c>
      <c r="F181" s="6">
        <f>Vendas!F192*(1-$B180)</f>
        <v>0</v>
      </c>
      <c r="G181" s="6">
        <f>Vendas!G192*(1-$B180)</f>
        <v>0</v>
      </c>
      <c r="H181" s="6">
        <f>Vendas!H192*(1-$B180)</f>
        <v>0</v>
      </c>
      <c r="I181" s="6">
        <f>Vendas!I192*(1-$B180)</f>
        <v>0</v>
      </c>
      <c r="J181" s="6">
        <f>Vendas!J192*(1-$B180)</f>
        <v>0</v>
      </c>
      <c r="K181" s="6">
        <f>Vendas!K192*(1-$B180)</f>
        <v>0</v>
      </c>
      <c r="L181" s="6">
        <f>Vendas!L192*(1-$B180)</f>
        <v>0</v>
      </c>
      <c r="M181" s="6">
        <f>Vendas!M192*(1-$B180)</f>
        <v>0</v>
      </c>
      <c r="N181" s="6">
        <f>Vendas!N192*(1-$B180)</f>
        <v>0</v>
      </c>
      <c r="O181" s="6">
        <f t="shared" ref="O181" si="566">AVERAGE(C181:N181)</f>
        <v>0</v>
      </c>
      <c r="P181" s="6">
        <f>Vendas!P192*(1-Aprovisionamento!$B180)</f>
        <v>0</v>
      </c>
      <c r="Q181" s="6">
        <f>Vendas!Q192*(1-Aprovisionamento!$B180)</f>
        <v>0</v>
      </c>
      <c r="R181" s="6">
        <f>Vendas!R192*(1-Aprovisionamento!$B180)</f>
        <v>0</v>
      </c>
      <c r="S181" s="6">
        <f>Vendas!S192*(1-Aprovisionamento!$B180)</f>
        <v>0</v>
      </c>
    </row>
    <row r="182" spans="1:19" ht="12" customHeight="1" x14ac:dyDescent="0.25">
      <c r="A182" s="194" t="s">
        <v>282</v>
      </c>
      <c r="B182" s="194"/>
      <c r="C182" s="6">
        <f t="shared" ref="C182" si="567">C179*C181</f>
        <v>0</v>
      </c>
      <c r="D182" s="6">
        <f t="shared" ref="D182:N182" si="568">D179*D181</f>
        <v>0</v>
      </c>
      <c r="E182" s="6">
        <f t="shared" si="568"/>
        <v>0</v>
      </c>
      <c r="F182" s="6">
        <f t="shared" si="568"/>
        <v>0</v>
      </c>
      <c r="G182" s="6">
        <f t="shared" si="568"/>
        <v>0</v>
      </c>
      <c r="H182" s="6">
        <f t="shared" si="568"/>
        <v>0</v>
      </c>
      <c r="I182" s="6">
        <f t="shared" si="568"/>
        <v>0</v>
      </c>
      <c r="J182" s="6">
        <f t="shared" si="568"/>
        <v>0</v>
      </c>
      <c r="K182" s="6">
        <f t="shared" si="568"/>
        <v>0</v>
      </c>
      <c r="L182" s="6">
        <f t="shared" si="568"/>
        <v>0</v>
      </c>
      <c r="M182" s="6">
        <f t="shared" si="568"/>
        <v>0</v>
      </c>
      <c r="N182" s="6">
        <f t="shared" si="568"/>
        <v>0</v>
      </c>
      <c r="O182" s="6">
        <f t="shared" ref="O182" si="569">SUM(C182:N182)</f>
        <v>0</v>
      </c>
      <c r="P182" s="6">
        <f t="shared" ref="P182" si="570">P179*P181</f>
        <v>0</v>
      </c>
      <c r="Q182" s="6">
        <f t="shared" ref="Q182" si="571">Q179*Q181</f>
        <v>0</v>
      </c>
      <c r="R182" s="6">
        <f t="shared" ref="R182" si="572">R179*R181</f>
        <v>0</v>
      </c>
      <c r="S182" s="6">
        <f t="shared" ref="S182" si="573">S179*S181</f>
        <v>0</v>
      </c>
    </row>
    <row r="183" spans="1:19" x14ac:dyDescent="0.25">
      <c r="A183" s="194" t="s">
        <v>31</v>
      </c>
      <c r="B183" s="194"/>
      <c r="C183" s="130">
        <f>Vendas!C194</f>
        <v>0.21</v>
      </c>
      <c r="D183" s="130">
        <f>Vendas!D194</f>
        <v>0.21</v>
      </c>
      <c r="E183" s="130">
        <f>Vendas!E194</f>
        <v>0.21</v>
      </c>
      <c r="F183" s="130">
        <f>Vendas!F194</f>
        <v>0.21</v>
      </c>
      <c r="G183" s="130">
        <f>Vendas!G194</f>
        <v>0.21</v>
      </c>
      <c r="H183" s="130">
        <f>Vendas!H194</f>
        <v>0.21</v>
      </c>
      <c r="I183" s="130">
        <f>Vendas!I194</f>
        <v>0.21</v>
      </c>
      <c r="J183" s="130">
        <f>Vendas!J194</f>
        <v>0.21</v>
      </c>
      <c r="K183" s="130">
        <f>Vendas!K194</f>
        <v>0.21</v>
      </c>
      <c r="L183" s="130">
        <f>Vendas!L194</f>
        <v>0.21</v>
      </c>
      <c r="M183" s="130">
        <f>Vendas!M194</f>
        <v>0.21</v>
      </c>
      <c r="N183" s="130">
        <f>Vendas!N194</f>
        <v>0.21</v>
      </c>
      <c r="O183" s="6"/>
      <c r="P183" s="6"/>
      <c r="Q183" s="6"/>
      <c r="R183" s="6"/>
      <c r="S183" s="6"/>
    </row>
    <row r="184" spans="1:19" x14ac:dyDescent="0.25">
      <c r="A184" s="195" t="s">
        <v>280</v>
      </c>
      <c r="B184" s="195"/>
      <c r="C184" s="6">
        <f t="shared" ref="C184" si="574">C182*C183</f>
        <v>0</v>
      </c>
      <c r="D184" s="6">
        <f t="shared" ref="D184:N184" si="575">D182*D183</f>
        <v>0</v>
      </c>
      <c r="E184" s="6">
        <f t="shared" si="575"/>
        <v>0</v>
      </c>
      <c r="F184" s="6">
        <f t="shared" si="575"/>
        <v>0</v>
      </c>
      <c r="G184" s="6">
        <f t="shared" si="575"/>
        <v>0</v>
      </c>
      <c r="H184" s="6">
        <f t="shared" si="575"/>
        <v>0</v>
      </c>
      <c r="I184" s="6">
        <f t="shared" si="575"/>
        <v>0</v>
      </c>
      <c r="J184" s="6">
        <f t="shared" si="575"/>
        <v>0</v>
      </c>
      <c r="K184" s="6">
        <f t="shared" si="575"/>
        <v>0</v>
      </c>
      <c r="L184" s="6">
        <f t="shared" si="575"/>
        <v>0</v>
      </c>
      <c r="M184" s="6">
        <f t="shared" si="575"/>
        <v>0</v>
      </c>
      <c r="N184" s="6">
        <f t="shared" si="575"/>
        <v>0</v>
      </c>
      <c r="O184" s="6">
        <f t="shared" ref="O184:O187" si="576">SUM(C184:N184)</f>
        <v>0</v>
      </c>
      <c r="P184" s="6">
        <f t="shared" ref="P184" si="577">P182*$C183</f>
        <v>0</v>
      </c>
      <c r="Q184" s="6">
        <f t="shared" ref="Q184" si="578">Q182*$C183</f>
        <v>0</v>
      </c>
      <c r="R184" s="6">
        <f t="shared" ref="R184" si="579">R182*$C183</f>
        <v>0</v>
      </c>
      <c r="S184" s="6">
        <f t="shared" ref="S184" si="580">S182*$C183</f>
        <v>0</v>
      </c>
    </row>
    <row r="185" spans="1:19" x14ac:dyDescent="0.25">
      <c r="A185" s="195" t="s">
        <v>281</v>
      </c>
      <c r="B185" s="195"/>
      <c r="C185" s="6">
        <f t="shared" ref="C185" si="581">C182+C184</f>
        <v>0</v>
      </c>
      <c r="D185" s="6">
        <f t="shared" ref="D185:N185" si="582">D182+D184</f>
        <v>0</v>
      </c>
      <c r="E185" s="6">
        <f t="shared" si="582"/>
        <v>0</v>
      </c>
      <c r="F185" s="6">
        <f t="shared" si="582"/>
        <v>0</v>
      </c>
      <c r="G185" s="6">
        <f t="shared" si="582"/>
        <v>0</v>
      </c>
      <c r="H185" s="6">
        <f t="shared" si="582"/>
        <v>0</v>
      </c>
      <c r="I185" s="6">
        <f t="shared" si="582"/>
        <v>0</v>
      </c>
      <c r="J185" s="6">
        <f t="shared" si="582"/>
        <v>0</v>
      </c>
      <c r="K185" s="6">
        <f t="shared" si="582"/>
        <v>0</v>
      </c>
      <c r="L185" s="6">
        <f t="shared" si="582"/>
        <v>0</v>
      </c>
      <c r="M185" s="6">
        <f t="shared" si="582"/>
        <v>0</v>
      </c>
      <c r="N185" s="6">
        <f t="shared" si="582"/>
        <v>0</v>
      </c>
      <c r="O185" s="6">
        <f t="shared" si="576"/>
        <v>0</v>
      </c>
      <c r="P185" s="6">
        <f t="shared" ref="P185" si="583">P182+P184</f>
        <v>0</v>
      </c>
      <c r="Q185" s="6">
        <f t="shared" ref="Q185" si="584">Q182+Q184</f>
        <v>0</v>
      </c>
      <c r="R185" s="6">
        <f t="shared" ref="R185" si="585">R182+R184</f>
        <v>0</v>
      </c>
      <c r="S185" s="6">
        <f t="shared" ref="S185" si="586">S182+S184</f>
        <v>0</v>
      </c>
    </row>
    <row r="186" spans="1:19" x14ac:dyDescent="0.25">
      <c r="A186" s="8" t="s">
        <v>33</v>
      </c>
      <c r="B186" s="80">
        <v>0.25</v>
      </c>
      <c r="C186" s="6">
        <f t="shared" ref="C186" si="587">C185*$B$16</f>
        <v>0</v>
      </c>
      <c r="D186" s="6">
        <f t="shared" ref="D186:N186" si="588">D185*$B$16</f>
        <v>0</v>
      </c>
      <c r="E186" s="6">
        <f t="shared" si="588"/>
        <v>0</v>
      </c>
      <c r="F186" s="6">
        <f t="shared" si="588"/>
        <v>0</v>
      </c>
      <c r="G186" s="6">
        <f t="shared" si="588"/>
        <v>0</v>
      </c>
      <c r="H186" s="6">
        <f t="shared" si="588"/>
        <v>0</v>
      </c>
      <c r="I186" s="6">
        <f t="shared" si="588"/>
        <v>0</v>
      </c>
      <c r="J186" s="6">
        <f t="shared" si="588"/>
        <v>0</v>
      </c>
      <c r="K186" s="6">
        <f t="shared" si="588"/>
        <v>0</v>
      </c>
      <c r="L186" s="6">
        <f t="shared" si="588"/>
        <v>0</v>
      </c>
      <c r="M186" s="6">
        <f t="shared" si="588"/>
        <v>0</v>
      </c>
      <c r="N186" s="6">
        <f t="shared" si="588"/>
        <v>0</v>
      </c>
      <c r="O186" s="6">
        <f t="shared" si="576"/>
        <v>0</v>
      </c>
      <c r="P186" s="6">
        <f t="shared" ref="P186" si="589">P185*$B186</f>
        <v>0</v>
      </c>
      <c r="Q186" s="6">
        <f t="shared" ref="Q186" si="590">Q185*$B186</f>
        <v>0</v>
      </c>
      <c r="R186" s="6">
        <f t="shared" ref="R186" si="591">R185*$B186</f>
        <v>0</v>
      </c>
      <c r="S186" s="6">
        <f t="shared" ref="S186" si="592">S185*$B186</f>
        <v>0</v>
      </c>
    </row>
    <row r="187" spans="1:19" x14ac:dyDescent="0.25">
      <c r="A187" s="8" t="s">
        <v>34</v>
      </c>
      <c r="B187" s="9">
        <f>1-B186</f>
        <v>0.75</v>
      </c>
      <c r="C187" s="6">
        <f t="shared" ref="C187" si="593">C185*$B$17</f>
        <v>0</v>
      </c>
      <c r="D187" s="6">
        <f t="shared" ref="D187:N187" si="594">D185*$B$17</f>
        <v>0</v>
      </c>
      <c r="E187" s="6">
        <f t="shared" si="594"/>
        <v>0</v>
      </c>
      <c r="F187" s="6">
        <f t="shared" si="594"/>
        <v>0</v>
      </c>
      <c r="G187" s="6">
        <f t="shared" si="594"/>
        <v>0</v>
      </c>
      <c r="H187" s="6">
        <f t="shared" si="594"/>
        <v>0</v>
      </c>
      <c r="I187" s="6">
        <f t="shared" si="594"/>
        <v>0</v>
      </c>
      <c r="J187" s="6">
        <f t="shared" si="594"/>
        <v>0</v>
      </c>
      <c r="K187" s="6">
        <f t="shared" si="594"/>
        <v>0</v>
      </c>
      <c r="L187" s="6">
        <f t="shared" si="594"/>
        <v>0</v>
      </c>
      <c r="M187" s="6">
        <f t="shared" si="594"/>
        <v>0</v>
      </c>
      <c r="N187" s="6">
        <f t="shared" si="594"/>
        <v>0</v>
      </c>
      <c r="O187" s="6">
        <f t="shared" si="576"/>
        <v>0</v>
      </c>
      <c r="P187" s="6">
        <f t="shared" ref="P187" si="595">P185-P186</f>
        <v>0</v>
      </c>
      <c r="Q187" s="6">
        <f t="shared" ref="Q187" si="596">Q185-Q186</f>
        <v>0</v>
      </c>
      <c r="R187" s="6">
        <f t="shared" ref="R187" si="597">R185-R186</f>
        <v>0</v>
      </c>
      <c r="S187" s="6">
        <f t="shared" ref="S187" si="598">S185-S186</f>
        <v>0</v>
      </c>
    </row>
    <row r="188" spans="1:19" x14ac:dyDescent="0.25">
      <c r="A188" s="122" t="str">
        <f>Vendas!A199</f>
        <v>PRODUTO 19</v>
      </c>
      <c r="B188" s="122"/>
      <c r="C188" s="98" t="s">
        <v>17</v>
      </c>
      <c r="D188" s="98" t="s">
        <v>18</v>
      </c>
      <c r="E188" s="98" t="s">
        <v>19</v>
      </c>
      <c r="F188" s="98" t="s">
        <v>20</v>
      </c>
      <c r="G188" s="98" t="s">
        <v>21</v>
      </c>
      <c r="H188" s="98" t="s">
        <v>22</v>
      </c>
      <c r="I188" s="98" t="s">
        <v>23</v>
      </c>
      <c r="J188" s="98" t="s">
        <v>24</v>
      </c>
      <c r="K188" s="98" t="s">
        <v>25</v>
      </c>
      <c r="L188" s="98" t="s">
        <v>26</v>
      </c>
      <c r="M188" s="98" t="s">
        <v>27</v>
      </c>
      <c r="N188" s="98" t="s">
        <v>28</v>
      </c>
      <c r="O188" s="98" t="s">
        <v>438</v>
      </c>
      <c r="P188" s="98" t="s">
        <v>447</v>
      </c>
      <c r="Q188" s="98" t="s">
        <v>448</v>
      </c>
      <c r="R188" s="98" t="s">
        <v>449</v>
      </c>
      <c r="S188" s="98" t="s">
        <v>450</v>
      </c>
    </row>
    <row r="189" spans="1:19" x14ac:dyDescent="0.25">
      <c r="A189" s="194" t="s">
        <v>29</v>
      </c>
      <c r="B189" s="194"/>
      <c r="C189" s="78">
        <f>Vendas!C201</f>
        <v>0</v>
      </c>
      <c r="D189" s="78">
        <f>Vendas!D201</f>
        <v>0</v>
      </c>
      <c r="E189" s="78">
        <f>Vendas!E201</f>
        <v>0</v>
      </c>
      <c r="F189" s="78">
        <f>Vendas!F201</f>
        <v>0</v>
      </c>
      <c r="G189" s="78">
        <f>Vendas!G201</f>
        <v>0</v>
      </c>
      <c r="H189" s="78">
        <f>Vendas!H201</f>
        <v>0</v>
      </c>
      <c r="I189" s="78">
        <f>Vendas!I201</f>
        <v>0</v>
      </c>
      <c r="J189" s="78">
        <f>Vendas!J201</f>
        <v>0</v>
      </c>
      <c r="K189" s="78">
        <f>Vendas!K201</f>
        <v>0</v>
      </c>
      <c r="L189" s="78">
        <f>Vendas!L201</f>
        <v>0</v>
      </c>
      <c r="M189" s="78">
        <f>Vendas!M201</f>
        <v>0</v>
      </c>
      <c r="N189" s="78">
        <f>Vendas!N201</f>
        <v>0</v>
      </c>
      <c r="O189" s="79">
        <f t="shared" ref="O189" si="599">SUM(C189:N189)</f>
        <v>0</v>
      </c>
      <c r="P189" s="79">
        <f>Vendas!P201</f>
        <v>0</v>
      </c>
      <c r="Q189" s="79">
        <f>Vendas!Q201</f>
        <v>0</v>
      </c>
      <c r="R189" s="79">
        <f>Vendas!R201</f>
        <v>0</v>
      </c>
      <c r="S189" s="79">
        <f>Vendas!S201</f>
        <v>0</v>
      </c>
    </row>
    <row r="190" spans="1:19" x14ac:dyDescent="0.25">
      <c r="A190" s="175" t="s">
        <v>516</v>
      </c>
      <c r="B190" s="120">
        <v>0</v>
      </c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9"/>
      <c r="P190" s="79"/>
      <c r="Q190" s="79"/>
      <c r="R190" s="79"/>
      <c r="S190" s="79"/>
    </row>
    <row r="191" spans="1:19" x14ac:dyDescent="0.25">
      <c r="A191" s="194" t="s">
        <v>30</v>
      </c>
      <c r="B191" s="194"/>
      <c r="C191" s="6">
        <f>Vendas!C202*(1-$B190)</f>
        <v>0</v>
      </c>
      <c r="D191" s="6">
        <f>Vendas!D202*(1-$B190)</f>
        <v>0</v>
      </c>
      <c r="E191" s="6">
        <f>Vendas!E202*(1-$B190)</f>
        <v>0</v>
      </c>
      <c r="F191" s="6">
        <f>Vendas!F202*(1-$B190)</f>
        <v>0</v>
      </c>
      <c r="G191" s="6">
        <f>Vendas!G202*(1-$B190)</f>
        <v>0</v>
      </c>
      <c r="H191" s="6">
        <f>Vendas!H202*(1-$B190)</f>
        <v>0</v>
      </c>
      <c r="I191" s="6">
        <f>Vendas!I202*(1-$B190)</f>
        <v>0</v>
      </c>
      <c r="J191" s="6">
        <f>Vendas!J202*(1-$B190)</f>
        <v>0</v>
      </c>
      <c r="K191" s="6">
        <f>Vendas!K202*(1-$B190)</f>
        <v>0</v>
      </c>
      <c r="L191" s="6">
        <f>Vendas!L202*(1-$B190)</f>
        <v>0</v>
      </c>
      <c r="M191" s="6">
        <f>Vendas!M202*(1-$B190)</f>
        <v>0</v>
      </c>
      <c r="N191" s="6">
        <f>Vendas!N202*(1-$B190)</f>
        <v>0</v>
      </c>
      <c r="O191" s="6">
        <f t="shared" ref="O191" si="600">AVERAGE(C191:N191)</f>
        <v>0</v>
      </c>
      <c r="P191" s="6">
        <f>Vendas!P202*(1-Aprovisionamento!$B190)</f>
        <v>0</v>
      </c>
      <c r="Q191" s="6">
        <f>Vendas!Q202*(1-Aprovisionamento!$B190)</f>
        <v>0</v>
      </c>
      <c r="R191" s="6">
        <f>Vendas!R202*(1-Aprovisionamento!$B190)</f>
        <v>0</v>
      </c>
      <c r="S191" s="6">
        <f>Vendas!S202*(1-Aprovisionamento!$B190)</f>
        <v>0</v>
      </c>
    </row>
    <row r="192" spans="1:19" ht="12" customHeight="1" x14ac:dyDescent="0.25">
      <c r="A192" s="194" t="s">
        <v>282</v>
      </c>
      <c r="B192" s="194"/>
      <c r="C192" s="6">
        <f t="shared" ref="C192" si="601">C189*C191</f>
        <v>0</v>
      </c>
      <c r="D192" s="6">
        <f t="shared" ref="D192:N192" si="602">D189*D191</f>
        <v>0</v>
      </c>
      <c r="E192" s="6">
        <f t="shared" si="602"/>
        <v>0</v>
      </c>
      <c r="F192" s="6">
        <f t="shared" si="602"/>
        <v>0</v>
      </c>
      <c r="G192" s="6">
        <f t="shared" si="602"/>
        <v>0</v>
      </c>
      <c r="H192" s="6">
        <f t="shared" si="602"/>
        <v>0</v>
      </c>
      <c r="I192" s="6">
        <f t="shared" si="602"/>
        <v>0</v>
      </c>
      <c r="J192" s="6">
        <f t="shared" si="602"/>
        <v>0</v>
      </c>
      <c r="K192" s="6">
        <f t="shared" si="602"/>
        <v>0</v>
      </c>
      <c r="L192" s="6">
        <f t="shared" si="602"/>
        <v>0</v>
      </c>
      <c r="M192" s="6">
        <f t="shared" si="602"/>
        <v>0</v>
      </c>
      <c r="N192" s="6">
        <f t="shared" si="602"/>
        <v>0</v>
      </c>
      <c r="O192" s="6">
        <f t="shared" ref="O192" si="603">SUM(C192:N192)</f>
        <v>0</v>
      </c>
      <c r="P192" s="6">
        <f t="shared" ref="P192" si="604">P189*P191</f>
        <v>0</v>
      </c>
      <c r="Q192" s="6">
        <f t="shared" ref="Q192" si="605">Q189*Q191</f>
        <v>0</v>
      </c>
      <c r="R192" s="6">
        <f t="shared" ref="R192" si="606">R189*R191</f>
        <v>0</v>
      </c>
      <c r="S192" s="6">
        <f t="shared" ref="S192" si="607">S189*S191</f>
        <v>0</v>
      </c>
    </row>
    <row r="193" spans="1:19" x14ac:dyDescent="0.25">
      <c r="A193" s="194" t="s">
        <v>31</v>
      </c>
      <c r="B193" s="194"/>
      <c r="C193" s="130">
        <f>Vendas!C204</f>
        <v>0.21</v>
      </c>
      <c r="D193" s="130">
        <f>Vendas!D204</f>
        <v>0.21</v>
      </c>
      <c r="E193" s="130">
        <f>Vendas!E204</f>
        <v>0.21</v>
      </c>
      <c r="F193" s="130">
        <f>Vendas!F204</f>
        <v>0.21</v>
      </c>
      <c r="G193" s="130">
        <f>Vendas!G204</f>
        <v>0.21</v>
      </c>
      <c r="H193" s="130">
        <f>Vendas!H204</f>
        <v>0.21</v>
      </c>
      <c r="I193" s="130">
        <f>Vendas!I204</f>
        <v>0.21</v>
      </c>
      <c r="J193" s="130">
        <f>Vendas!J204</f>
        <v>0.21</v>
      </c>
      <c r="K193" s="130">
        <f>Vendas!K204</f>
        <v>0.21</v>
      </c>
      <c r="L193" s="130">
        <f>Vendas!L204</f>
        <v>0.21</v>
      </c>
      <c r="M193" s="130">
        <f>Vendas!M204</f>
        <v>0.21</v>
      </c>
      <c r="N193" s="130">
        <f>Vendas!N204</f>
        <v>0.21</v>
      </c>
      <c r="O193" s="6"/>
      <c r="P193" s="6"/>
      <c r="Q193" s="6"/>
      <c r="R193" s="6"/>
      <c r="S193" s="6"/>
    </row>
    <row r="194" spans="1:19" x14ac:dyDescent="0.25">
      <c r="A194" s="195" t="s">
        <v>280</v>
      </c>
      <c r="B194" s="195"/>
      <c r="C194" s="6">
        <f t="shared" ref="C194" si="608">C192*C193</f>
        <v>0</v>
      </c>
      <c r="D194" s="6">
        <f t="shared" ref="D194:N194" si="609">D192*D193</f>
        <v>0</v>
      </c>
      <c r="E194" s="6">
        <f t="shared" si="609"/>
        <v>0</v>
      </c>
      <c r="F194" s="6">
        <f t="shared" si="609"/>
        <v>0</v>
      </c>
      <c r="G194" s="6">
        <f t="shared" si="609"/>
        <v>0</v>
      </c>
      <c r="H194" s="6">
        <f t="shared" si="609"/>
        <v>0</v>
      </c>
      <c r="I194" s="6">
        <f t="shared" si="609"/>
        <v>0</v>
      </c>
      <c r="J194" s="6">
        <f t="shared" si="609"/>
        <v>0</v>
      </c>
      <c r="K194" s="6">
        <f t="shared" si="609"/>
        <v>0</v>
      </c>
      <c r="L194" s="6">
        <f t="shared" si="609"/>
        <v>0</v>
      </c>
      <c r="M194" s="6">
        <f t="shared" si="609"/>
        <v>0</v>
      </c>
      <c r="N194" s="6">
        <f t="shared" si="609"/>
        <v>0</v>
      </c>
      <c r="O194" s="6">
        <f t="shared" ref="O194:O197" si="610">SUM(C194:N194)</f>
        <v>0</v>
      </c>
      <c r="P194" s="6">
        <f t="shared" ref="P194" si="611">P192*$C193</f>
        <v>0</v>
      </c>
      <c r="Q194" s="6">
        <f t="shared" ref="Q194" si="612">Q192*$C193</f>
        <v>0</v>
      </c>
      <c r="R194" s="6">
        <f t="shared" ref="R194" si="613">R192*$C193</f>
        <v>0</v>
      </c>
      <c r="S194" s="6">
        <f t="shared" ref="S194" si="614">S192*$C193</f>
        <v>0</v>
      </c>
    </row>
    <row r="195" spans="1:19" x14ac:dyDescent="0.25">
      <c r="A195" s="195" t="s">
        <v>281</v>
      </c>
      <c r="B195" s="195"/>
      <c r="C195" s="6">
        <f t="shared" ref="C195" si="615">C192+C194</f>
        <v>0</v>
      </c>
      <c r="D195" s="6">
        <f t="shared" ref="D195:N195" si="616">D192+D194</f>
        <v>0</v>
      </c>
      <c r="E195" s="6">
        <f t="shared" si="616"/>
        <v>0</v>
      </c>
      <c r="F195" s="6">
        <f t="shared" si="616"/>
        <v>0</v>
      </c>
      <c r="G195" s="6">
        <f t="shared" si="616"/>
        <v>0</v>
      </c>
      <c r="H195" s="6">
        <f t="shared" si="616"/>
        <v>0</v>
      </c>
      <c r="I195" s="6">
        <f t="shared" si="616"/>
        <v>0</v>
      </c>
      <c r="J195" s="6">
        <f t="shared" si="616"/>
        <v>0</v>
      </c>
      <c r="K195" s="6">
        <f t="shared" si="616"/>
        <v>0</v>
      </c>
      <c r="L195" s="6">
        <f t="shared" si="616"/>
        <v>0</v>
      </c>
      <c r="M195" s="6">
        <f t="shared" si="616"/>
        <v>0</v>
      </c>
      <c r="N195" s="6">
        <f t="shared" si="616"/>
        <v>0</v>
      </c>
      <c r="O195" s="6">
        <f t="shared" si="610"/>
        <v>0</v>
      </c>
      <c r="P195" s="6">
        <f t="shared" ref="P195" si="617">P192+P194</f>
        <v>0</v>
      </c>
      <c r="Q195" s="6">
        <f t="shared" ref="Q195" si="618">Q192+Q194</f>
        <v>0</v>
      </c>
      <c r="R195" s="6">
        <f t="shared" ref="R195" si="619">R192+R194</f>
        <v>0</v>
      </c>
      <c r="S195" s="6">
        <f t="shared" ref="S195" si="620">S192+S194</f>
        <v>0</v>
      </c>
    </row>
    <row r="196" spans="1:19" x14ac:dyDescent="0.25">
      <c r="A196" s="8" t="s">
        <v>33</v>
      </c>
      <c r="B196" s="80">
        <v>0.25</v>
      </c>
      <c r="C196" s="6">
        <f t="shared" ref="C196" si="621">C195*$B$16</f>
        <v>0</v>
      </c>
      <c r="D196" s="6">
        <f t="shared" ref="D196:N196" si="622">D195*$B$16</f>
        <v>0</v>
      </c>
      <c r="E196" s="6">
        <f t="shared" si="622"/>
        <v>0</v>
      </c>
      <c r="F196" s="6">
        <f t="shared" si="622"/>
        <v>0</v>
      </c>
      <c r="G196" s="6">
        <f t="shared" si="622"/>
        <v>0</v>
      </c>
      <c r="H196" s="6">
        <f t="shared" si="622"/>
        <v>0</v>
      </c>
      <c r="I196" s="6">
        <f t="shared" si="622"/>
        <v>0</v>
      </c>
      <c r="J196" s="6">
        <f t="shared" si="622"/>
        <v>0</v>
      </c>
      <c r="K196" s="6">
        <f t="shared" si="622"/>
        <v>0</v>
      </c>
      <c r="L196" s="6">
        <f t="shared" si="622"/>
        <v>0</v>
      </c>
      <c r="M196" s="6">
        <f t="shared" si="622"/>
        <v>0</v>
      </c>
      <c r="N196" s="6">
        <f t="shared" si="622"/>
        <v>0</v>
      </c>
      <c r="O196" s="6">
        <f t="shared" si="610"/>
        <v>0</v>
      </c>
      <c r="P196" s="6">
        <f t="shared" ref="P196" si="623">P195*$B196</f>
        <v>0</v>
      </c>
      <c r="Q196" s="6">
        <f t="shared" ref="Q196" si="624">Q195*$B196</f>
        <v>0</v>
      </c>
      <c r="R196" s="6">
        <f t="shared" ref="R196" si="625">R195*$B196</f>
        <v>0</v>
      </c>
      <c r="S196" s="6">
        <f t="shared" ref="S196" si="626">S195*$B196</f>
        <v>0</v>
      </c>
    </row>
    <row r="197" spans="1:19" x14ac:dyDescent="0.25">
      <c r="A197" s="8" t="s">
        <v>34</v>
      </c>
      <c r="B197" s="9">
        <f>1-B196</f>
        <v>0.75</v>
      </c>
      <c r="C197" s="6">
        <f t="shared" ref="C197" si="627">C195*$B$17</f>
        <v>0</v>
      </c>
      <c r="D197" s="6">
        <f t="shared" ref="D197:N197" si="628">D195*$B$17</f>
        <v>0</v>
      </c>
      <c r="E197" s="6">
        <f t="shared" si="628"/>
        <v>0</v>
      </c>
      <c r="F197" s="6">
        <f t="shared" si="628"/>
        <v>0</v>
      </c>
      <c r="G197" s="6">
        <f t="shared" si="628"/>
        <v>0</v>
      </c>
      <c r="H197" s="6">
        <f t="shared" si="628"/>
        <v>0</v>
      </c>
      <c r="I197" s="6">
        <f t="shared" si="628"/>
        <v>0</v>
      </c>
      <c r="J197" s="6">
        <f t="shared" si="628"/>
        <v>0</v>
      </c>
      <c r="K197" s="6">
        <f t="shared" si="628"/>
        <v>0</v>
      </c>
      <c r="L197" s="6">
        <f t="shared" si="628"/>
        <v>0</v>
      </c>
      <c r="M197" s="6">
        <f t="shared" si="628"/>
        <v>0</v>
      </c>
      <c r="N197" s="6">
        <f t="shared" si="628"/>
        <v>0</v>
      </c>
      <c r="O197" s="6">
        <f t="shared" si="610"/>
        <v>0</v>
      </c>
      <c r="P197" s="6">
        <f t="shared" ref="P197" si="629">P195-P196</f>
        <v>0</v>
      </c>
      <c r="Q197" s="6">
        <f t="shared" ref="Q197" si="630">Q195-Q196</f>
        <v>0</v>
      </c>
      <c r="R197" s="6">
        <f t="shared" ref="R197" si="631">R195-R196</f>
        <v>0</v>
      </c>
      <c r="S197" s="6">
        <f t="shared" ref="S197" si="632">S195-S196</f>
        <v>0</v>
      </c>
    </row>
    <row r="198" spans="1:19" x14ac:dyDescent="0.25">
      <c r="A198" s="122" t="str">
        <f>Vendas!A209</f>
        <v>PRODUTO 20</v>
      </c>
      <c r="B198" s="122"/>
      <c r="C198" s="98" t="s">
        <v>17</v>
      </c>
      <c r="D198" s="98" t="s">
        <v>18</v>
      </c>
      <c r="E198" s="98" t="s">
        <v>19</v>
      </c>
      <c r="F198" s="98" t="s">
        <v>20</v>
      </c>
      <c r="G198" s="98" t="s">
        <v>21</v>
      </c>
      <c r="H198" s="98" t="s">
        <v>22</v>
      </c>
      <c r="I198" s="98" t="s">
        <v>23</v>
      </c>
      <c r="J198" s="98" t="s">
        <v>24</v>
      </c>
      <c r="K198" s="98" t="s">
        <v>25</v>
      </c>
      <c r="L198" s="98" t="s">
        <v>26</v>
      </c>
      <c r="M198" s="98" t="s">
        <v>27</v>
      </c>
      <c r="N198" s="98" t="s">
        <v>28</v>
      </c>
      <c r="O198" s="98" t="s">
        <v>438</v>
      </c>
      <c r="P198" s="98" t="s">
        <v>447</v>
      </c>
      <c r="Q198" s="98" t="s">
        <v>448</v>
      </c>
      <c r="R198" s="98" t="s">
        <v>449</v>
      </c>
      <c r="S198" s="98" t="s">
        <v>450</v>
      </c>
    </row>
    <row r="199" spans="1:19" x14ac:dyDescent="0.25">
      <c r="A199" s="194" t="s">
        <v>29</v>
      </c>
      <c r="B199" s="194"/>
      <c r="C199" s="78">
        <f>Vendas!C211</f>
        <v>0</v>
      </c>
      <c r="D199" s="78">
        <f>Vendas!D211</f>
        <v>0</v>
      </c>
      <c r="E199" s="78">
        <f>Vendas!E211</f>
        <v>0</v>
      </c>
      <c r="F199" s="78">
        <f>Vendas!F211</f>
        <v>0</v>
      </c>
      <c r="G199" s="78">
        <f>Vendas!G211</f>
        <v>0</v>
      </c>
      <c r="H199" s="78">
        <f>Vendas!H211</f>
        <v>0</v>
      </c>
      <c r="I199" s="78">
        <f>Vendas!I211</f>
        <v>0</v>
      </c>
      <c r="J199" s="78">
        <f>Vendas!J211</f>
        <v>0</v>
      </c>
      <c r="K199" s="78">
        <f>Vendas!K211</f>
        <v>0</v>
      </c>
      <c r="L199" s="78">
        <f>Vendas!L211</f>
        <v>0</v>
      </c>
      <c r="M199" s="78">
        <f>Vendas!M211</f>
        <v>0</v>
      </c>
      <c r="N199" s="78">
        <f>Vendas!N211</f>
        <v>0</v>
      </c>
      <c r="O199" s="79">
        <f t="shared" ref="O199" si="633">SUM(C199:N199)</f>
        <v>0</v>
      </c>
      <c r="P199" s="79">
        <f>Vendas!P211</f>
        <v>0</v>
      </c>
      <c r="Q199" s="79">
        <f>Vendas!Q211</f>
        <v>0</v>
      </c>
      <c r="R199" s="79">
        <f>Vendas!R211</f>
        <v>0</v>
      </c>
      <c r="S199" s="79">
        <f>Vendas!S211</f>
        <v>0</v>
      </c>
    </row>
    <row r="200" spans="1:19" x14ac:dyDescent="0.25">
      <c r="A200" s="175" t="s">
        <v>516</v>
      </c>
      <c r="B200" s="120">
        <v>0</v>
      </c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9"/>
      <c r="P200" s="79"/>
      <c r="Q200" s="79"/>
      <c r="R200" s="79"/>
      <c r="S200" s="79"/>
    </row>
    <row r="201" spans="1:19" x14ac:dyDescent="0.25">
      <c r="A201" s="194" t="s">
        <v>30</v>
      </c>
      <c r="B201" s="194"/>
      <c r="C201" s="6">
        <f>Vendas!C212*(1-$B200)</f>
        <v>0</v>
      </c>
      <c r="D201" s="6">
        <f>Vendas!D212*(1-$B200)</f>
        <v>0</v>
      </c>
      <c r="E201" s="6">
        <f>Vendas!E212*(1-$B200)</f>
        <v>0</v>
      </c>
      <c r="F201" s="6">
        <f>Vendas!F212*(1-$B200)</f>
        <v>0</v>
      </c>
      <c r="G201" s="6">
        <f>Vendas!G212*(1-$B200)</f>
        <v>0</v>
      </c>
      <c r="H201" s="6">
        <f>Vendas!H212*(1-$B200)</f>
        <v>0</v>
      </c>
      <c r="I201" s="6">
        <f>Vendas!I212*(1-$B200)</f>
        <v>0</v>
      </c>
      <c r="J201" s="6">
        <f>Vendas!J212*(1-$B200)</f>
        <v>0</v>
      </c>
      <c r="K201" s="6">
        <f>Vendas!K212*(1-$B200)</f>
        <v>0</v>
      </c>
      <c r="L201" s="6">
        <f>Vendas!L212*(1-$B200)</f>
        <v>0</v>
      </c>
      <c r="M201" s="6">
        <f>Vendas!M212*(1-$B200)</f>
        <v>0</v>
      </c>
      <c r="N201" s="6">
        <f>Vendas!N212*(1-$B200)</f>
        <v>0</v>
      </c>
      <c r="O201" s="6">
        <f t="shared" ref="O201" si="634">AVERAGE(C201:N201)</f>
        <v>0</v>
      </c>
      <c r="P201" s="6">
        <f>Vendas!P212*(1-Aprovisionamento!$B200)</f>
        <v>0</v>
      </c>
      <c r="Q201" s="6">
        <f>Vendas!Q212*(1-Aprovisionamento!$B200)</f>
        <v>0</v>
      </c>
      <c r="R201" s="6">
        <f>Vendas!R212*(1-Aprovisionamento!$B200)</f>
        <v>0</v>
      </c>
      <c r="S201" s="6">
        <f>Vendas!S212*(1-Aprovisionamento!$B200)</f>
        <v>0</v>
      </c>
    </row>
    <row r="202" spans="1:19" ht="12" customHeight="1" x14ac:dyDescent="0.25">
      <c r="A202" s="194" t="s">
        <v>282</v>
      </c>
      <c r="B202" s="194"/>
      <c r="C202" s="6">
        <f t="shared" ref="C202" si="635">C199*C201</f>
        <v>0</v>
      </c>
      <c r="D202" s="6">
        <f t="shared" ref="D202:N202" si="636">D199*D201</f>
        <v>0</v>
      </c>
      <c r="E202" s="6">
        <f t="shared" si="636"/>
        <v>0</v>
      </c>
      <c r="F202" s="6">
        <f t="shared" si="636"/>
        <v>0</v>
      </c>
      <c r="G202" s="6">
        <f t="shared" si="636"/>
        <v>0</v>
      </c>
      <c r="H202" s="6">
        <f t="shared" si="636"/>
        <v>0</v>
      </c>
      <c r="I202" s="6">
        <f t="shared" si="636"/>
        <v>0</v>
      </c>
      <c r="J202" s="6">
        <f t="shared" si="636"/>
        <v>0</v>
      </c>
      <c r="K202" s="6">
        <f t="shared" si="636"/>
        <v>0</v>
      </c>
      <c r="L202" s="6">
        <f t="shared" si="636"/>
        <v>0</v>
      </c>
      <c r="M202" s="6">
        <f t="shared" si="636"/>
        <v>0</v>
      </c>
      <c r="N202" s="6">
        <f t="shared" si="636"/>
        <v>0</v>
      </c>
      <c r="O202" s="6">
        <f t="shared" ref="O202" si="637">SUM(C202:N202)</f>
        <v>0</v>
      </c>
      <c r="P202" s="6">
        <f>P199*P201</f>
        <v>0</v>
      </c>
      <c r="Q202" s="6">
        <f>Q199*Q201</f>
        <v>0</v>
      </c>
      <c r="R202" s="6">
        <f>R199*R201</f>
        <v>0</v>
      </c>
      <c r="S202" s="6">
        <f>S199*S201</f>
        <v>0</v>
      </c>
    </row>
    <row r="203" spans="1:19" x14ac:dyDescent="0.25">
      <c r="A203" s="194" t="s">
        <v>31</v>
      </c>
      <c r="B203" s="194"/>
      <c r="C203" s="130">
        <f>Vendas!C214</f>
        <v>0.21</v>
      </c>
      <c r="D203" s="130">
        <f>Vendas!D214</f>
        <v>0.21</v>
      </c>
      <c r="E203" s="130">
        <f>Vendas!E214</f>
        <v>0.21</v>
      </c>
      <c r="F203" s="130">
        <f>Vendas!F214</f>
        <v>0.21</v>
      </c>
      <c r="G203" s="130">
        <f>Vendas!G214</f>
        <v>0.21</v>
      </c>
      <c r="H203" s="130">
        <f>Vendas!H214</f>
        <v>0.21</v>
      </c>
      <c r="I203" s="130">
        <f>Vendas!I214</f>
        <v>0.21</v>
      </c>
      <c r="J203" s="130">
        <f>Vendas!J214</f>
        <v>0.21</v>
      </c>
      <c r="K203" s="130">
        <f>Vendas!K214</f>
        <v>0.21</v>
      </c>
      <c r="L203" s="130">
        <f>Vendas!L214</f>
        <v>0.21</v>
      </c>
      <c r="M203" s="130">
        <f>Vendas!M214</f>
        <v>0.21</v>
      </c>
      <c r="N203" s="130">
        <f>Vendas!N214</f>
        <v>0.21</v>
      </c>
      <c r="O203" s="6"/>
      <c r="P203" s="6"/>
      <c r="Q203" s="6"/>
      <c r="R203" s="6"/>
      <c r="S203" s="6"/>
    </row>
    <row r="204" spans="1:19" x14ac:dyDescent="0.25">
      <c r="A204" s="195" t="s">
        <v>280</v>
      </c>
      <c r="B204" s="195"/>
      <c r="C204" s="6">
        <f t="shared" ref="C204" si="638">C202*C203</f>
        <v>0</v>
      </c>
      <c r="D204" s="6">
        <f t="shared" ref="D204:N204" si="639">D202*D203</f>
        <v>0</v>
      </c>
      <c r="E204" s="6">
        <f t="shared" si="639"/>
        <v>0</v>
      </c>
      <c r="F204" s="6">
        <f t="shared" si="639"/>
        <v>0</v>
      </c>
      <c r="G204" s="6">
        <f t="shared" si="639"/>
        <v>0</v>
      </c>
      <c r="H204" s="6">
        <f t="shared" si="639"/>
        <v>0</v>
      </c>
      <c r="I204" s="6">
        <f t="shared" si="639"/>
        <v>0</v>
      </c>
      <c r="J204" s="6">
        <f t="shared" si="639"/>
        <v>0</v>
      </c>
      <c r="K204" s="6">
        <f t="shared" si="639"/>
        <v>0</v>
      </c>
      <c r="L204" s="6">
        <f t="shared" si="639"/>
        <v>0</v>
      </c>
      <c r="M204" s="6">
        <f t="shared" si="639"/>
        <v>0</v>
      </c>
      <c r="N204" s="6">
        <f t="shared" si="639"/>
        <v>0</v>
      </c>
      <c r="O204" s="6">
        <f t="shared" ref="O204:O207" si="640">SUM(C204:N204)</f>
        <v>0</v>
      </c>
      <c r="P204" s="6">
        <f t="shared" ref="P204:S214" si="641">P202*$C203</f>
        <v>0</v>
      </c>
      <c r="Q204" s="6">
        <f t="shared" si="641"/>
        <v>0</v>
      </c>
      <c r="R204" s="6">
        <f t="shared" si="641"/>
        <v>0</v>
      </c>
      <c r="S204" s="6">
        <f t="shared" si="641"/>
        <v>0</v>
      </c>
    </row>
    <row r="205" spans="1:19" x14ac:dyDescent="0.25">
      <c r="A205" s="195" t="s">
        <v>281</v>
      </c>
      <c r="B205" s="195"/>
      <c r="C205" s="6">
        <f t="shared" ref="C205" si="642">C202+C204</f>
        <v>0</v>
      </c>
      <c r="D205" s="6">
        <f t="shared" ref="D205:N205" si="643">D202+D204</f>
        <v>0</v>
      </c>
      <c r="E205" s="6">
        <f t="shared" si="643"/>
        <v>0</v>
      </c>
      <c r="F205" s="6">
        <f t="shared" si="643"/>
        <v>0</v>
      </c>
      <c r="G205" s="6">
        <f t="shared" si="643"/>
        <v>0</v>
      </c>
      <c r="H205" s="6">
        <f t="shared" si="643"/>
        <v>0</v>
      </c>
      <c r="I205" s="6">
        <f t="shared" si="643"/>
        <v>0</v>
      </c>
      <c r="J205" s="6">
        <f t="shared" si="643"/>
        <v>0</v>
      </c>
      <c r="K205" s="6">
        <f t="shared" si="643"/>
        <v>0</v>
      </c>
      <c r="L205" s="6">
        <f t="shared" si="643"/>
        <v>0</v>
      </c>
      <c r="M205" s="6">
        <f t="shared" si="643"/>
        <v>0</v>
      </c>
      <c r="N205" s="6">
        <f t="shared" si="643"/>
        <v>0</v>
      </c>
      <c r="O205" s="6">
        <f t="shared" si="640"/>
        <v>0</v>
      </c>
      <c r="P205" s="6">
        <f t="shared" ref="P205:S215" si="644">P202+P204</f>
        <v>0</v>
      </c>
      <c r="Q205" s="6">
        <f t="shared" si="644"/>
        <v>0</v>
      </c>
      <c r="R205" s="6">
        <f t="shared" si="644"/>
        <v>0</v>
      </c>
      <c r="S205" s="6">
        <f t="shared" si="644"/>
        <v>0</v>
      </c>
    </row>
    <row r="206" spans="1:19" x14ac:dyDescent="0.25">
      <c r="A206" s="8" t="s">
        <v>33</v>
      </c>
      <c r="B206" s="80">
        <v>0.25</v>
      </c>
      <c r="C206" s="6">
        <f t="shared" ref="C206" si="645">C205*$B$16</f>
        <v>0</v>
      </c>
      <c r="D206" s="6">
        <f t="shared" ref="D206:N206" si="646">D205*$B$16</f>
        <v>0</v>
      </c>
      <c r="E206" s="6">
        <f t="shared" si="646"/>
        <v>0</v>
      </c>
      <c r="F206" s="6">
        <f t="shared" si="646"/>
        <v>0</v>
      </c>
      <c r="G206" s="6">
        <f t="shared" si="646"/>
        <v>0</v>
      </c>
      <c r="H206" s="6">
        <f t="shared" si="646"/>
        <v>0</v>
      </c>
      <c r="I206" s="6">
        <f t="shared" si="646"/>
        <v>0</v>
      </c>
      <c r="J206" s="6">
        <f t="shared" si="646"/>
        <v>0</v>
      </c>
      <c r="K206" s="6">
        <f t="shared" si="646"/>
        <v>0</v>
      </c>
      <c r="L206" s="6">
        <f t="shared" si="646"/>
        <v>0</v>
      </c>
      <c r="M206" s="6">
        <f t="shared" si="646"/>
        <v>0</v>
      </c>
      <c r="N206" s="6">
        <f t="shared" si="646"/>
        <v>0</v>
      </c>
      <c r="O206" s="6">
        <f t="shared" si="640"/>
        <v>0</v>
      </c>
      <c r="P206" s="6">
        <f t="shared" ref="P206:S216" si="647">P205*$B206</f>
        <v>0</v>
      </c>
      <c r="Q206" s="6">
        <f t="shared" si="647"/>
        <v>0</v>
      </c>
      <c r="R206" s="6">
        <f t="shared" si="647"/>
        <v>0</v>
      </c>
      <c r="S206" s="6">
        <f t="shared" si="647"/>
        <v>0</v>
      </c>
    </row>
    <row r="207" spans="1:19" x14ac:dyDescent="0.25">
      <c r="A207" s="8" t="s">
        <v>34</v>
      </c>
      <c r="B207" s="9">
        <f>1-B206</f>
        <v>0.75</v>
      </c>
      <c r="C207" s="6">
        <f t="shared" ref="C207" si="648">C205*$B$17</f>
        <v>0</v>
      </c>
      <c r="D207" s="6">
        <f t="shared" ref="D207:N207" si="649">D205*$B$17</f>
        <v>0</v>
      </c>
      <c r="E207" s="6">
        <f t="shared" si="649"/>
        <v>0</v>
      </c>
      <c r="F207" s="6">
        <f t="shared" si="649"/>
        <v>0</v>
      </c>
      <c r="G207" s="6">
        <f t="shared" si="649"/>
        <v>0</v>
      </c>
      <c r="H207" s="6">
        <f t="shared" si="649"/>
        <v>0</v>
      </c>
      <c r="I207" s="6">
        <f t="shared" si="649"/>
        <v>0</v>
      </c>
      <c r="J207" s="6">
        <f t="shared" si="649"/>
        <v>0</v>
      </c>
      <c r="K207" s="6">
        <f t="shared" si="649"/>
        <v>0</v>
      </c>
      <c r="L207" s="6">
        <f t="shared" si="649"/>
        <v>0</v>
      </c>
      <c r="M207" s="6">
        <f t="shared" si="649"/>
        <v>0</v>
      </c>
      <c r="N207" s="6">
        <f t="shared" si="649"/>
        <v>0</v>
      </c>
      <c r="O207" s="6">
        <f t="shared" si="640"/>
        <v>0</v>
      </c>
      <c r="P207" s="6">
        <f t="shared" ref="P207:S217" si="650">P205-P206</f>
        <v>0</v>
      </c>
      <c r="Q207" s="6">
        <f t="shared" si="650"/>
        <v>0</v>
      </c>
      <c r="R207" s="6">
        <f t="shared" si="650"/>
        <v>0</v>
      </c>
      <c r="S207" s="6">
        <f t="shared" si="650"/>
        <v>0</v>
      </c>
    </row>
    <row r="208" spans="1:19" x14ac:dyDescent="0.25">
      <c r="A208" s="122" t="str">
        <f>Vendas!A219</f>
        <v>PRODUTO 21</v>
      </c>
      <c r="B208" s="122"/>
      <c r="C208" s="98" t="s">
        <v>17</v>
      </c>
      <c r="D208" s="98" t="s">
        <v>18</v>
      </c>
      <c r="E208" s="98" t="s">
        <v>19</v>
      </c>
      <c r="F208" s="98" t="s">
        <v>20</v>
      </c>
      <c r="G208" s="98" t="s">
        <v>21</v>
      </c>
      <c r="H208" s="98" t="s">
        <v>22</v>
      </c>
      <c r="I208" s="98" t="s">
        <v>23</v>
      </c>
      <c r="J208" s="98" t="s">
        <v>24</v>
      </c>
      <c r="K208" s="98" t="s">
        <v>25</v>
      </c>
      <c r="L208" s="98" t="s">
        <v>26</v>
      </c>
      <c r="M208" s="98" t="s">
        <v>27</v>
      </c>
      <c r="N208" s="98" t="s">
        <v>28</v>
      </c>
      <c r="O208" s="98" t="s">
        <v>438</v>
      </c>
      <c r="P208" s="98" t="s">
        <v>447</v>
      </c>
      <c r="Q208" s="98" t="s">
        <v>448</v>
      </c>
      <c r="R208" s="98" t="s">
        <v>449</v>
      </c>
      <c r="S208" s="98" t="s">
        <v>450</v>
      </c>
    </row>
    <row r="209" spans="1:19" x14ac:dyDescent="0.25">
      <c r="A209" s="194" t="s">
        <v>29</v>
      </c>
      <c r="B209" s="194"/>
      <c r="C209" s="78">
        <f>Vendas!C221</f>
        <v>0</v>
      </c>
      <c r="D209" s="78">
        <f>Vendas!D221</f>
        <v>0</v>
      </c>
      <c r="E209" s="78">
        <f>Vendas!E221</f>
        <v>0</v>
      </c>
      <c r="F209" s="78">
        <f>Vendas!F221</f>
        <v>0</v>
      </c>
      <c r="G209" s="78">
        <f>Vendas!G221</f>
        <v>0</v>
      </c>
      <c r="H209" s="78">
        <f>Vendas!H221</f>
        <v>0</v>
      </c>
      <c r="I209" s="78">
        <f>Vendas!I221</f>
        <v>0</v>
      </c>
      <c r="J209" s="78">
        <f>Vendas!J221</f>
        <v>0</v>
      </c>
      <c r="K209" s="78">
        <f>Vendas!K221</f>
        <v>0</v>
      </c>
      <c r="L209" s="78">
        <f>Vendas!L221</f>
        <v>0</v>
      </c>
      <c r="M209" s="78">
        <f>Vendas!M221</f>
        <v>0</v>
      </c>
      <c r="N209" s="78">
        <f>Vendas!N221</f>
        <v>0</v>
      </c>
      <c r="O209" s="79">
        <f t="shared" ref="O209" si="651">SUM(C209:N209)</f>
        <v>0</v>
      </c>
      <c r="P209" s="79">
        <f>Vendas!P221</f>
        <v>0</v>
      </c>
      <c r="Q209" s="79">
        <f>Vendas!Q221</f>
        <v>0</v>
      </c>
      <c r="R209" s="79">
        <f>Vendas!R221</f>
        <v>0</v>
      </c>
      <c r="S209" s="79">
        <f>Vendas!S221</f>
        <v>0</v>
      </c>
    </row>
    <row r="210" spans="1:19" x14ac:dyDescent="0.25">
      <c r="A210" s="175" t="s">
        <v>516</v>
      </c>
      <c r="B210" s="120">
        <v>0</v>
      </c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9"/>
      <c r="P210" s="79"/>
      <c r="Q210" s="79"/>
      <c r="R210" s="79"/>
      <c r="S210" s="79"/>
    </row>
    <row r="211" spans="1:19" x14ac:dyDescent="0.25">
      <c r="A211" s="194" t="s">
        <v>30</v>
      </c>
      <c r="B211" s="194"/>
      <c r="C211" s="6">
        <f>Vendas!C222*(1-$B210)</f>
        <v>0</v>
      </c>
      <c r="D211" s="6">
        <f>Vendas!D222*(1-$B210)</f>
        <v>0</v>
      </c>
      <c r="E211" s="6">
        <f>Vendas!E222*(1-$B210)</f>
        <v>0</v>
      </c>
      <c r="F211" s="6">
        <f>Vendas!F222*(1-$B210)</f>
        <v>0</v>
      </c>
      <c r="G211" s="6">
        <f>Vendas!G222*(1-$B210)</f>
        <v>0</v>
      </c>
      <c r="H211" s="6">
        <f>Vendas!H222*(1-$B210)</f>
        <v>0</v>
      </c>
      <c r="I211" s="6">
        <f>Vendas!I222*(1-$B210)</f>
        <v>0</v>
      </c>
      <c r="J211" s="6">
        <f>Vendas!J222*(1-$B210)</f>
        <v>0</v>
      </c>
      <c r="K211" s="6">
        <f>Vendas!K222*(1-$B210)</f>
        <v>0</v>
      </c>
      <c r="L211" s="6">
        <f>Vendas!L222*(1-$B210)</f>
        <v>0</v>
      </c>
      <c r="M211" s="6">
        <f>Vendas!M222*(1-$B210)</f>
        <v>0</v>
      </c>
      <c r="N211" s="6">
        <f>Vendas!N222*(1-$B210)</f>
        <v>0</v>
      </c>
      <c r="O211" s="6">
        <f t="shared" ref="O211" si="652">AVERAGE(C211:N211)</f>
        <v>0</v>
      </c>
      <c r="P211" s="6">
        <f>Vendas!P222*(1-Aprovisionamento!$B210)</f>
        <v>0</v>
      </c>
      <c r="Q211" s="6">
        <f>Vendas!Q222*(1-Aprovisionamento!$B210)</f>
        <v>0</v>
      </c>
      <c r="R211" s="6">
        <f>Vendas!R222*(1-Aprovisionamento!$B210)</f>
        <v>0</v>
      </c>
      <c r="S211" s="6">
        <f>Vendas!S222*(1-Aprovisionamento!$B210)</f>
        <v>0</v>
      </c>
    </row>
    <row r="212" spans="1:19" ht="12" customHeight="1" x14ac:dyDescent="0.25">
      <c r="A212" s="194" t="s">
        <v>282</v>
      </c>
      <c r="B212" s="194"/>
      <c r="C212" s="6">
        <f t="shared" ref="C212" si="653">C209*C211</f>
        <v>0</v>
      </c>
      <c r="D212" s="6">
        <f t="shared" ref="D212" si="654">D209*D211</f>
        <v>0</v>
      </c>
      <c r="E212" s="6">
        <f t="shared" ref="E212:N212" si="655">E209*E211</f>
        <v>0</v>
      </c>
      <c r="F212" s="6">
        <f t="shared" si="655"/>
        <v>0</v>
      </c>
      <c r="G212" s="6">
        <f t="shared" si="655"/>
        <v>0</v>
      </c>
      <c r="H212" s="6">
        <f t="shared" si="655"/>
        <v>0</v>
      </c>
      <c r="I212" s="6">
        <f t="shared" si="655"/>
        <v>0</v>
      </c>
      <c r="J212" s="6">
        <f t="shared" si="655"/>
        <v>0</v>
      </c>
      <c r="K212" s="6">
        <f t="shared" si="655"/>
        <v>0</v>
      </c>
      <c r="L212" s="6">
        <f t="shared" si="655"/>
        <v>0</v>
      </c>
      <c r="M212" s="6">
        <f t="shared" si="655"/>
        <v>0</v>
      </c>
      <c r="N212" s="6">
        <f t="shared" si="655"/>
        <v>0</v>
      </c>
      <c r="O212" s="6">
        <f t="shared" ref="O212" si="656">SUM(C212:N212)</f>
        <v>0</v>
      </c>
      <c r="P212" s="6">
        <f t="shared" ref="P212:S212" si="657">P209*P211</f>
        <v>0</v>
      </c>
      <c r="Q212" s="6">
        <f t="shared" si="657"/>
        <v>0</v>
      </c>
      <c r="R212" s="6">
        <f t="shared" si="657"/>
        <v>0</v>
      </c>
      <c r="S212" s="6">
        <f t="shared" si="657"/>
        <v>0</v>
      </c>
    </row>
    <row r="213" spans="1:19" x14ac:dyDescent="0.25">
      <c r="A213" s="194" t="s">
        <v>31</v>
      </c>
      <c r="B213" s="194"/>
      <c r="C213" s="130">
        <f>Vendas!C224</f>
        <v>0.21</v>
      </c>
      <c r="D213" s="130">
        <f>Vendas!D224</f>
        <v>0.21</v>
      </c>
      <c r="E213" s="130">
        <f>Vendas!E224</f>
        <v>0.21</v>
      </c>
      <c r="F213" s="130">
        <f>Vendas!F224</f>
        <v>0.21</v>
      </c>
      <c r="G213" s="130">
        <f>Vendas!G224</f>
        <v>0.21</v>
      </c>
      <c r="H213" s="130">
        <f>Vendas!H224</f>
        <v>0.21</v>
      </c>
      <c r="I213" s="130">
        <f>Vendas!I224</f>
        <v>0.21</v>
      </c>
      <c r="J213" s="130">
        <f>Vendas!J224</f>
        <v>0.21</v>
      </c>
      <c r="K213" s="130">
        <f>Vendas!K224</f>
        <v>0.21</v>
      </c>
      <c r="L213" s="130">
        <f>Vendas!L224</f>
        <v>0.21</v>
      </c>
      <c r="M213" s="130">
        <f>Vendas!M224</f>
        <v>0.21</v>
      </c>
      <c r="N213" s="130">
        <f>Vendas!N224</f>
        <v>0.21</v>
      </c>
      <c r="O213" s="6"/>
      <c r="P213" s="6"/>
      <c r="Q213" s="6"/>
      <c r="R213" s="6"/>
      <c r="S213" s="6"/>
    </row>
    <row r="214" spans="1:19" x14ac:dyDescent="0.25">
      <c r="A214" s="195" t="s">
        <v>280</v>
      </c>
      <c r="B214" s="195"/>
      <c r="C214" s="6">
        <f t="shared" ref="C214" si="658">C212*C213</f>
        <v>0</v>
      </c>
      <c r="D214" s="6">
        <f t="shared" ref="D214" si="659">D212*D213</f>
        <v>0</v>
      </c>
      <c r="E214" s="6">
        <f t="shared" ref="E214:N214" si="660">E212*E213</f>
        <v>0</v>
      </c>
      <c r="F214" s="6">
        <f t="shared" si="660"/>
        <v>0</v>
      </c>
      <c r="G214" s="6">
        <f t="shared" si="660"/>
        <v>0</v>
      </c>
      <c r="H214" s="6">
        <f t="shared" si="660"/>
        <v>0</v>
      </c>
      <c r="I214" s="6">
        <f t="shared" si="660"/>
        <v>0</v>
      </c>
      <c r="J214" s="6">
        <f t="shared" si="660"/>
        <v>0</v>
      </c>
      <c r="K214" s="6">
        <f t="shared" si="660"/>
        <v>0</v>
      </c>
      <c r="L214" s="6">
        <f t="shared" si="660"/>
        <v>0</v>
      </c>
      <c r="M214" s="6">
        <f t="shared" si="660"/>
        <v>0</v>
      </c>
      <c r="N214" s="6">
        <f t="shared" si="660"/>
        <v>0</v>
      </c>
      <c r="O214" s="6">
        <f t="shared" ref="O214:O217" si="661">SUM(C214:N214)</f>
        <v>0</v>
      </c>
      <c r="P214" s="6">
        <f t="shared" si="641"/>
        <v>0</v>
      </c>
      <c r="Q214" s="6">
        <f t="shared" si="641"/>
        <v>0</v>
      </c>
      <c r="R214" s="6">
        <f t="shared" si="641"/>
        <v>0</v>
      </c>
      <c r="S214" s="6">
        <f t="shared" si="641"/>
        <v>0</v>
      </c>
    </row>
    <row r="215" spans="1:19" x14ac:dyDescent="0.25">
      <c r="A215" s="195" t="s">
        <v>281</v>
      </c>
      <c r="B215" s="195"/>
      <c r="C215" s="6">
        <f t="shared" ref="C215" si="662">C212+C214</f>
        <v>0</v>
      </c>
      <c r="D215" s="6">
        <f t="shared" ref="D215" si="663">D212+D214</f>
        <v>0</v>
      </c>
      <c r="E215" s="6">
        <f t="shared" ref="E215:N215" si="664">E212+E214</f>
        <v>0</v>
      </c>
      <c r="F215" s="6">
        <f t="shared" si="664"/>
        <v>0</v>
      </c>
      <c r="G215" s="6">
        <f t="shared" si="664"/>
        <v>0</v>
      </c>
      <c r="H215" s="6">
        <f t="shared" si="664"/>
        <v>0</v>
      </c>
      <c r="I215" s="6">
        <f t="shared" si="664"/>
        <v>0</v>
      </c>
      <c r="J215" s="6">
        <f t="shared" si="664"/>
        <v>0</v>
      </c>
      <c r="K215" s="6">
        <f t="shared" si="664"/>
        <v>0</v>
      </c>
      <c r="L215" s="6">
        <f t="shared" si="664"/>
        <v>0</v>
      </c>
      <c r="M215" s="6">
        <f t="shared" si="664"/>
        <v>0</v>
      </c>
      <c r="N215" s="6">
        <f t="shared" si="664"/>
        <v>0</v>
      </c>
      <c r="O215" s="6">
        <f t="shared" si="661"/>
        <v>0</v>
      </c>
      <c r="P215" s="6">
        <f t="shared" si="644"/>
        <v>0</v>
      </c>
      <c r="Q215" s="6">
        <f t="shared" si="644"/>
        <v>0</v>
      </c>
      <c r="R215" s="6">
        <f t="shared" si="644"/>
        <v>0</v>
      </c>
      <c r="S215" s="6">
        <f t="shared" si="644"/>
        <v>0</v>
      </c>
    </row>
    <row r="216" spans="1:19" x14ac:dyDescent="0.25">
      <c r="A216" s="8" t="s">
        <v>33</v>
      </c>
      <c r="B216" s="80">
        <v>0.25</v>
      </c>
      <c r="C216" s="6">
        <f t="shared" ref="C216" si="665">C215*$B$16</f>
        <v>0</v>
      </c>
      <c r="D216" s="6">
        <f t="shared" ref="D216" si="666">D215*$B$16</f>
        <v>0</v>
      </c>
      <c r="E216" s="6">
        <f t="shared" ref="E216:N216" si="667">E215*$B$16</f>
        <v>0</v>
      </c>
      <c r="F216" s="6">
        <f t="shared" si="667"/>
        <v>0</v>
      </c>
      <c r="G216" s="6">
        <f t="shared" si="667"/>
        <v>0</v>
      </c>
      <c r="H216" s="6">
        <f t="shared" si="667"/>
        <v>0</v>
      </c>
      <c r="I216" s="6">
        <f t="shared" si="667"/>
        <v>0</v>
      </c>
      <c r="J216" s="6">
        <f t="shared" si="667"/>
        <v>0</v>
      </c>
      <c r="K216" s="6">
        <f t="shared" si="667"/>
        <v>0</v>
      </c>
      <c r="L216" s="6">
        <f t="shared" si="667"/>
        <v>0</v>
      </c>
      <c r="M216" s="6">
        <f t="shared" si="667"/>
        <v>0</v>
      </c>
      <c r="N216" s="6">
        <f t="shared" si="667"/>
        <v>0</v>
      </c>
      <c r="O216" s="6">
        <f t="shared" si="661"/>
        <v>0</v>
      </c>
      <c r="P216" s="6">
        <f t="shared" si="647"/>
        <v>0</v>
      </c>
      <c r="Q216" s="6">
        <f t="shared" si="647"/>
        <v>0</v>
      </c>
      <c r="R216" s="6">
        <f t="shared" si="647"/>
        <v>0</v>
      </c>
      <c r="S216" s="6">
        <f t="shared" si="647"/>
        <v>0</v>
      </c>
    </row>
    <row r="217" spans="1:19" x14ac:dyDescent="0.25">
      <c r="A217" s="8" t="s">
        <v>34</v>
      </c>
      <c r="B217" s="9">
        <f>1-B216</f>
        <v>0.75</v>
      </c>
      <c r="C217" s="6">
        <f t="shared" ref="C217" si="668">C215*$B$17</f>
        <v>0</v>
      </c>
      <c r="D217" s="6">
        <f t="shared" ref="D217" si="669">D215*$B$17</f>
        <v>0</v>
      </c>
      <c r="E217" s="6">
        <f t="shared" ref="E217:N217" si="670">E215*$B$17</f>
        <v>0</v>
      </c>
      <c r="F217" s="6">
        <f t="shared" si="670"/>
        <v>0</v>
      </c>
      <c r="G217" s="6">
        <f t="shared" si="670"/>
        <v>0</v>
      </c>
      <c r="H217" s="6">
        <f t="shared" si="670"/>
        <v>0</v>
      </c>
      <c r="I217" s="6">
        <f t="shared" si="670"/>
        <v>0</v>
      </c>
      <c r="J217" s="6">
        <f t="shared" si="670"/>
        <v>0</v>
      </c>
      <c r="K217" s="6">
        <f t="shared" si="670"/>
        <v>0</v>
      </c>
      <c r="L217" s="6">
        <f t="shared" si="670"/>
        <v>0</v>
      </c>
      <c r="M217" s="6">
        <f t="shared" si="670"/>
        <v>0</v>
      </c>
      <c r="N217" s="6">
        <f t="shared" si="670"/>
        <v>0</v>
      </c>
      <c r="O217" s="6">
        <f t="shared" si="661"/>
        <v>0</v>
      </c>
      <c r="P217" s="6">
        <f t="shared" si="650"/>
        <v>0</v>
      </c>
      <c r="Q217" s="6">
        <f t="shared" si="650"/>
        <v>0</v>
      </c>
      <c r="R217" s="6">
        <f t="shared" si="650"/>
        <v>0</v>
      </c>
      <c r="S217" s="6">
        <f t="shared" si="650"/>
        <v>0</v>
      </c>
    </row>
    <row r="218" spans="1:19" x14ac:dyDescent="0.25">
      <c r="A218" s="122" t="str">
        <f>Vendas!A229</f>
        <v>PRODUTO 22</v>
      </c>
      <c r="B218" s="122"/>
      <c r="C218" s="98" t="s">
        <v>17</v>
      </c>
      <c r="D218" s="98" t="s">
        <v>18</v>
      </c>
      <c r="E218" s="98" t="s">
        <v>19</v>
      </c>
      <c r="F218" s="98" t="s">
        <v>20</v>
      </c>
      <c r="G218" s="98" t="s">
        <v>21</v>
      </c>
      <c r="H218" s="98" t="s">
        <v>22</v>
      </c>
      <c r="I218" s="98" t="s">
        <v>23</v>
      </c>
      <c r="J218" s="98" t="s">
        <v>24</v>
      </c>
      <c r="K218" s="98" t="s">
        <v>25</v>
      </c>
      <c r="L218" s="98" t="s">
        <v>26</v>
      </c>
      <c r="M218" s="98" t="s">
        <v>27</v>
      </c>
      <c r="N218" s="98" t="s">
        <v>28</v>
      </c>
      <c r="O218" s="98" t="s">
        <v>438</v>
      </c>
      <c r="P218" s="98" t="s">
        <v>447</v>
      </c>
      <c r="Q218" s="98" t="s">
        <v>448</v>
      </c>
      <c r="R218" s="98" t="s">
        <v>449</v>
      </c>
      <c r="S218" s="98" t="s">
        <v>450</v>
      </c>
    </row>
    <row r="219" spans="1:19" x14ac:dyDescent="0.25">
      <c r="A219" s="194" t="s">
        <v>29</v>
      </c>
      <c r="B219" s="194"/>
      <c r="C219" s="78">
        <f>Vendas!C231</f>
        <v>0</v>
      </c>
      <c r="D219" s="78">
        <f>Vendas!D231</f>
        <v>0</v>
      </c>
      <c r="E219" s="78">
        <f>Vendas!E231</f>
        <v>0</v>
      </c>
      <c r="F219" s="78">
        <f>Vendas!F231</f>
        <v>0</v>
      </c>
      <c r="G219" s="78">
        <f>Vendas!G231</f>
        <v>0</v>
      </c>
      <c r="H219" s="78">
        <f>Vendas!H231</f>
        <v>0</v>
      </c>
      <c r="I219" s="78">
        <f>Vendas!I231</f>
        <v>0</v>
      </c>
      <c r="J219" s="78">
        <f>Vendas!J231</f>
        <v>0</v>
      </c>
      <c r="K219" s="78">
        <f>Vendas!K231</f>
        <v>0</v>
      </c>
      <c r="L219" s="78">
        <f>Vendas!L231</f>
        <v>0</v>
      </c>
      <c r="M219" s="78">
        <f>Vendas!M231</f>
        <v>0</v>
      </c>
      <c r="N219" s="78">
        <f>Vendas!N231</f>
        <v>0</v>
      </c>
      <c r="O219" s="79">
        <f t="shared" ref="O219" si="671">SUM(C219:N219)</f>
        <v>0</v>
      </c>
      <c r="P219" s="79">
        <f>Vendas!P231</f>
        <v>0</v>
      </c>
      <c r="Q219" s="79">
        <f>Vendas!Q231</f>
        <v>0</v>
      </c>
      <c r="R219" s="79">
        <f>Vendas!R231</f>
        <v>0</v>
      </c>
      <c r="S219" s="79">
        <f>Vendas!S231</f>
        <v>0</v>
      </c>
    </row>
    <row r="220" spans="1:19" x14ac:dyDescent="0.25">
      <c r="A220" s="175" t="s">
        <v>516</v>
      </c>
      <c r="B220" s="120">
        <v>0</v>
      </c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9"/>
      <c r="P220" s="79"/>
      <c r="Q220" s="79"/>
      <c r="R220" s="79"/>
      <c r="S220" s="79"/>
    </row>
    <row r="221" spans="1:19" x14ac:dyDescent="0.25">
      <c r="A221" s="194" t="s">
        <v>30</v>
      </c>
      <c r="B221" s="194"/>
      <c r="C221" s="6">
        <f>Vendas!C232*(1-$B220)</f>
        <v>0</v>
      </c>
      <c r="D221" s="6">
        <f>Vendas!D232*(1-$B220)</f>
        <v>0</v>
      </c>
      <c r="E221" s="6">
        <f>Vendas!E232*(1-$B220)</f>
        <v>0</v>
      </c>
      <c r="F221" s="6">
        <f>Vendas!F232*(1-$B220)</f>
        <v>0</v>
      </c>
      <c r="G221" s="6">
        <f>Vendas!G232*(1-$B220)</f>
        <v>0</v>
      </c>
      <c r="H221" s="6">
        <f>Vendas!H232*(1-$B220)</f>
        <v>0</v>
      </c>
      <c r="I221" s="6">
        <f>Vendas!I232*(1-$B220)</f>
        <v>0</v>
      </c>
      <c r="J221" s="6">
        <f>Vendas!J232*(1-$B220)</f>
        <v>0</v>
      </c>
      <c r="K221" s="6">
        <f>Vendas!K232*(1-$B220)</f>
        <v>0</v>
      </c>
      <c r="L221" s="6">
        <f>Vendas!L232*(1-$B220)</f>
        <v>0</v>
      </c>
      <c r="M221" s="6">
        <f>Vendas!M232*(1-$B220)</f>
        <v>0</v>
      </c>
      <c r="N221" s="6">
        <f>Vendas!N232*(1-$B220)</f>
        <v>0</v>
      </c>
      <c r="O221" s="6">
        <f t="shared" ref="O221" si="672">AVERAGE(C221:N221)</f>
        <v>0</v>
      </c>
      <c r="P221" s="6">
        <f>Vendas!P232*(1-Aprovisionamento!$B220)</f>
        <v>0</v>
      </c>
      <c r="Q221" s="6">
        <f>Vendas!Q232*(1-Aprovisionamento!$B220)</f>
        <v>0</v>
      </c>
      <c r="R221" s="6">
        <f>Vendas!R232*(1-Aprovisionamento!$B220)</f>
        <v>0</v>
      </c>
      <c r="S221" s="6">
        <f>Vendas!S232*(1-Aprovisionamento!$B220)</f>
        <v>0</v>
      </c>
    </row>
    <row r="222" spans="1:19" ht="12" customHeight="1" x14ac:dyDescent="0.25">
      <c r="A222" s="194" t="s">
        <v>282</v>
      </c>
      <c r="B222" s="194"/>
      <c r="C222" s="6">
        <f t="shared" ref="C222" si="673">C219*C221</f>
        <v>0</v>
      </c>
      <c r="D222" s="6">
        <f t="shared" ref="D222" si="674">D219*D221</f>
        <v>0</v>
      </c>
      <c r="E222" s="6">
        <f t="shared" ref="E222:N222" si="675">E219*E221</f>
        <v>0</v>
      </c>
      <c r="F222" s="6">
        <f t="shared" si="675"/>
        <v>0</v>
      </c>
      <c r="G222" s="6">
        <f t="shared" si="675"/>
        <v>0</v>
      </c>
      <c r="H222" s="6">
        <f t="shared" si="675"/>
        <v>0</v>
      </c>
      <c r="I222" s="6">
        <f t="shared" si="675"/>
        <v>0</v>
      </c>
      <c r="J222" s="6">
        <f t="shared" si="675"/>
        <v>0</v>
      </c>
      <c r="K222" s="6">
        <f t="shared" si="675"/>
        <v>0</v>
      </c>
      <c r="L222" s="6">
        <f t="shared" si="675"/>
        <v>0</v>
      </c>
      <c r="M222" s="6">
        <f t="shared" si="675"/>
        <v>0</v>
      </c>
      <c r="N222" s="6">
        <f t="shared" si="675"/>
        <v>0</v>
      </c>
      <c r="O222" s="6">
        <f t="shared" ref="O222" si="676">SUM(C222:N222)</f>
        <v>0</v>
      </c>
      <c r="P222" s="6">
        <f>P219*P221</f>
        <v>0</v>
      </c>
      <c r="Q222" s="6">
        <f>Q219*Q221</f>
        <v>0</v>
      </c>
      <c r="R222" s="6">
        <f>R219*R221</f>
        <v>0</v>
      </c>
      <c r="S222" s="6">
        <f>S219*S221</f>
        <v>0</v>
      </c>
    </row>
    <row r="223" spans="1:19" x14ac:dyDescent="0.25">
      <c r="A223" s="194" t="s">
        <v>31</v>
      </c>
      <c r="B223" s="194"/>
      <c r="C223" s="130">
        <f>Vendas!C234</f>
        <v>0.21</v>
      </c>
      <c r="D223" s="130">
        <f>Vendas!D234</f>
        <v>0.21</v>
      </c>
      <c r="E223" s="130">
        <f>Vendas!E234</f>
        <v>0.21</v>
      </c>
      <c r="F223" s="130">
        <f>Vendas!F234</f>
        <v>0.21</v>
      </c>
      <c r="G223" s="130">
        <f>Vendas!G234</f>
        <v>0.21</v>
      </c>
      <c r="H223" s="130">
        <f>Vendas!H234</f>
        <v>0.21</v>
      </c>
      <c r="I223" s="130">
        <f>Vendas!I234</f>
        <v>0.21</v>
      </c>
      <c r="J223" s="130">
        <f>Vendas!J234</f>
        <v>0.21</v>
      </c>
      <c r="K223" s="130">
        <f>Vendas!K234</f>
        <v>0.21</v>
      </c>
      <c r="L223" s="130">
        <f>Vendas!L234</f>
        <v>0.21</v>
      </c>
      <c r="M223" s="130">
        <f>Vendas!M234</f>
        <v>0.21</v>
      </c>
      <c r="N223" s="130">
        <f>Vendas!N234</f>
        <v>0.21</v>
      </c>
      <c r="O223" s="6"/>
      <c r="P223" s="6"/>
      <c r="Q223" s="6"/>
      <c r="R223" s="6"/>
      <c r="S223" s="6"/>
    </row>
    <row r="224" spans="1:19" x14ac:dyDescent="0.25">
      <c r="A224" s="195" t="s">
        <v>280</v>
      </c>
      <c r="B224" s="195"/>
      <c r="C224" s="6">
        <f t="shared" ref="C224" si="677">C222*C223</f>
        <v>0</v>
      </c>
      <c r="D224" s="6">
        <f t="shared" ref="D224" si="678">D222*D223</f>
        <v>0</v>
      </c>
      <c r="E224" s="6">
        <f t="shared" ref="E224:N224" si="679">E222*E223</f>
        <v>0</v>
      </c>
      <c r="F224" s="6">
        <f t="shared" si="679"/>
        <v>0</v>
      </c>
      <c r="G224" s="6">
        <f t="shared" si="679"/>
        <v>0</v>
      </c>
      <c r="H224" s="6">
        <f t="shared" si="679"/>
        <v>0</v>
      </c>
      <c r="I224" s="6">
        <f t="shared" si="679"/>
        <v>0</v>
      </c>
      <c r="J224" s="6">
        <f t="shared" si="679"/>
        <v>0</v>
      </c>
      <c r="K224" s="6">
        <f t="shared" si="679"/>
        <v>0</v>
      </c>
      <c r="L224" s="6">
        <f t="shared" si="679"/>
        <v>0</v>
      </c>
      <c r="M224" s="6">
        <f t="shared" si="679"/>
        <v>0</v>
      </c>
      <c r="N224" s="6">
        <f t="shared" si="679"/>
        <v>0</v>
      </c>
      <c r="O224" s="6">
        <f t="shared" ref="O224:O227" si="680">SUM(C224:N224)</f>
        <v>0</v>
      </c>
      <c r="P224" s="6">
        <f t="shared" ref="P224:S234" si="681">P222*$C223</f>
        <v>0</v>
      </c>
      <c r="Q224" s="6">
        <f t="shared" si="681"/>
        <v>0</v>
      </c>
      <c r="R224" s="6">
        <f t="shared" si="681"/>
        <v>0</v>
      </c>
      <c r="S224" s="6">
        <f t="shared" si="681"/>
        <v>0</v>
      </c>
    </row>
    <row r="225" spans="1:19" x14ac:dyDescent="0.25">
      <c r="A225" s="195" t="s">
        <v>281</v>
      </c>
      <c r="B225" s="195"/>
      <c r="C225" s="6">
        <f t="shared" ref="C225" si="682">C222+C224</f>
        <v>0</v>
      </c>
      <c r="D225" s="6">
        <f t="shared" ref="D225" si="683">D222+D224</f>
        <v>0</v>
      </c>
      <c r="E225" s="6">
        <f t="shared" ref="E225:N225" si="684">E222+E224</f>
        <v>0</v>
      </c>
      <c r="F225" s="6">
        <f t="shared" si="684"/>
        <v>0</v>
      </c>
      <c r="G225" s="6">
        <f t="shared" si="684"/>
        <v>0</v>
      </c>
      <c r="H225" s="6">
        <f t="shared" si="684"/>
        <v>0</v>
      </c>
      <c r="I225" s="6">
        <f t="shared" si="684"/>
        <v>0</v>
      </c>
      <c r="J225" s="6">
        <f t="shared" si="684"/>
        <v>0</v>
      </c>
      <c r="K225" s="6">
        <f t="shared" si="684"/>
        <v>0</v>
      </c>
      <c r="L225" s="6">
        <f t="shared" si="684"/>
        <v>0</v>
      </c>
      <c r="M225" s="6">
        <f t="shared" si="684"/>
        <v>0</v>
      </c>
      <c r="N225" s="6">
        <f t="shared" si="684"/>
        <v>0</v>
      </c>
      <c r="O225" s="6">
        <f t="shared" si="680"/>
        <v>0</v>
      </c>
      <c r="P225" s="6">
        <f t="shared" ref="P225:S235" si="685">P222+P224</f>
        <v>0</v>
      </c>
      <c r="Q225" s="6">
        <f t="shared" si="685"/>
        <v>0</v>
      </c>
      <c r="R225" s="6">
        <f t="shared" si="685"/>
        <v>0</v>
      </c>
      <c r="S225" s="6">
        <f t="shared" si="685"/>
        <v>0</v>
      </c>
    </row>
    <row r="226" spans="1:19" x14ac:dyDescent="0.25">
      <c r="A226" s="8" t="s">
        <v>33</v>
      </c>
      <c r="B226" s="80">
        <v>0.25</v>
      </c>
      <c r="C226" s="6">
        <f t="shared" ref="C226" si="686">C225*$B$16</f>
        <v>0</v>
      </c>
      <c r="D226" s="6">
        <f t="shared" ref="D226" si="687">D225*$B$16</f>
        <v>0</v>
      </c>
      <c r="E226" s="6">
        <f t="shared" ref="E226:N226" si="688">E225*$B$16</f>
        <v>0</v>
      </c>
      <c r="F226" s="6">
        <f t="shared" si="688"/>
        <v>0</v>
      </c>
      <c r="G226" s="6">
        <f t="shared" si="688"/>
        <v>0</v>
      </c>
      <c r="H226" s="6">
        <f t="shared" si="688"/>
        <v>0</v>
      </c>
      <c r="I226" s="6">
        <f t="shared" si="688"/>
        <v>0</v>
      </c>
      <c r="J226" s="6">
        <f t="shared" si="688"/>
        <v>0</v>
      </c>
      <c r="K226" s="6">
        <f t="shared" si="688"/>
        <v>0</v>
      </c>
      <c r="L226" s="6">
        <f t="shared" si="688"/>
        <v>0</v>
      </c>
      <c r="M226" s="6">
        <f t="shared" si="688"/>
        <v>0</v>
      </c>
      <c r="N226" s="6">
        <f t="shared" si="688"/>
        <v>0</v>
      </c>
      <c r="O226" s="6">
        <f t="shared" si="680"/>
        <v>0</v>
      </c>
      <c r="P226" s="6">
        <f t="shared" ref="P226:S236" si="689">P225*$B226</f>
        <v>0</v>
      </c>
      <c r="Q226" s="6">
        <f t="shared" si="689"/>
        <v>0</v>
      </c>
      <c r="R226" s="6">
        <f t="shared" si="689"/>
        <v>0</v>
      </c>
      <c r="S226" s="6">
        <f t="shared" si="689"/>
        <v>0</v>
      </c>
    </row>
    <row r="227" spans="1:19" x14ac:dyDescent="0.25">
      <c r="A227" s="8" t="s">
        <v>34</v>
      </c>
      <c r="B227" s="9">
        <f>1-B226</f>
        <v>0.75</v>
      </c>
      <c r="C227" s="6">
        <f t="shared" ref="C227" si="690">C225*$B$17</f>
        <v>0</v>
      </c>
      <c r="D227" s="6">
        <f t="shared" ref="D227" si="691">D225*$B$17</f>
        <v>0</v>
      </c>
      <c r="E227" s="6">
        <f t="shared" ref="E227:N227" si="692">E225*$B$17</f>
        <v>0</v>
      </c>
      <c r="F227" s="6">
        <f t="shared" si="692"/>
        <v>0</v>
      </c>
      <c r="G227" s="6">
        <f t="shared" si="692"/>
        <v>0</v>
      </c>
      <c r="H227" s="6">
        <f t="shared" si="692"/>
        <v>0</v>
      </c>
      <c r="I227" s="6">
        <f t="shared" si="692"/>
        <v>0</v>
      </c>
      <c r="J227" s="6">
        <f t="shared" si="692"/>
        <v>0</v>
      </c>
      <c r="K227" s="6">
        <f t="shared" si="692"/>
        <v>0</v>
      </c>
      <c r="L227" s="6">
        <f t="shared" si="692"/>
        <v>0</v>
      </c>
      <c r="M227" s="6">
        <f t="shared" si="692"/>
        <v>0</v>
      </c>
      <c r="N227" s="6">
        <f t="shared" si="692"/>
        <v>0</v>
      </c>
      <c r="O227" s="6">
        <f t="shared" si="680"/>
        <v>0</v>
      </c>
      <c r="P227" s="6">
        <f t="shared" ref="P227:S237" si="693">P225-P226</f>
        <v>0</v>
      </c>
      <c r="Q227" s="6">
        <f t="shared" si="693"/>
        <v>0</v>
      </c>
      <c r="R227" s="6">
        <f t="shared" si="693"/>
        <v>0</v>
      </c>
      <c r="S227" s="6">
        <f t="shared" si="693"/>
        <v>0</v>
      </c>
    </row>
    <row r="228" spans="1:19" x14ac:dyDescent="0.25">
      <c r="A228" s="122" t="str">
        <f>Vendas!A239</f>
        <v>PRODUTO 23</v>
      </c>
      <c r="B228" s="122"/>
      <c r="C228" s="98" t="s">
        <v>17</v>
      </c>
      <c r="D228" s="98" t="s">
        <v>18</v>
      </c>
      <c r="E228" s="98" t="s">
        <v>19</v>
      </c>
      <c r="F228" s="98" t="s">
        <v>20</v>
      </c>
      <c r="G228" s="98" t="s">
        <v>21</v>
      </c>
      <c r="H228" s="98" t="s">
        <v>22</v>
      </c>
      <c r="I228" s="98" t="s">
        <v>23</v>
      </c>
      <c r="J228" s="98" t="s">
        <v>24</v>
      </c>
      <c r="K228" s="98" t="s">
        <v>25</v>
      </c>
      <c r="L228" s="98" t="s">
        <v>26</v>
      </c>
      <c r="M228" s="98" t="s">
        <v>27</v>
      </c>
      <c r="N228" s="98" t="s">
        <v>28</v>
      </c>
      <c r="O228" s="98" t="s">
        <v>438</v>
      </c>
      <c r="P228" s="98" t="s">
        <v>447</v>
      </c>
      <c r="Q228" s="98" t="s">
        <v>448</v>
      </c>
      <c r="R228" s="98" t="s">
        <v>449</v>
      </c>
      <c r="S228" s="98" t="s">
        <v>450</v>
      </c>
    </row>
    <row r="229" spans="1:19" x14ac:dyDescent="0.25">
      <c r="A229" s="194" t="s">
        <v>29</v>
      </c>
      <c r="B229" s="194"/>
      <c r="C229" s="78">
        <f>Vendas!C241</f>
        <v>0</v>
      </c>
      <c r="D229" s="78">
        <f>Vendas!D241</f>
        <v>0</v>
      </c>
      <c r="E229" s="78">
        <f>Vendas!E241</f>
        <v>0</v>
      </c>
      <c r="F229" s="78">
        <f>Vendas!F241</f>
        <v>0</v>
      </c>
      <c r="G229" s="78">
        <f>Vendas!G241</f>
        <v>0</v>
      </c>
      <c r="H229" s="78">
        <f>Vendas!H241</f>
        <v>0</v>
      </c>
      <c r="I229" s="78">
        <f>Vendas!I241</f>
        <v>0</v>
      </c>
      <c r="J229" s="78">
        <f>Vendas!J241</f>
        <v>0</v>
      </c>
      <c r="K229" s="78">
        <f>Vendas!K241</f>
        <v>0</v>
      </c>
      <c r="L229" s="78">
        <f>Vendas!L241</f>
        <v>0</v>
      </c>
      <c r="M229" s="78">
        <f>Vendas!M241</f>
        <v>0</v>
      </c>
      <c r="N229" s="78">
        <f>Vendas!N241</f>
        <v>0</v>
      </c>
      <c r="O229" s="79">
        <f t="shared" ref="O229" si="694">SUM(C229:N229)</f>
        <v>0</v>
      </c>
      <c r="P229" s="79">
        <f>Vendas!P241</f>
        <v>0</v>
      </c>
      <c r="Q229" s="79">
        <f>Vendas!Q241</f>
        <v>0</v>
      </c>
      <c r="R229" s="79">
        <f>Vendas!R241</f>
        <v>0</v>
      </c>
      <c r="S229" s="79">
        <f>Vendas!S241</f>
        <v>0</v>
      </c>
    </row>
    <row r="230" spans="1:19" x14ac:dyDescent="0.25">
      <c r="A230" s="175" t="s">
        <v>516</v>
      </c>
      <c r="B230" s="120">
        <v>0</v>
      </c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9"/>
      <c r="P230" s="79"/>
      <c r="Q230" s="79"/>
      <c r="R230" s="79"/>
      <c r="S230" s="79"/>
    </row>
    <row r="231" spans="1:19" x14ac:dyDescent="0.25">
      <c r="A231" s="194" t="s">
        <v>30</v>
      </c>
      <c r="B231" s="194"/>
      <c r="C231" s="6">
        <f>Vendas!C242*(1-$B230)</f>
        <v>0</v>
      </c>
      <c r="D231" s="6">
        <f>Vendas!D242*(1-$B230)</f>
        <v>0</v>
      </c>
      <c r="E231" s="6">
        <f>Vendas!E242*(1-$B230)</f>
        <v>0</v>
      </c>
      <c r="F231" s="6">
        <f>Vendas!F242*(1-$B230)</f>
        <v>0</v>
      </c>
      <c r="G231" s="6">
        <f>Vendas!G242*(1-$B230)</f>
        <v>0</v>
      </c>
      <c r="H231" s="6">
        <f>Vendas!H242*(1-$B230)</f>
        <v>0</v>
      </c>
      <c r="I231" s="6">
        <f>Vendas!I242*(1-$B230)</f>
        <v>0</v>
      </c>
      <c r="J231" s="6">
        <f>Vendas!J242*(1-$B230)</f>
        <v>0</v>
      </c>
      <c r="K231" s="6">
        <f>Vendas!K242*(1-$B230)</f>
        <v>0</v>
      </c>
      <c r="L231" s="6">
        <f>Vendas!L242*(1-$B230)</f>
        <v>0</v>
      </c>
      <c r="M231" s="6">
        <f>Vendas!M242*(1-$B230)</f>
        <v>0</v>
      </c>
      <c r="N231" s="6">
        <f>Vendas!N242*(1-$B230)</f>
        <v>0</v>
      </c>
      <c r="O231" s="6">
        <f t="shared" ref="O231" si="695">AVERAGE(C231:N231)</f>
        <v>0</v>
      </c>
      <c r="P231" s="6">
        <f>Vendas!P242*(1-Aprovisionamento!$B230)</f>
        <v>0</v>
      </c>
      <c r="Q231" s="6">
        <f>Vendas!Q242*(1-Aprovisionamento!$B230)</f>
        <v>0</v>
      </c>
      <c r="R231" s="6">
        <f>Vendas!R242*(1-Aprovisionamento!$B230)</f>
        <v>0</v>
      </c>
      <c r="S231" s="6">
        <f>Vendas!S242*(1-Aprovisionamento!$B230)</f>
        <v>0</v>
      </c>
    </row>
    <row r="232" spans="1:19" ht="12" customHeight="1" x14ac:dyDescent="0.25">
      <c r="A232" s="194" t="s">
        <v>282</v>
      </c>
      <c r="B232" s="194"/>
      <c r="C232" s="6">
        <f t="shared" ref="C232" si="696">C229*C231</f>
        <v>0</v>
      </c>
      <c r="D232" s="6">
        <f t="shared" ref="D232" si="697">D229*D231</f>
        <v>0</v>
      </c>
      <c r="E232" s="6">
        <f t="shared" ref="E232:N232" si="698">E229*E231</f>
        <v>0</v>
      </c>
      <c r="F232" s="6">
        <f t="shared" si="698"/>
        <v>0</v>
      </c>
      <c r="G232" s="6">
        <f t="shared" si="698"/>
        <v>0</v>
      </c>
      <c r="H232" s="6">
        <f t="shared" si="698"/>
        <v>0</v>
      </c>
      <c r="I232" s="6">
        <f t="shared" si="698"/>
        <v>0</v>
      </c>
      <c r="J232" s="6">
        <f t="shared" si="698"/>
        <v>0</v>
      </c>
      <c r="K232" s="6">
        <f t="shared" si="698"/>
        <v>0</v>
      </c>
      <c r="L232" s="6">
        <f t="shared" si="698"/>
        <v>0</v>
      </c>
      <c r="M232" s="6">
        <f t="shared" si="698"/>
        <v>0</v>
      </c>
      <c r="N232" s="6">
        <f t="shared" si="698"/>
        <v>0</v>
      </c>
      <c r="O232" s="6">
        <f t="shared" ref="O232" si="699">SUM(C232:N232)</f>
        <v>0</v>
      </c>
      <c r="P232" s="6">
        <f t="shared" ref="P232:S232" si="700">P229*P231</f>
        <v>0</v>
      </c>
      <c r="Q232" s="6">
        <f t="shared" si="700"/>
        <v>0</v>
      </c>
      <c r="R232" s="6">
        <f t="shared" si="700"/>
        <v>0</v>
      </c>
      <c r="S232" s="6">
        <f t="shared" si="700"/>
        <v>0</v>
      </c>
    </row>
    <row r="233" spans="1:19" x14ac:dyDescent="0.25">
      <c r="A233" s="194" t="s">
        <v>31</v>
      </c>
      <c r="B233" s="194"/>
      <c r="C233" s="130">
        <f>Vendas!C244</f>
        <v>0.21</v>
      </c>
      <c r="D233" s="130">
        <f>Vendas!D244</f>
        <v>0.21</v>
      </c>
      <c r="E233" s="130">
        <f>Vendas!E244</f>
        <v>0.21</v>
      </c>
      <c r="F233" s="130">
        <f>Vendas!F244</f>
        <v>0.21</v>
      </c>
      <c r="G233" s="130">
        <f>Vendas!G244</f>
        <v>0.21</v>
      </c>
      <c r="H233" s="130">
        <f>Vendas!H244</f>
        <v>0.21</v>
      </c>
      <c r="I233" s="130">
        <f>Vendas!I244</f>
        <v>0.21</v>
      </c>
      <c r="J233" s="130">
        <f>Vendas!J244</f>
        <v>0.21</v>
      </c>
      <c r="K233" s="130">
        <f>Vendas!K244</f>
        <v>0.21</v>
      </c>
      <c r="L233" s="130">
        <f>Vendas!L244</f>
        <v>0.21</v>
      </c>
      <c r="M233" s="130">
        <f>Vendas!M244</f>
        <v>0.21</v>
      </c>
      <c r="N233" s="130">
        <f>Vendas!N244</f>
        <v>0.21</v>
      </c>
      <c r="O233" s="6"/>
      <c r="P233" s="6"/>
      <c r="Q233" s="6"/>
      <c r="R233" s="6"/>
      <c r="S233" s="6"/>
    </row>
    <row r="234" spans="1:19" x14ac:dyDescent="0.25">
      <c r="A234" s="195" t="s">
        <v>280</v>
      </c>
      <c r="B234" s="195"/>
      <c r="C234" s="6">
        <f t="shared" ref="C234" si="701">C232*C233</f>
        <v>0</v>
      </c>
      <c r="D234" s="6">
        <f t="shared" ref="D234" si="702">D232*D233</f>
        <v>0</v>
      </c>
      <c r="E234" s="6">
        <f t="shared" ref="E234:N234" si="703">E232*E233</f>
        <v>0</v>
      </c>
      <c r="F234" s="6">
        <f t="shared" si="703"/>
        <v>0</v>
      </c>
      <c r="G234" s="6">
        <f t="shared" si="703"/>
        <v>0</v>
      </c>
      <c r="H234" s="6">
        <f t="shared" si="703"/>
        <v>0</v>
      </c>
      <c r="I234" s="6">
        <f t="shared" si="703"/>
        <v>0</v>
      </c>
      <c r="J234" s="6">
        <f t="shared" si="703"/>
        <v>0</v>
      </c>
      <c r="K234" s="6">
        <f t="shared" si="703"/>
        <v>0</v>
      </c>
      <c r="L234" s="6">
        <f t="shared" si="703"/>
        <v>0</v>
      </c>
      <c r="M234" s="6">
        <f t="shared" si="703"/>
        <v>0</v>
      </c>
      <c r="N234" s="6">
        <f t="shared" si="703"/>
        <v>0</v>
      </c>
      <c r="O234" s="6">
        <f t="shared" ref="O234:O237" si="704">SUM(C234:N234)</f>
        <v>0</v>
      </c>
      <c r="P234" s="6">
        <f t="shared" si="681"/>
        <v>0</v>
      </c>
      <c r="Q234" s="6">
        <f t="shared" si="681"/>
        <v>0</v>
      </c>
      <c r="R234" s="6">
        <f t="shared" si="681"/>
        <v>0</v>
      </c>
      <c r="S234" s="6">
        <f t="shared" si="681"/>
        <v>0</v>
      </c>
    </row>
    <row r="235" spans="1:19" x14ac:dyDescent="0.25">
      <c r="A235" s="195" t="s">
        <v>281</v>
      </c>
      <c r="B235" s="195"/>
      <c r="C235" s="6">
        <f t="shared" ref="C235" si="705">C232+C234</f>
        <v>0</v>
      </c>
      <c r="D235" s="6">
        <f t="shared" ref="D235" si="706">D232+D234</f>
        <v>0</v>
      </c>
      <c r="E235" s="6">
        <f t="shared" ref="E235:N235" si="707">E232+E234</f>
        <v>0</v>
      </c>
      <c r="F235" s="6">
        <f t="shared" si="707"/>
        <v>0</v>
      </c>
      <c r="G235" s="6">
        <f t="shared" si="707"/>
        <v>0</v>
      </c>
      <c r="H235" s="6">
        <f t="shared" si="707"/>
        <v>0</v>
      </c>
      <c r="I235" s="6">
        <f t="shared" si="707"/>
        <v>0</v>
      </c>
      <c r="J235" s="6">
        <f t="shared" si="707"/>
        <v>0</v>
      </c>
      <c r="K235" s="6">
        <f t="shared" si="707"/>
        <v>0</v>
      </c>
      <c r="L235" s="6">
        <f t="shared" si="707"/>
        <v>0</v>
      </c>
      <c r="M235" s="6">
        <f t="shared" si="707"/>
        <v>0</v>
      </c>
      <c r="N235" s="6">
        <f t="shared" si="707"/>
        <v>0</v>
      </c>
      <c r="O235" s="6">
        <f t="shared" si="704"/>
        <v>0</v>
      </c>
      <c r="P235" s="6">
        <f t="shared" si="685"/>
        <v>0</v>
      </c>
      <c r="Q235" s="6">
        <f t="shared" si="685"/>
        <v>0</v>
      </c>
      <c r="R235" s="6">
        <f t="shared" si="685"/>
        <v>0</v>
      </c>
      <c r="S235" s="6">
        <f t="shared" si="685"/>
        <v>0</v>
      </c>
    </row>
    <row r="236" spans="1:19" x14ac:dyDescent="0.25">
      <c r="A236" s="8" t="s">
        <v>33</v>
      </c>
      <c r="B236" s="80">
        <v>0.25</v>
      </c>
      <c r="C236" s="6">
        <f t="shared" ref="C236" si="708">C235*$B$16</f>
        <v>0</v>
      </c>
      <c r="D236" s="6">
        <f t="shared" ref="D236" si="709">D235*$B$16</f>
        <v>0</v>
      </c>
      <c r="E236" s="6">
        <f t="shared" ref="E236:N236" si="710">E235*$B$16</f>
        <v>0</v>
      </c>
      <c r="F236" s="6">
        <f t="shared" si="710"/>
        <v>0</v>
      </c>
      <c r="G236" s="6">
        <f t="shared" si="710"/>
        <v>0</v>
      </c>
      <c r="H236" s="6">
        <f t="shared" si="710"/>
        <v>0</v>
      </c>
      <c r="I236" s="6">
        <f t="shared" si="710"/>
        <v>0</v>
      </c>
      <c r="J236" s="6">
        <f t="shared" si="710"/>
        <v>0</v>
      </c>
      <c r="K236" s="6">
        <f t="shared" si="710"/>
        <v>0</v>
      </c>
      <c r="L236" s="6">
        <f t="shared" si="710"/>
        <v>0</v>
      </c>
      <c r="M236" s="6">
        <f t="shared" si="710"/>
        <v>0</v>
      </c>
      <c r="N236" s="6">
        <f t="shared" si="710"/>
        <v>0</v>
      </c>
      <c r="O236" s="6">
        <f t="shared" si="704"/>
        <v>0</v>
      </c>
      <c r="P236" s="6">
        <f t="shared" si="689"/>
        <v>0</v>
      </c>
      <c r="Q236" s="6">
        <f t="shared" si="689"/>
        <v>0</v>
      </c>
      <c r="R236" s="6">
        <f t="shared" si="689"/>
        <v>0</v>
      </c>
      <c r="S236" s="6">
        <f t="shared" si="689"/>
        <v>0</v>
      </c>
    </row>
    <row r="237" spans="1:19" x14ac:dyDescent="0.25">
      <c r="A237" s="8" t="s">
        <v>34</v>
      </c>
      <c r="B237" s="9">
        <f>1-B236</f>
        <v>0.75</v>
      </c>
      <c r="C237" s="6">
        <f t="shared" ref="C237" si="711">C235*$B$17</f>
        <v>0</v>
      </c>
      <c r="D237" s="6">
        <f t="shared" ref="D237" si="712">D235*$B$17</f>
        <v>0</v>
      </c>
      <c r="E237" s="6">
        <f t="shared" ref="E237:N237" si="713">E235*$B$17</f>
        <v>0</v>
      </c>
      <c r="F237" s="6">
        <f t="shared" si="713"/>
        <v>0</v>
      </c>
      <c r="G237" s="6">
        <f t="shared" si="713"/>
        <v>0</v>
      </c>
      <c r="H237" s="6">
        <f t="shared" si="713"/>
        <v>0</v>
      </c>
      <c r="I237" s="6">
        <f t="shared" si="713"/>
        <v>0</v>
      </c>
      <c r="J237" s="6">
        <f t="shared" si="713"/>
        <v>0</v>
      </c>
      <c r="K237" s="6">
        <f t="shared" si="713"/>
        <v>0</v>
      </c>
      <c r="L237" s="6">
        <f t="shared" si="713"/>
        <v>0</v>
      </c>
      <c r="M237" s="6">
        <f t="shared" si="713"/>
        <v>0</v>
      </c>
      <c r="N237" s="6">
        <f t="shared" si="713"/>
        <v>0</v>
      </c>
      <c r="O237" s="6">
        <f t="shared" si="704"/>
        <v>0</v>
      </c>
      <c r="P237" s="6">
        <f t="shared" si="693"/>
        <v>0</v>
      </c>
      <c r="Q237" s="6">
        <f t="shared" si="693"/>
        <v>0</v>
      </c>
      <c r="R237" s="6">
        <f t="shared" si="693"/>
        <v>0</v>
      </c>
      <c r="S237" s="6">
        <f t="shared" si="693"/>
        <v>0</v>
      </c>
    </row>
    <row r="238" spans="1:19" x14ac:dyDescent="0.25">
      <c r="A238" s="122" t="str">
        <f>Vendas!A249</f>
        <v>PRODUTO 24</v>
      </c>
      <c r="B238" s="122"/>
      <c r="C238" s="98" t="s">
        <v>17</v>
      </c>
      <c r="D238" s="98" t="s">
        <v>18</v>
      </c>
      <c r="E238" s="98" t="s">
        <v>19</v>
      </c>
      <c r="F238" s="98" t="s">
        <v>20</v>
      </c>
      <c r="G238" s="98" t="s">
        <v>21</v>
      </c>
      <c r="H238" s="98" t="s">
        <v>22</v>
      </c>
      <c r="I238" s="98" t="s">
        <v>23</v>
      </c>
      <c r="J238" s="98" t="s">
        <v>24</v>
      </c>
      <c r="K238" s="98" t="s">
        <v>25</v>
      </c>
      <c r="L238" s="98" t="s">
        <v>26</v>
      </c>
      <c r="M238" s="98" t="s">
        <v>27</v>
      </c>
      <c r="N238" s="98" t="s">
        <v>28</v>
      </c>
      <c r="O238" s="98" t="s">
        <v>438</v>
      </c>
      <c r="P238" s="98" t="s">
        <v>447</v>
      </c>
      <c r="Q238" s="98" t="s">
        <v>448</v>
      </c>
      <c r="R238" s="98" t="s">
        <v>449</v>
      </c>
      <c r="S238" s="98" t="s">
        <v>450</v>
      </c>
    </row>
    <row r="239" spans="1:19" x14ac:dyDescent="0.25">
      <c r="A239" s="194" t="s">
        <v>29</v>
      </c>
      <c r="B239" s="194"/>
      <c r="C239" s="78">
        <f>Vendas!C251</f>
        <v>0</v>
      </c>
      <c r="D239" s="78">
        <f>Vendas!D251</f>
        <v>0</v>
      </c>
      <c r="E239" s="78">
        <f>Vendas!E251</f>
        <v>0</v>
      </c>
      <c r="F239" s="78">
        <f>Vendas!F251</f>
        <v>0</v>
      </c>
      <c r="G239" s="78">
        <f>Vendas!G251</f>
        <v>0</v>
      </c>
      <c r="H239" s="78">
        <f>Vendas!H251</f>
        <v>0</v>
      </c>
      <c r="I239" s="78">
        <f>Vendas!I251</f>
        <v>0</v>
      </c>
      <c r="J239" s="78">
        <f>Vendas!J251</f>
        <v>0</v>
      </c>
      <c r="K239" s="78">
        <f>Vendas!K251</f>
        <v>0</v>
      </c>
      <c r="L239" s="78">
        <f>Vendas!L251</f>
        <v>0</v>
      </c>
      <c r="M239" s="78">
        <f>Vendas!M251</f>
        <v>0</v>
      </c>
      <c r="N239" s="78">
        <f>Vendas!N251</f>
        <v>0</v>
      </c>
      <c r="O239" s="79">
        <f t="shared" ref="O239" si="714">SUM(C239:N239)</f>
        <v>0</v>
      </c>
      <c r="P239" s="79">
        <f>Vendas!P251</f>
        <v>0</v>
      </c>
      <c r="Q239" s="79">
        <f>Vendas!Q251</f>
        <v>0</v>
      </c>
      <c r="R239" s="79">
        <f>Vendas!R251</f>
        <v>0</v>
      </c>
      <c r="S239" s="79">
        <f>Vendas!S251</f>
        <v>0</v>
      </c>
    </row>
    <row r="240" spans="1:19" x14ac:dyDescent="0.25">
      <c r="A240" s="175" t="s">
        <v>516</v>
      </c>
      <c r="B240" s="120">
        <v>0</v>
      </c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9"/>
      <c r="P240" s="79"/>
      <c r="Q240" s="79"/>
      <c r="R240" s="79"/>
      <c r="S240" s="79"/>
    </row>
    <row r="241" spans="1:19" x14ac:dyDescent="0.25">
      <c r="A241" s="194" t="s">
        <v>30</v>
      </c>
      <c r="B241" s="194"/>
      <c r="C241" s="6">
        <f>Vendas!C252*(1-$B240)</f>
        <v>0</v>
      </c>
      <c r="D241" s="6">
        <f>Vendas!D252*(1-$B240)</f>
        <v>0</v>
      </c>
      <c r="E241" s="6">
        <f>Vendas!E252*(1-$B240)</f>
        <v>0</v>
      </c>
      <c r="F241" s="6">
        <f>Vendas!F252*(1-$B240)</f>
        <v>0</v>
      </c>
      <c r="G241" s="6">
        <f>Vendas!G252*(1-$B240)</f>
        <v>0</v>
      </c>
      <c r="H241" s="6">
        <f>Vendas!H252*(1-$B240)</f>
        <v>0</v>
      </c>
      <c r="I241" s="6">
        <f>Vendas!I252*(1-$B240)</f>
        <v>0</v>
      </c>
      <c r="J241" s="6">
        <f>Vendas!J252*(1-$B240)</f>
        <v>0</v>
      </c>
      <c r="K241" s="6">
        <f>Vendas!K252*(1-$B240)</f>
        <v>0</v>
      </c>
      <c r="L241" s="6">
        <f>Vendas!L252*(1-$B240)</f>
        <v>0</v>
      </c>
      <c r="M241" s="6">
        <f>Vendas!M252*(1-$B240)</f>
        <v>0</v>
      </c>
      <c r="N241" s="6">
        <f>Vendas!N252*(1-$B240)</f>
        <v>0</v>
      </c>
      <c r="O241" s="6">
        <f t="shared" ref="O241" si="715">AVERAGE(C241:N241)</f>
        <v>0</v>
      </c>
      <c r="P241" s="6">
        <f>Vendas!P252*(1-Aprovisionamento!$B240)</f>
        <v>0</v>
      </c>
      <c r="Q241" s="6">
        <f>Vendas!Q252*(1-Aprovisionamento!$B240)</f>
        <v>0</v>
      </c>
      <c r="R241" s="6">
        <f>Vendas!R252*(1-Aprovisionamento!$B240)</f>
        <v>0</v>
      </c>
      <c r="S241" s="6">
        <f>Vendas!S252*(1-Aprovisionamento!$B240)</f>
        <v>0</v>
      </c>
    </row>
    <row r="242" spans="1:19" ht="12" customHeight="1" x14ac:dyDescent="0.25">
      <c r="A242" s="194" t="s">
        <v>282</v>
      </c>
      <c r="B242" s="194"/>
      <c r="C242" s="6">
        <f t="shared" ref="C242" si="716">C239*C241</f>
        <v>0</v>
      </c>
      <c r="D242" s="6">
        <f t="shared" ref="D242" si="717">D239*D241</f>
        <v>0</v>
      </c>
      <c r="E242" s="6">
        <f t="shared" ref="E242:N242" si="718">E239*E241</f>
        <v>0</v>
      </c>
      <c r="F242" s="6">
        <f t="shared" si="718"/>
        <v>0</v>
      </c>
      <c r="G242" s="6">
        <f t="shared" si="718"/>
        <v>0</v>
      </c>
      <c r="H242" s="6">
        <f t="shared" si="718"/>
        <v>0</v>
      </c>
      <c r="I242" s="6">
        <f t="shared" si="718"/>
        <v>0</v>
      </c>
      <c r="J242" s="6">
        <f t="shared" si="718"/>
        <v>0</v>
      </c>
      <c r="K242" s="6">
        <f t="shared" si="718"/>
        <v>0</v>
      </c>
      <c r="L242" s="6">
        <f t="shared" si="718"/>
        <v>0</v>
      </c>
      <c r="M242" s="6">
        <f t="shared" si="718"/>
        <v>0</v>
      </c>
      <c r="N242" s="6">
        <f t="shared" si="718"/>
        <v>0</v>
      </c>
      <c r="O242" s="6">
        <f t="shared" ref="O242" si="719">SUM(C242:N242)</f>
        <v>0</v>
      </c>
      <c r="P242" s="6">
        <f>P239*P241</f>
        <v>0</v>
      </c>
      <c r="Q242" s="6">
        <f>Q239*Q241</f>
        <v>0</v>
      </c>
      <c r="R242" s="6">
        <f>R239*R241</f>
        <v>0</v>
      </c>
      <c r="S242" s="6">
        <f>S239*S241</f>
        <v>0</v>
      </c>
    </row>
    <row r="243" spans="1:19" x14ac:dyDescent="0.25">
      <c r="A243" s="194" t="s">
        <v>31</v>
      </c>
      <c r="B243" s="194"/>
      <c r="C243" s="130">
        <f>Vendas!C254</f>
        <v>0.21</v>
      </c>
      <c r="D243" s="130">
        <f>Vendas!D254</f>
        <v>0.21</v>
      </c>
      <c r="E243" s="130">
        <f>Vendas!E254</f>
        <v>0.21</v>
      </c>
      <c r="F243" s="130">
        <f>Vendas!F254</f>
        <v>0.21</v>
      </c>
      <c r="G243" s="130">
        <f>Vendas!G254</f>
        <v>0.21</v>
      </c>
      <c r="H243" s="130">
        <f>Vendas!H254</f>
        <v>0.21</v>
      </c>
      <c r="I243" s="130">
        <f>Vendas!I254</f>
        <v>0.21</v>
      </c>
      <c r="J243" s="130">
        <f>Vendas!J254</f>
        <v>0.21</v>
      </c>
      <c r="K243" s="130">
        <f>Vendas!K254</f>
        <v>0.21</v>
      </c>
      <c r="L243" s="130">
        <f>Vendas!L254</f>
        <v>0.21</v>
      </c>
      <c r="M243" s="130">
        <f>Vendas!M254</f>
        <v>0.21</v>
      </c>
      <c r="N243" s="130">
        <f>Vendas!N254</f>
        <v>0.21</v>
      </c>
      <c r="O243" s="6"/>
      <c r="P243" s="6"/>
      <c r="Q243" s="6"/>
      <c r="R243" s="6"/>
      <c r="S243" s="6"/>
    </row>
    <row r="244" spans="1:19" x14ac:dyDescent="0.25">
      <c r="A244" s="195" t="s">
        <v>280</v>
      </c>
      <c r="B244" s="195"/>
      <c r="C244" s="6">
        <f t="shared" ref="C244" si="720">C242*C243</f>
        <v>0</v>
      </c>
      <c r="D244" s="6">
        <f t="shared" ref="D244" si="721">D242*D243</f>
        <v>0</v>
      </c>
      <c r="E244" s="6">
        <f t="shared" ref="E244:N244" si="722">E242*E243</f>
        <v>0</v>
      </c>
      <c r="F244" s="6">
        <f t="shared" si="722"/>
        <v>0</v>
      </c>
      <c r="G244" s="6">
        <f t="shared" si="722"/>
        <v>0</v>
      </c>
      <c r="H244" s="6">
        <f t="shared" si="722"/>
        <v>0</v>
      </c>
      <c r="I244" s="6">
        <f t="shared" si="722"/>
        <v>0</v>
      </c>
      <c r="J244" s="6">
        <f t="shared" si="722"/>
        <v>0</v>
      </c>
      <c r="K244" s="6">
        <f t="shared" si="722"/>
        <v>0</v>
      </c>
      <c r="L244" s="6">
        <f t="shared" si="722"/>
        <v>0</v>
      </c>
      <c r="M244" s="6">
        <f t="shared" si="722"/>
        <v>0</v>
      </c>
      <c r="N244" s="6">
        <f t="shared" si="722"/>
        <v>0</v>
      </c>
      <c r="O244" s="6">
        <f t="shared" ref="O244:O247" si="723">SUM(C244:N244)</f>
        <v>0</v>
      </c>
      <c r="P244" s="6">
        <f t="shared" ref="P244:S254" si="724">P242*$C243</f>
        <v>0</v>
      </c>
      <c r="Q244" s="6">
        <f t="shared" si="724"/>
        <v>0</v>
      </c>
      <c r="R244" s="6">
        <f t="shared" si="724"/>
        <v>0</v>
      </c>
      <c r="S244" s="6">
        <f t="shared" si="724"/>
        <v>0</v>
      </c>
    </row>
    <row r="245" spans="1:19" x14ac:dyDescent="0.25">
      <c r="A245" s="195" t="s">
        <v>281</v>
      </c>
      <c r="B245" s="195"/>
      <c r="C245" s="6">
        <f t="shared" ref="C245" si="725">C242+C244</f>
        <v>0</v>
      </c>
      <c r="D245" s="6">
        <f t="shared" ref="D245" si="726">D242+D244</f>
        <v>0</v>
      </c>
      <c r="E245" s="6">
        <f t="shared" ref="E245:N245" si="727">E242+E244</f>
        <v>0</v>
      </c>
      <c r="F245" s="6">
        <f t="shared" si="727"/>
        <v>0</v>
      </c>
      <c r="G245" s="6">
        <f t="shared" si="727"/>
        <v>0</v>
      </c>
      <c r="H245" s="6">
        <f t="shared" si="727"/>
        <v>0</v>
      </c>
      <c r="I245" s="6">
        <f t="shared" si="727"/>
        <v>0</v>
      </c>
      <c r="J245" s="6">
        <f t="shared" si="727"/>
        <v>0</v>
      </c>
      <c r="K245" s="6">
        <f t="shared" si="727"/>
        <v>0</v>
      </c>
      <c r="L245" s="6">
        <f t="shared" si="727"/>
        <v>0</v>
      </c>
      <c r="M245" s="6">
        <f t="shared" si="727"/>
        <v>0</v>
      </c>
      <c r="N245" s="6">
        <f t="shared" si="727"/>
        <v>0</v>
      </c>
      <c r="O245" s="6">
        <f t="shared" si="723"/>
        <v>0</v>
      </c>
      <c r="P245" s="6">
        <f t="shared" ref="P245:S255" si="728">P242+P244</f>
        <v>0</v>
      </c>
      <c r="Q245" s="6">
        <f t="shared" si="728"/>
        <v>0</v>
      </c>
      <c r="R245" s="6">
        <f t="shared" si="728"/>
        <v>0</v>
      </c>
      <c r="S245" s="6">
        <f t="shared" si="728"/>
        <v>0</v>
      </c>
    </row>
    <row r="246" spans="1:19" x14ac:dyDescent="0.25">
      <c r="A246" s="8" t="s">
        <v>33</v>
      </c>
      <c r="B246" s="80">
        <v>0.25</v>
      </c>
      <c r="C246" s="6">
        <f t="shared" ref="C246" si="729">C245*$B$16</f>
        <v>0</v>
      </c>
      <c r="D246" s="6">
        <f t="shared" ref="D246" si="730">D245*$B$16</f>
        <v>0</v>
      </c>
      <c r="E246" s="6">
        <f t="shared" ref="E246:N246" si="731">E245*$B$16</f>
        <v>0</v>
      </c>
      <c r="F246" s="6">
        <f t="shared" si="731"/>
        <v>0</v>
      </c>
      <c r="G246" s="6">
        <f t="shared" si="731"/>
        <v>0</v>
      </c>
      <c r="H246" s="6">
        <f t="shared" si="731"/>
        <v>0</v>
      </c>
      <c r="I246" s="6">
        <f t="shared" si="731"/>
        <v>0</v>
      </c>
      <c r="J246" s="6">
        <f t="shared" si="731"/>
        <v>0</v>
      </c>
      <c r="K246" s="6">
        <f t="shared" si="731"/>
        <v>0</v>
      </c>
      <c r="L246" s="6">
        <f t="shared" si="731"/>
        <v>0</v>
      </c>
      <c r="M246" s="6">
        <f t="shared" si="731"/>
        <v>0</v>
      </c>
      <c r="N246" s="6">
        <f t="shared" si="731"/>
        <v>0</v>
      </c>
      <c r="O246" s="6">
        <f t="shared" si="723"/>
        <v>0</v>
      </c>
      <c r="P246" s="6">
        <f t="shared" ref="P246:S256" si="732">P245*$B246</f>
        <v>0</v>
      </c>
      <c r="Q246" s="6">
        <f t="shared" si="732"/>
        <v>0</v>
      </c>
      <c r="R246" s="6">
        <f t="shared" si="732"/>
        <v>0</v>
      </c>
      <c r="S246" s="6">
        <f t="shared" si="732"/>
        <v>0</v>
      </c>
    </row>
    <row r="247" spans="1:19" x14ac:dyDescent="0.25">
      <c r="A247" s="8" t="s">
        <v>34</v>
      </c>
      <c r="B247" s="9">
        <f>1-B246</f>
        <v>0.75</v>
      </c>
      <c r="C247" s="6">
        <f t="shared" ref="C247" si="733">C245*$B$17</f>
        <v>0</v>
      </c>
      <c r="D247" s="6">
        <f t="shared" ref="D247" si="734">D245*$B$17</f>
        <v>0</v>
      </c>
      <c r="E247" s="6">
        <f t="shared" ref="E247:N247" si="735">E245*$B$17</f>
        <v>0</v>
      </c>
      <c r="F247" s="6">
        <f t="shared" si="735"/>
        <v>0</v>
      </c>
      <c r="G247" s="6">
        <f t="shared" si="735"/>
        <v>0</v>
      </c>
      <c r="H247" s="6">
        <f t="shared" si="735"/>
        <v>0</v>
      </c>
      <c r="I247" s="6">
        <f t="shared" si="735"/>
        <v>0</v>
      </c>
      <c r="J247" s="6">
        <f t="shared" si="735"/>
        <v>0</v>
      </c>
      <c r="K247" s="6">
        <f t="shared" si="735"/>
        <v>0</v>
      </c>
      <c r="L247" s="6">
        <f t="shared" si="735"/>
        <v>0</v>
      </c>
      <c r="M247" s="6">
        <f t="shared" si="735"/>
        <v>0</v>
      </c>
      <c r="N247" s="6">
        <f t="shared" si="735"/>
        <v>0</v>
      </c>
      <c r="O247" s="6">
        <f t="shared" si="723"/>
        <v>0</v>
      </c>
      <c r="P247" s="6">
        <f t="shared" ref="P247:S257" si="736">P245-P246</f>
        <v>0</v>
      </c>
      <c r="Q247" s="6">
        <f t="shared" si="736"/>
        <v>0</v>
      </c>
      <c r="R247" s="6">
        <f t="shared" si="736"/>
        <v>0</v>
      </c>
      <c r="S247" s="6">
        <f t="shared" si="736"/>
        <v>0</v>
      </c>
    </row>
    <row r="248" spans="1:19" x14ac:dyDescent="0.25">
      <c r="A248" s="122" t="str">
        <f>Vendas!A259</f>
        <v>PRODUTO 25</v>
      </c>
      <c r="B248" s="122"/>
      <c r="C248" s="98" t="s">
        <v>17</v>
      </c>
      <c r="D248" s="98" t="s">
        <v>18</v>
      </c>
      <c r="E248" s="98" t="s">
        <v>19</v>
      </c>
      <c r="F248" s="98" t="s">
        <v>20</v>
      </c>
      <c r="G248" s="98" t="s">
        <v>21</v>
      </c>
      <c r="H248" s="98" t="s">
        <v>22</v>
      </c>
      <c r="I248" s="98" t="s">
        <v>23</v>
      </c>
      <c r="J248" s="98" t="s">
        <v>24</v>
      </c>
      <c r="K248" s="98" t="s">
        <v>25</v>
      </c>
      <c r="L248" s="98" t="s">
        <v>26</v>
      </c>
      <c r="M248" s="98" t="s">
        <v>27</v>
      </c>
      <c r="N248" s="98" t="s">
        <v>28</v>
      </c>
      <c r="O248" s="98" t="s">
        <v>438</v>
      </c>
      <c r="P248" s="98" t="s">
        <v>447</v>
      </c>
      <c r="Q248" s="98" t="s">
        <v>448</v>
      </c>
      <c r="R248" s="98" t="s">
        <v>449</v>
      </c>
      <c r="S248" s="98" t="s">
        <v>450</v>
      </c>
    </row>
    <row r="249" spans="1:19" x14ac:dyDescent="0.25">
      <c r="A249" s="194" t="s">
        <v>29</v>
      </c>
      <c r="B249" s="194"/>
      <c r="C249" s="78">
        <f>Vendas!C261</f>
        <v>0</v>
      </c>
      <c r="D249" s="78">
        <f>Vendas!D261</f>
        <v>0</v>
      </c>
      <c r="E249" s="78">
        <f>Vendas!E261</f>
        <v>0</v>
      </c>
      <c r="F249" s="78">
        <f>Vendas!F261</f>
        <v>0</v>
      </c>
      <c r="G249" s="78">
        <f>Vendas!G261</f>
        <v>0</v>
      </c>
      <c r="H249" s="78">
        <f>Vendas!H261</f>
        <v>0</v>
      </c>
      <c r="I249" s="78">
        <f>Vendas!I261</f>
        <v>0</v>
      </c>
      <c r="J249" s="78">
        <f>Vendas!J261</f>
        <v>0</v>
      </c>
      <c r="K249" s="78">
        <f>Vendas!K261</f>
        <v>0</v>
      </c>
      <c r="L249" s="78">
        <f>Vendas!L261</f>
        <v>0</v>
      </c>
      <c r="M249" s="78">
        <f>Vendas!M261</f>
        <v>0</v>
      </c>
      <c r="N249" s="78">
        <f>Vendas!N261</f>
        <v>0</v>
      </c>
      <c r="O249" s="79">
        <f t="shared" ref="O249" si="737">SUM(C249:N249)</f>
        <v>0</v>
      </c>
      <c r="P249" s="79">
        <f>Vendas!P261</f>
        <v>0</v>
      </c>
      <c r="Q249" s="79">
        <f>Vendas!Q261</f>
        <v>0</v>
      </c>
      <c r="R249" s="79">
        <f>Vendas!R261</f>
        <v>0</v>
      </c>
      <c r="S249" s="79">
        <f>Vendas!S261</f>
        <v>0</v>
      </c>
    </row>
    <row r="250" spans="1:19" x14ac:dyDescent="0.25">
      <c r="A250" s="175" t="s">
        <v>516</v>
      </c>
      <c r="B250" s="120">
        <v>0</v>
      </c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9"/>
      <c r="P250" s="79"/>
      <c r="Q250" s="79"/>
      <c r="R250" s="79"/>
      <c r="S250" s="79"/>
    </row>
    <row r="251" spans="1:19" x14ac:dyDescent="0.25">
      <c r="A251" s="194" t="s">
        <v>30</v>
      </c>
      <c r="B251" s="194"/>
      <c r="C251" s="6">
        <f>Vendas!C262*(1-$B250)</f>
        <v>0</v>
      </c>
      <c r="D251" s="6">
        <f>Vendas!D262*(1-$B250)</f>
        <v>0</v>
      </c>
      <c r="E251" s="6">
        <f>Vendas!E262*(1-$B250)</f>
        <v>0</v>
      </c>
      <c r="F251" s="6">
        <f>Vendas!F262*(1-$B250)</f>
        <v>0</v>
      </c>
      <c r="G251" s="6">
        <f>Vendas!G262*(1-$B250)</f>
        <v>0</v>
      </c>
      <c r="H251" s="6">
        <f>Vendas!H262*(1-$B250)</f>
        <v>0</v>
      </c>
      <c r="I251" s="6">
        <f>Vendas!I262*(1-$B250)</f>
        <v>0</v>
      </c>
      <c r="J251" s="6">
        <f>Vendas!J262*(1-$B250)</f>
        <v>0</v>
      </c>
      <c r="K251" s="6">
        <f>Vendas!K262*(1-$B250)</f>
        <v>0</v>
      </c>
      <c r="L251" s="6">
        <f>Vendas!L262*(1-$B250)</f>
        <v>0</v>
      </c>
      <c r="M251" s="6">
        <f>Vendas!M262*(1-$B250)</f>
        <v>0</v>
      </c>
      <c r="N251" s="6">
        <f>Vendas!N262*(1-$B250)</f>
        <v>0</v>
      </c>
      <c r="O251" s="6">
        <f t="shared" ref="O251" si="738">AVERAGE(C251:N251)</f>
        <v>0</v>
      </c>
      <c r="P251" s="6">
        <f>Vendas!P262*(1-Aprovisionamento!$B250)</f>
        <v>0</v>
      </c>
      <c r="Q251" s="6">
        <f>Vendas!Q262*(1-Aprovisionamento!$B250)</f>
        <v>0</v>
      </c>
      <c r="R251" s="6">
        <f>Vendas!R262*(1-Aprovisionamento!$B250)</f>
        <v>0</v>
      </c>
      <c r="S251" s="6">
        <f>Vendas!S262*(1-Aprovisionamento!$B250)</f>
        <v>0</v>
      </c>
    </row>
    <row r="252" spans="1:19" ht="12" customHeight="1" x14ac:dyDescent="0.25">
      <c r="A252" s="194" t="s">
        <v>282</v>
      </c>
      <c r="B252" s="194"/>
      <c r="C252" s="6">
        <f t="shared" ref="C252" si="739">C249*C251</f>
        <v>0</v>
      </c>
      <c r="D252" s="6">
        <f t="shared" ref="D252" si="740">D249*D251</f>
        <v>0</v>
      </c>
      <c r="E252" s="6">
        <f t="shared" ref="E252:N252" si="741">E249*E251</f>
        <v>0</v>
      </c>
      <c r="F252" s="6">
        <f t="shared" si="741"/>
        <v>0</v>
      </c>
      <c r="G252" s="6">
        <f t="shared" si="741"/>
        <v>0</v>
      </c>
      <c r="H252" s="6">
        <f t="shared" si="741"/>
        <v>0</v>
      </c>
      <c r="I252" s="6">
        <f t="shared" si="741"/>
        <v>0</v>
      </c>
      <c r="J252" s="6">
        <f t="shared" si="741"/>
        <v>0</v>
      </c>
      <c r="K252" s="6">
        <f t="shared" si="741"/>
        <v>0</v>
      </c>
      <c r="L252" s="6">
        <f t="shared" si="741"/>
        <v>0</v>
      </c>
      <c r="M252" s="6">
        <f t="shared" si="741"/>
        <v>0</v>
      </c>
      <c r="N252" s="6">
        <f t="shared" si="741"/>
        <v>0</v>
      </c>
      <c r="O252" s="6">
        <f t="shared" ref="O252" si="742">SUM(C252:N252)</f>
        <v>0</v>
      </c>
      <c r="P252" s="6">
        <f t="shared" ref="P252:S252" si="743">P249*P251</f>
        <v>0</v>
      </c>
      <c r="Q252" s="6">
        <f t="shared" si="743"/>
        <v>0</v>
      </c>
      <c r="R252" s="6">
        <f t="shared" si="743"/>
        <v>0</v>
      </c>
      <c r="S252" s="6">
        <f t="shared" si="743"/>
        <v>0</v>
      </c>
    </row>
    <row r="253" spans="1:19" x14ac:dyDescent="0.25">
      <c r="A253" s="194" t="s">
        <v>31</v>
      </c>
      <c r="B253" s="194"/>
      <c r="C253" s="130">
        <f>Vendas!C264</f>
        <v>0.21</v>
      </c>
      <c r="D253" s="130">
        <f>Vendas!D264</f>
        <v>0.21</v>
      </c>
      <c r="E253" s="130">
        <f>Vendas!E264</f>
        <v>0.21</v>
      </c>
      <c r="F253" s="130">
        <f>Vendas!F264</f>
        <v>0.21</v>
      </c>
      <c r="G253" s="130">
        <f>Vendas!G264</f>
        <v>0.21</v>
      </c>
      <c r="H253" s="130">
        <f>Vendas!H264</f>
        <v>0.21</v>
      </c>
      <c r="I253" s="130">
        <f>Vendas!I264</f>
        <v>0.21</v>
      </c>
      <c r="J253" s="130">
        <f>Vendas!J264</f>
        <v>0.21</v>
      </c>
      <c r="K253" s="130">
        <f>Vendas!K264</f>
        <v>0.21</v>
      </c>
      <c r="L253" s="130">
        <f>Vendas!L264</f>
        <v>0.21</v>
      </c>
      <c r="M253" s="130">
        <f>Vendas!M264</f>
        <v>0.21</v>
      </c>
      <c r="N253" s="130">
        <f>Vendas!N264</f>
        <v>0.21</v>
      </c>
      <c r="O253" s="6"/>
      <c r="P253" s="6"/>
      <c r="Q253" s="6"/>
      <c r="R253" s="6"/>
      <c r="S253" s="6"/>
    </row>
    <row r="254" spans="1:19" x14ac:dyDescent="0.25">
      <c r="A254" s="195" t="s">
        <v>280</v>
      </c>
      <c r="B254" s="195"/>
      <c r="C254" s="6">
        <f t="shared" ref="C254" si="744">C252*C253</f>
        <v>0</v>
      </c>
      <c r="D254" s="6">
        <f t="shared" ref="D254" si="745">D252*D253</f>
        <v>0</v>
      </c>
      <c r="E254" s="6">
        <f t="shared" ref="E254:N254" si="746">E252*E253</f>
        <v>0</v>
      </c>
      <c r="F254" s="6">
        <f t="shared" si="746"/>
        <v>0</v>
      </c>
      <c r="G254" s="6">
        <f t="shared" si="746"/>
        <v>0</v>
      </c>
      <c r="H254" s="6">
        <f t="shared" si="746"/>
        <v>0</v>
      </c>
      <c r="I254" s="6">
        <f t="shared" si="746"/>
        <v>0</v>
      </c>
      <c r="J254" s="6">
        <f t="shared" si="746"/>
        <v>0</v>
      </c>
      <c r="K254" s="6">
        <f t="shared" si="746"/>
        <v>0</v>
      </c>
      <c r="L254" s="6">
        <f t="shared" si="746"/>
        <v>0</v>
      </c>
      <c r="M254" s="6">
        <f t="shared" si="746"/>
        <v>0</v>
      </c>
      <c r="N254" s="6">
        <f t="shared" si="746"/>
        <v>0</v>
      </c>
      <c r="O254" s="6">
        <f t="shared" ref="O254:O257" si="747">SUM(C254:N254)</f>
        <v>0</v>
      </c>
      <c r="P254" s="6">
        <f t="shared" si="724"/>
        <v>0</v>
      </c>
      <c r="Q254" s="6">
        <f t="shared" si="724"/>
        <v>0</v>
      </c>
      <c r="R254" s="6">
        <f t="shared" si="724"/>
        <v>0</v>
      </c>
      <c r="S254" s="6">
        <f t="shared" si="724"/>
        <v>0</v>
      </c>
    </row>
    <row r="255" spans="1:19" x14ac:dyDescent="0.25">
      <c r="A255" s="195" t="s">
        <v>281</v>
      </c>
      <c r="B255" s="195"/>
      <c r="C255" s="6">
        <f t="shared" ref="C255" si="748">C252+C254</f>
        <v>0</v>
      </c>
      <c r="D255" s="6">
        <f t="shared" ref="D255" si="749">D252+D254</f>
        <v>0</v>
      </c>
      <c r="E255" s="6">
        <f t="shared" ref="E255:N255" si="750">E252+E254</f>
        <v>0</v>
      </c>
      <c r="F255" s="6">
        <f t="shared" si="750"/>
        <v>0</v>
      </c>
      <c r="G255" s="6">
        <f t="shared" si="750"/>
        <v>0</v>
      </c>
      <c r="H255" s="6">
        <f t="shared" si="750"/>
        <v>0</v>
      </c>
      <c r="I255" s="6">
        <f t="shared" si="750"/>
        <v>0</v>
      </c>
      <c r="J255" s="6">
        <f t="shared" si="750"/>
        <v>0</v>
      </c>
      <c r="K255" s="6">
        <f t="shared" si="750"/>
        <v>0</v>
      </c>
      <c r="L255" s="6">
        <f t="shared" si="750"/>
        <v>0</v>
      </c>
      <c r="M255" s="6">
        <f t="shared" si="750"/>
        <v>0</v>
      </c>
      <c r="N255" s="6">
        <f t="shared" si="750"/>
        <v>0</v>
      </c>
      <c r="O255" s="6">
        <f t="shared" si="747"/>
        <v>0</v>
      </c>
      <c r="P255" s="6">
        <f t="shared" si="728"/>
        <v>0</v>
      </c>
      <c r="Q255" s="6">
        <f t="shared" si="728"/>
        <v>0</v>
      </c>
      <c r="R255" s="6">
        <f t="shared" si="728"/>
        <v>0</v>
      </c>
      <c r="S255" s="6">
        <f t="shared" si="728"/>
        <v>0</v>
      </c>
    </row>
    <row r="256" spans="1:19" x14ac:dyDescent="0.25">
      <c r="A256" s="8" t="s">
        <v>33</v>
      </c>
      <c r="B256" s="80">
        <v>0.25</v>
      </c>
      <c r="C256" s="6">
        <f t="shared" ref="C256" si="751">C255*$B$16</f>
        <v>0</v>
      </c>
      <c r="D256" s="6">
        <f t="shared" ref="D256" si="752">D255*$B$16</f>
        <v>0</v>
      </c>
      <c r="E256" s="6">
        <f t="shared" ref="E256:N256" si="753">E255*$B$16</f>
        <v>0</v>
      </c>
      <c r="F256" s="6">
        <f t="shared" si="753"/>
        <v>0</v>
      </c>
      <c r="G256" s="6">
        <f t="shared" si="753"/>
        <v>0</v>
      </c>
      <c r="H256" s="6">
        <f t="shared" si="753"/>
        <v>0</v>
      </c>
      <c r="I256" s="6">
        <f t="shared" si="753"/>
        <v>0</v>
      </c>
      <c r="J256" s="6">
        <f t="shared" si="753"/>
        <v>0</v>
      </c>
      <c r="K256" s="6">
        <f t="shared" si="753"/>
        <v>0</v>
      </c>
      <c r="L256" s="6">
        <f t="shared" si="753"/>
        <v>0</v>
      </c>
      <c r="M256" s="6">
        <f t="shared" si="753"/>
        <v>0</v>
      </c>
      <c r="N256" s="6">
        <f t="shared" si="753"/>
        <v>0</v>
      </c>
      <c r="O256" s="6">
        <f t="shared" si="747"/>
        <v>0</v>
      </c>
      <c r="P256" s="6">
        <f t="shared" si="732"/>
        <v>0</v>
      </c>
      <c r="Q256" s="6">
        <f t="shared" si="732"/>
        <v>0</v>
      </c>
      <c r="R256" s="6">
        <f t="shared" si="732"/>
        <v>0</v>
      </c>
      <c r="S256" s="6">
        <f t="shared" si="732"/>
        <v>0</v>
      </c>
    </row>
    <row r="257" spans="1:19" x14ac:dyDescent="0.25">
      <c r="A257" s="8" t="s">
        <v>34</v>
      </c>
      <c r="B257" s="9">
        <f>1-B256</f>
        <v>0.75</v>
      </c>
      <c r="C257" s="6">
        <f t="shared" ref="C257" si="754">C255*$B$17</f>
        <v>0</v>
      </c>
      <c r="D257" s="6">
        <f t="shared" ref="D257" si="755">D255*$B$17</f>
        <v>0</v>
      </c>
      <c r="E257" s="6">
        <f t="shared" ref="E257:N257" si="756">E255*$B$17</f>
        <v>0</v>
      </c>
      <c r="F257" s="6">
        <f t="shared" si="756"/>
        <v>0</v>
      </c>
      <c r="G257" s="6">
        <f t="shared" si="756"/>
        <v>0</v>
      </c>
      <c r="H257" s="6">
        <f t="shared" si="756"/>
        <v>0</v>
      </c>
      <c r="I257" s="6">
        <f t="shared" si="756"/>
        <v>0</v>
      </c>
      <c r="J257" s="6">
        <f t="shared" si="756"/>
        <v>0</v>
      </c>
      <c r="K257" s="6">
        <f t="shared" si="756"/>
        <v>0</v>
      </c>
      <c r="L257" s="6">
        <f t="shared" si="756"/>
        <v>0</v>
      </c>
      <c r="M257" s="6">
        <f t="shared" si="756"/>
        <v>0</v>
      </c>
      <c r="N257" s="6">
        <f t="shared" si="756"/>
        <v>0</v>
      </c>
      <c r="O257" s="6">
        <f t="shared" si="747"/>
        <v>0</v>
      </c>
      <c r="P257" s="6">
        <f t="shared" si="736"/>
        <v>0</v>
      </c>
      <c r="Q257" s="6">
        <f t="shared" si="736"/>
        <v>0</v>
      </c>
      <c r="R257" s="6">
        <f t="shared" si="736"/>
        <v>0</v>
      </c>
      <c r="S257" s="6">
        <f t="shared" si="736"/>
        <v>0</v>
      </c>
    </row>
    <row r="258" spans="1:19" x14ac:dyDescent="0.25">
      <c r="A258" s="122" t="str">
        <f>Vendas!A269</f>
        <v>PRODUTO 26</v>
      </c>
      <c r="B258" s="122"/>
      <c r="C258" s="98" t="s">
        <v>17</v>
      </c>
      <c r="D258" s="98" t="s">
        <v>18</v>
      </c>
      <c r="E258" s="98" t="s">
        <v>19</v>
      </c>
      <c r="F258" s="98" t="s">
        <v>20</v>
      </c>
      <c r="G258" s="98" t="s">
        <v>21</v>
      </c>
      <c r="H258" s="98" t="s">
        <v>22</v>
      </c>
      <c r="I258" s="98" t="s">
        <v>23</v>
      </c>
      <c r="J258" s="98" t="s">
        <v>24</v>
      </c>
      <c r="K258" s="98" t="s">
        <v>25</v>
      </c>
      <c r="L258" s="98" t="s">
        <v>26</v>
      </c>
      <c r="M258" s="98" t="s">
        <v>27</v>
      </c>
      <c r="N258" s="98" t="s">
        <v>28</v>
      </c>
      <c r="O258" s="98" t="s">
        <v>438</v>
      </c>
      <c r="P258" s="98" t="s">
        <v>447</v>
      </c>
      <c r="Q258" s="98" t="s">
        <v>448</v>
      </c>
      <c r="R258" s="98" t="s">
        <v>449</v>
      </c>
      <c r="S258" s="98" t="s">
        <v>450</v>
      </c>
    </row>
    <row r="259" spans="1:19" x14ac:dyDescent="0.25">
      <c r="A259" s="194" t="s">
        <v>29</v>
      </c>
      <c r="B259" s="194"/>
      <c r="C259" s="78">
        <f>Vendas!C271</f>
        <v>0</v>
      </c>
      <c r="D259" s="78">
        <f>Vendas!D271</f>
        <v>0</v>
      </c>
      <c r="E259" s="78">
        <f>Vendas!E271</f>
        <v>0</v>
      </c>
      <c r="F259" s="78">
        <f>Vendas!F271</f>
        <v>0</v>
      </c>
      <c r="G259" s="78">
        <f>Vendas!G271</f>
        <v>0</v>
      </c>
      <c r="H259" s="78">
        <f>Vendas!H271</f>
        <v>0</v>
      </c>
      <c r="I259" s="78">
        <f>Vendas!I271</f>
        <v>0</v>
      </c>
      <c r="J259" s="78">
        <f>Vendas!J271</f>
        <v>0</v>
      </c>
      <c r="K259" s="78">
        <f>Vendas!K271</f>
        <v>0</v>
      </c>
      <c r="L259" s="78">
        <f>Vendas!L271</f>
        <v>0</v>
      </c>
      <c r="M259" s="78">
        <f>Vendas!M271</f>
        <v>0</v>
      </c>
      <c r="N259" s="78">
        <f>Vendas!N271</f>
        <v>0</v>
      </c>
      <c r="O259" s="79">
        <f t="shared" ref="O259" si="757">SUM(C259:N259)</f>
        <v>0</v>
      </c>
      <c r="P259" s="79">
        <f>Vendas!P271</f>
        <v>0</v>
      </c>
      <c r="Q259" s="79">
        <f>Vendas!Q271</f>
        <v>0</v>
      </c>
      <c r="R259" s="79">
        <f>Vendas!R271</f>
        <v>0</v>
      </c>
      <c r="S259" s="79">
        <f>Vendas!S271</f>
        <v>0</v>
      </c>
    </row>
    <row r="260" spans="1:19" x14ac:dyDescent="0.25">
      <c r="A260" s="175" t="s">
        <v>516</v>
      </c>
      <c r="B260" s="120">
        <v>0</v>
      </c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9"/>
      <c r="P260" s="79"/>
      <c r="Q260" s="79"/>
      <c r="R260" s="79"/>
      <c r="S260" s="79"/>
    </row>
    <row r="261" spans="1:19" x14ac:dyDescent="0.25">
      <c r="A261" s="194" t="s">
        <v>30</v>
      </c>
      <c r="B261" s="194"/>
      <c r="C261" s="6">
        <f>Vendas!C272*(1-$B260)</f>
        <v>0</v>
      </c>
      <c r="D261" s="6">
        <f>Vendas!D272*(1-$B260)</f>
        <v>0</v>
      </c>
      <c r="E261" s="6">
        <f>Vendas!E272*(1-$B260)</f>
        <v>0</v>
      </c>
      <c r="F261" s="6">
        <f>Vendas!F272*(1-$B260)</f>
        <v>0</v>
      </c>
      <c r="G261" s="6">
        <f>Vendas!G272*(1-$B260)</f>
        <v>0</v>
      </c>
      <c r="H261" s="6">
        <f>Vendas!H272*(1-$B260)</f>
        <v>0</v>
      </c>
      <c r="I261" s="6">
        <f>Vendas!I272*(1-$B260)</f>
        <v>0</v>
      </c>
      <c r="J261" s="6">
        <f>Vendas!J272*(1-$B260)</f>
        <v>0</v>
      </c>
      <c r="K261" s="6">
        <f>Vendas!K272*(1-$B260)</f>
        <v>0</v>
      </c>
      <c r="L261" s="6">
        <f>Vendas!L272*(1-$B260)</f>
        <v>0</v>
      </c>
      <c r="M261" s="6">
        <f>Vendas!M272*(1-$B260)</f>
        <v>0</v>
      </c>
      <c r="N261" s="6">
        <f>Vendas!N272*(1-$B260)</f>
        <v>0</v>
      </c>
      <c r="O261" s="6">
        <f t="shared" ref="O261" si="758">AVERAGE(C261:N261)</f>
        <v>0</v>
      </c>
      <c r="P261" s="6">
        <f>Vendas!P272*(1-Aprovisionamento!$B260)</f>
        <v>0</v>
      </c>
      <c r="Q261" s="6">
        <f>Vendas!Q272*(1-Aprovisionamento!$B260)</f>
        <v>0</v>
      </c>
      <c r="R261" s="6">
        <f>Vendas!R272*(1-Aprovisionamento!$B260)</f>
        <v>0</v>
      </c>
      <c r="S261" s="6">
        <f>Vendas!S272*(1-Aprovisionamento!$B260)</f>
        <v>0</v>
      </c>
    </row>
    <row r="262" spans="1:19" ht="12" customHeight="1" x14ac:dyDescent="0.25">
      <c r="A262" s="194" t="s">
        <v>282</v>
      </c>
      <c r="B262" s="194"/>
      <c r="C262" s="6">
        <f t="shared" ref="C262" si="759">C259*C261</f>
        <v>0</v>
      </c>
      <c r="D262" s="6">
        <f t="shared" ref="D262" si="760">D259*D261</f>
        <v>0</v>
      </c>
      <c r="E262" s="6">
        <f t="shared" ref="E262:N262" si="761">E259*E261</f>
        <v>0</v>
      </c>
      <c r="F262" s="6">
        <f t="shared" si="761"/>
        <v>0</v>
      </c>
      <c r="G262" s="6">
        <f t="shared" si="761"/>
        <v>0</v>
      </c>
      <c r="H262" s="6">
        <f t="shared" si="761"/>
        <v>0</v>
      </c>
      <c r="I262" s="6">
        <f t="shared" si="761"/>
        <v>0</v>
      </c>
      <c r="J262" s="6">
        <f t="shared" si="761"/>
        <v>0</v>
      </c>
      <c r="K262" s="6">
        <f t="shared" si="761"/>
        <v>0</v>
      </c>
      <c r="L262" s="6">
        <f t="shared" si="761"/>
        <v>0</v>
      </c>
      <c r="M262" s="6">
        <f t="shared" si="761"/>
        <v>0</v>
      </c>
      <c r="N262" s="6">
        <f t="shared" si="761"/>
        <v>0</v>
      </c>
      <c r="O262" s="6">
        <f t="shared" ref="O262" si="762">SUM(C262:N262)</f>
        <v>0</v>
      </c>
      <c r="P262" s="6">
        <f>P259*P261</f>
        <v>0</v>
      </c>
      <c r="Q262" s="6">
        <f t="shared" ref="Q262:S262" si="763">Q259*Q261</f>
        <v>0</v>
      </c>
      <c r="R262" s="6">
        <f t="shared" si="763"/>
        <v>0</v>
      </c>
      <c r="S262" s="6">
        <f t="shared" si="763"/>
        <v>0</v>
      </c>
    </row>
    <row r="263" spans="1:19" x14ac:dyDescent="0.25">
      <c r="A263" s="194" t="s">
        <v>31</v>
      </c>
      <c r="B263" s="194"/>
      <c r="C263" s="130">
        <f>Vendas!C274</f>
        <v>0.21</v>
      </c>
      <c r="D263" s="130">
        <f>Vendas!D274</f>
        <v>0.21</v>
      </c>
      <c r="E263" s="130">
        <f>Vendas!E274</f>
        <v>0.21</v>
      </c>
      <c r="F263" s="130">
        <f>Vendas!F274</f>
        <v>0.21</v>
      </c>
      <c r="G263" s="130">
        <f>Vendas!G274</f>
        <v>0.21</v>
      </c>
      <c r="H263" s="130">
        <f>Vendas!H274</f>
        <v>0.21</v>
      </c>
      <c r="I263" s="130">
        <f>Vendas!I274</f>
        <v>0.21</v>
      </c>
      <c r="J263" s="130">
        <f>Vendas!J274</f>
        <v>0.21</v>
      </c>
      <c r="K263" s="130">
        <f>Vendas!K274</f>
        <v>0.21</v>
      </c>
      <c r="L263" s="130">
        <f>Vendas!L274</f>
        <v>0.21</v>
      </c>
      <c r="M263" s="130">
        <f>Vendas!M274</f>
        <v>0.21</v>
      </c>
      <c r="N263" s="130">
        <f>Vendas!N274</f>
        <v>0.21</v>
      </c>
      <c r="O263" s="6"/>
      <c r="P263" s="6"/>
      <c r="Q263" s="6"/>
      <c r="R263" s="6"/>
      <c r="S263" s="6"/>
    </row>
    <row r="264" spans="1:19" x14ac:dyDescent="0.25">
      <c r="A264" s="195" t="s">
        <v>280</v>
      </c>
      <c r="B264" s="195"/>
      <c r="C264" s="6">
        <f t="shared" ref="C264" si="764">C262*C263</f>
        <v>0</v>
      </c>
      <c r="D264" s="6">
        <f t="shared" ref="D264" si="765">D262*D263</f>
        <v>0</v>
      </c>
      <c r="E264" s="6">
        <f t="shared" ref="E264:N264" si="766">E262*E263</f>
        <v>0</v>
      </c>
      <c r="F264" s="6">
        <f t="shared" si="766"/>
        <v>0</v>
      </c>
      <c r="G264" s="6">
        <f t="shared" si="766"/>
        <v>0</v>
      </c>
      <c r="H264" s="6">
        <f t="shared" si="766"/>
        <v>0</v>
      </c>
      <c r="I264" s="6">
        <f t="shared" si="766"/>
        <v>0</v>
      </c>
      <c r="J264" s="6">
        <f t="shared" si="766"/>
        <v>0</v>
      </c>
      <c r="K264" s="6">
        <f t="shared" si="766"/>
        <v>0</v>
      </c>
      <c r="L264" s="6">
        <f t="shared" si="766"/>
        <v>0</v>
      </c>
      <c r="M264" s="6">
        <f t="shared" si="766"/>
        <v>0</v>
      </c>
      <c r="N264" s="6">
        <f t="shared" si="766"/>
        <v>0</v>
      </c>
      <c r="O264" s="6">
        <f t="shared" ref="O264:O267" si="767">SUM(C264:N264)</f>
        <v>0</v>
      </c>
      <c r="P264" s="6">
        <f t="shared" ref="P264:S274" si="768">P262*$C263</f>
        <v>0</v>
      </c>
      <c r="Q264" s="6">
        <f t="shared" si="768"/>
        <v>0</v>
      </c>
      <c r="R264" s="6">
        <f t="shared" si="768"/>
        <v>0</v>
      </c>
      <c r="S264" s="6">
        <f t="shared" si="768"/>
        <v>0</v>
      </c>
    </row>
    <row r="265" spans="1:19" x14ac:dyDescent="0.25">
      <c r="A265" s="195" t="s">
        <v>281</v>
      </c>
      <c r="B265" s="195"/>
      <c r="C265" s="6">
        <f t="shared" ref="C265" si="769">C262+C264</f>
        <v>0</v>
      </c>
      <c r="D265" s="6">
        <f t="shared" ref="D265" si="770">D262+D264</f>
        <v>0</v>
      </c>
      <c r="E265" s="6">
        <f t="shared" ref="E265:N265" si="771">E262+E264</f>
        <v>0</v>
      </c>
      <c r="F265" s="6">
        <f t="shared" si="771"/>
        <v>0</v>
      </c>
      <c r="G265" s="6">
        <f t="shared" si="771"/>
        <v>0</v>
      </c>
      <c r="H265" s="6">
        <f t="shared" si="771"/>
        <v>0</v>
      </c>
      <c r="I265" s="6">
        <f t="shared" si="771"/>
        <v>0</v>
      </c>
      <c r="J265" s="6">
        <f t="shared" si="771"/>
        <v>0</v>
      </c>
      <c r="K265" s="6">
        <f t="shared" si="771"/>
        <v>0</v>
      </c>
      <c r="L265" s="6">
        <f t="shared" si="771"/>
        <v>0</v>
      </c>
      <c r="M265" s="6">
        <f t="shared" si="771"/>
        <v>0</v>
      </c>
      <c r="N265" s="6">
        <f t="shared" si="771"/>
        <v>0</v>
      </c>
      <c r="O265" s="6">
        <f t="shared" si="767"/>
        <v>0</v>
      </c>
      <c r="P265" s="6">
        <f t="shared" ref="P265:S275" si="772">P262+P264</f>
        <v>0</v>
      </c>
      <c r="Q265" s="6">
        <f t="shared" si="772"/>
        <v>0</v>
      </c>
      <c r="R265" s="6">
        <f t="shared" si="772"/>
        <v>0</v>
      </c>
      <c r="S265" s="6">
        <f t="shared" si="772"/>
        <v>0</v>
      </c>
    </row>
    <row r="266" spans="1:19" x14ac:dyDescent="0.25">
      <c r="A266" s="8" t="s">
        <v>33</v>
      </c>
      <c r="B266" s="80">
        <v>0.25</v>
      </c>
      <c r="C266" s="6">
        <f t="shared" ref="C266" si="773">C265*$B$16</f>
        <v>0</v>
      </c>
      <c r="D266" s="6">
        <f t="shared" ref="D266" si="774">D265*$B$16</f>
        <v>0</v>
      </c>
      <c r="E266" s="6">
        <f t="shared" ref="E266:N266" si="775">E265*$B$16</f>
        <v>0</v>
      </c>
      <c r="F266" s="6">
        <f t="shared" si="775"/>
        <v>0</v>
      </c>
      <c r="G266" s="6">
        <f t="shared" si="775"/>
        <v>0</v>
      </c>
      <c r="H266" s="6">
        <f t="shared" si="775"/>
        <v>0</v>
      </c>
      <c r="I266" s="6">
        <f t="shared" si="775"/>
        <v>0</v>
      </c>
      <c r="J266" s="6">
        <f t="shared" si="775"/>
        <v>0</v>
      </c>
      <c r="K266" s="6">
        <f t="shared" si="775"/>
        <v>0</v>
      </c>
      <c r="L266" s="6">
        <f t="shared" si="775"/>
        <v>0</v>
      </c>
      <c r="M266" s="6">
        <f t="shared" si="775"/>
        <v>0</v>
      </c>
      <c r="N266" s="6">
        <f t="shared" si="775"/>
        <v>0</v>
      </c>
      <c r="O266" s="6">
        <f t="shared" si="767"/>
        <v>0</v>
      </c>
      <c r="P266" s="6">
        <f t="shared" ref="P266:S276" si="776">P265*$B266</f>
        <v>0</v>
      </c>
      <c r="Q266" s="6">
        <f t="shared" si="776"/>
        <v>0</v>
      </c>
      <c r="R266" s="6">
        <f t="shared" si="776"/>
        <v>0</v>
      </c>
      <c r="S266" s="6">
        <f t="shared" si="776"/>
        <v>0</v>
      </c>
    </row>
    <row r="267" spans="1:19" x14ac:dyDescent="0.25">
      <c r="A267" s="8" t="s">
        <v>34</v>
      </c>
      <c r="B267" s="9">
        <f>1-B266</f>
        <v>0.75</v>
      </c>
      <c r="C267" s="6">
        <f t="shared" ref="C267" si="777">C265*$B$17</f>
        <v>0</v>
      </c>
      <c r="D267" s="6">
        <f t="shared" ref="D267" si="778">D265*$B$17</f>
        <v>0</v>
      </c>
      <c r="E267" s="6">
        <f t="shared" ref="E267:N267" si="779">E265*$B$17</f>
        <v>0</v>
      </c>
      <c r="F267" s="6">
        <f t="shared" si="779"/>
        <v>0</v>
      </c>
      <c r="G267" s="6">
        <f t="shared" si="779"/>
        <v>0</v>
      </c>
      <c r="H267" s="6">
        <f t="shared" si="779"/>
        <v>0</v>
      </c>
      <c r="I267" s="6">
        <f t="shared" si="779"/>
        <v>0</v>
      </c>
      <c r="J267" s="6">
        <f t="shared" si="779"/>
        <v>0</v>
      </c>
      <c r="K267" s="6">
        <f t="shared" si="779"/>
        <v>0</v>
      </c>
      <c r="L267" s="6">
        <f t="shared" si="779"/>
        <v>0</v>
      </c>
      <c r="M267" s="6">
        <f t="shared" si="779"/>
        <v>0</v>
      </c>
      <c r="N267" s="6">
        <f t="shared" si="779"/>
        <v>0</v>
      </c>
      <c r="O267" s="6">
        <f t="shared" si="767"/>
        <v>0</v>
      </c>
      <c r="P267" s="6">
        <f t="shared" ref="P267:S277" si="780">P265-P266</f>
        <v>0</v>
      </c>
      <c r="Q267" s="6">
        <f t="shared" si="780"/>
        <v>0</v>
      </c>
      <c r="R267" s="6">
        <f t="shared" si="780"/>
        <v>0</v>
      </c>
      <c r="S267" s="6">
        <f t="shared" si="780"/>
        <v>0</v>
      </c>
    </row>
    <row r="268" spans="1:19" x14ac:dyDescent="0.25">
      <c r="A268" s="122" t="str">
        <f>Vendas!A279</f>
        <v>PRODUTO 27</v>
      </c>
      <c r="B268" s="122"/>
      <c r="C268" s="98" t="s">
        <v>17</v>
      </c>
      <c r="D268" s="98" t="s">
        <v>18</v>
      </c>
      <c r="E268" s="98" t="s">
        <v>19</v>
      </c>
      <c r="F268" s="98" t="s">
        <v>20</v>
      </c>
      <c r="G268" s="98" t="s">
        <v>21</v>
      </c>
      <c r="H268" s="98" t="s">
        <v>22</v>
      </c>
      <c r="I268" s="98" t="s">
        <v>23</v>
      </c>
      <c r="J268" s="98" t="s">
        <v>24</v>
      </c>
      <c r="K268" s="98" t="s">
        <v>25</v>
      </c>
      <c r="L268" s="98" t="s">
        <v>26</v>
      </c>
      <c r="M268" s="98" t="s">
        <v>27</v>
      </c>
      <c r="N268" s="98" t="s">
        <v>28</v>
      </c>
      <c r="O268" s="98" t="s">
        <v>438</v>
      </c>
      <c r="P268" s="98" t="s">
        <v>447</v>
      </c>
      <c r="Q268" s="98" t="s">
        <v>448</v>
      </c>
      <c r="R268" s="98" t="s">
        <v>449</v>
      </c>
      <c r="S268" s="98" t="s">
        <v>450</v>
      </c>
    </row>
    <row r="269" spans="1:19" x14ac:dyDescent="0.25">
      <c r="A269" s="194" t="s">
        <v>29</v>
      </c>
      <c r="B269" s="194"/>
      <c r="C269" s="78">
        <f>Vendas!C281</f>
        <v>0</v>
      </c>
      <c r="D269" s="78">
        <f>Vendas!D281</f>
        <v>0</v>
      </c>
      <c r="E269" s="78">
        <f>Vendas!E281</f>
        <v>0</v>
      </c>
      <c r="F269" s="78">
        <f>Vendas!F281</f>
        <v>0</v>
      </c>
      <c r="G269" s="78">
        <f>Vendas!G281</f>
        <v>0</v>
      </c>
      <c r="H269" s="78">
        <f>Vendas!H281</f>
        <v>0</v>
      </c>
      <c r="I269" s="78">
        <f>Vendas!I281</f>
        <v>0</v>
      </c>
      <c r="J269" s="78">
        <f>Vendas!J281</f>
        <v>0</v>
      </c>
      <c r="K269" s="78">
        <f>Vendas!K281</f>
        <v>0</v>
      </c>
      <c r="L269" s="78">
        <f>Vendas!L281</f>
        <v>0</v>
      </c>
      <c r="M269" s="78">
        <f>Vendas!M281</f>
        <v>0</v>
      </c>
      <c r="N269" s="78">
        <f>Vendas!N281</f>
        <v>0</v>
      </c>
      <c r="O269" s="79">
        <f t="shared" ref="O269" si="781">SUM(C269:N269)</f>
        <v>0</v>
      </c>
      <c r="P269" s="79">
        <f>Vendas!P281</f>
        <v>0</v>
      </c>
      <c r="Q269" s="79">
        <f>Vendas!Q281</f>
        <v>0</v>
      </c>
      <c r="R269" s="79">
        <f>Vendas!R281</f>
        <v>0</v>
      </c>
      <c r="S269" s="79">
        <f>Vendas!S281</f>
        <v>0</v>
      </c>
    </row>
    <row r="270" spans="1:19" x14ac:dyDescent="0.25">
      <c r="A270" s="175" t="s">
        <v>516</v>
      </c>
      <c r="B270" s="120">
        <v>0</v>
      </c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9"/>
      <c r="P270" s="79"/>
      <c r="Q270" s="79"/>
      <c r="R270" s="79"/>
      <c r="S270" s="79"/>
    </row>
    <row r="271" spans="1:19" x14ac:dyDescent="0.25">
      <c r="A271" s="194" t="s">
        <v>30</v>
      </c>
      <c r="B271" s="194"/>
      <c r="C271" s="6">
        <f>Vendas!C282*(1-$B270)</f>
        <v>0</v>
      </c>
      <c r="D271" s="6">
        <f>Vendas!D282*(1-$B270)</f>
        <v>0</v>
      </c>
      <c r="E271" s="6">
        <f>Vendas!E282*(1-$B270)</f>
        <v>0</v>
      </c>
      <c r="F271" s="6">
        <f>Vendas!F282*(1-$B270)</f>
        <v>0</v>
      </c>
      <c r="G271" s="6">
        <f>Vendas!G282*(1-$B270)</f>
        <v>0</v>
      </c>
      <c r="H271" s="6">
        <f>Vendas!H282*(1-$B270)</f>
        <v>0</v>
      </c>
      <c r="I271" s="6">
        <f>Vendas!I282*(1-$B270)</f>
        <v>0</v>
      </c>
      <c r="J271" s="6">
        <f>Vendas!J282*(1-$B270)</f>
        <v>0</v>
      </c>
      <c r="K271" s="6">
        <f>Vendas!K282*(1-$B270)</f>
        <v>0</v>
      </c>
      <c r="L271" s="6">
        <f>Vendas!L282*(1-$B270)</f>
        <v>0</v>
      </c>
      <c r="M271" s="6">
        <f>Vendas!M282*(1-$B270)</f>
        <v>0</v>
      </c>
      <c r="N271" s="6">
        <f>Vendas!N282*(1-$B270)</f>
        <v>0</v>
      </c>
      <c r="O271" s="6">
        <f t="shared" ref="O271" si="782">AVERAGE(C271:N271)</f>
        <v>0</v>
      </c>
      <c r="P271" s="6">
        <f>Vendas!P282*(1-Aprovisionamento!$B270)</f>
        <v>0</v>
      </c>
      <c r="Q271" s="6">
        <f>Vendas!Q282*(1-Aprovisionamento!$B270)</f>
        <v>0</v>
      </c>
      <c r="R271" s="6">
        <f>Vendas!R282*(1-Aprovisionamento!$B270)</f>
        <v>0</v>
      </c>
      <c r="S271" s="6">
        <f>Vendas!S282*(1-Aprovisionamento!$B270)</f>
        <v>0</v>
      </c>
    </row>
    <row r="272" spans="1:19" ht="12" customHeight="1" x14ac:dyDescent="0.25">
      <c r="A272" s="194" t="s">
        <v>282</v>
      </c>
      <c r="B272" s="194"/>
      <c r="C272" s="6">
        <f t="shared" ref="C272" si="783">C269*C271</f>
        <v>0</v>
      </c>
      <c r="D272" s="6">
        <f t="shared" ref="D272:N272" si="784">D269*D271</f>
        <v>0</v>
      </c>
      <c r="E272" s="6">
        <f t="shared" si="784"/>
        <v>0</v>
      </c>
      <c r="F272" s="6">
        <f t="shared" si="784"/>
        <v>0</v>
      </c>
      <c r="G272" s="6">
        <f t="shared" si="784"/>
        <v>0</v>
      </c>
      <c r="H272" s="6">
        <f t="shared" si="784"/>
        <v>0</v>
      </c>
      <c r="I272" s="6">
        <f t="shared" si="784"/>
        <v>0</v>
      </c>
      <c r="J272" s="6">
        <f t="shared" si="784"/>
        <v>0</v>
      </c>
      <c r="K272" s="6">
        <f t="shared" si="784"/>
        <v>0</v>
      </c>
      <c r="L272" s="6">
        <f t="shared" si="784"/>
        <v>0</v>
      </c>
      <c r="M272" s="6">
        <f t="shared" si="784"/>
        <v>0</v>
      </c>
      <c r="N272" s="6">
        <f t="shared" si="784"/>
        <v>0</v>
      </c>
      <c r="O272" s="6">
        <f t="shared" ref="O272" si="785">SUM(C272:N272)</f>
        <v>0</v>
      </c>
      <c r="P272" s="6">
        <f t="shared" ref="P272:S272" si="786">P269*P271</f>
        <v>0</v>
      </c>
      <c r="Q272" s="6">
        <f t="shared" si="786"/>
        <v>0</v>
      </c>
      <c r="R272" s="6">
        <f t="shared" si="786"/>
        <v>0</v>
      </c>
      <c r="S272" s="6">
        <f t="shared" si="786"/>
        <v>0</v>
      </c>
    </row>
    <row r="273" spans="1:19" x14ac:dyDescent="0.25">
      <c r="A273" s="194" t="s">
        <v>31</v>
      </c>
      <c r="B273" s="194"/>
      <c r="C273" s="130">
        <f>Vendas!C284</f>
        <v>0.21</v>
      </c>
      <c r="D273" s="130">
        <f>Vendas!D284</f>
        <v>0.21</v>
      </c>
      <c r="E273" s="130">
        <f>Vendas!E284</f>
        <v>0.21</v>
      </c>
      <c r="F273" s="130">
        <f>Vendas!F284</f>
        <v>0.21</v>
      </c>
      <c r="G273" s="130">
        <f>Vendas!G284</f>
        <v>0.21</v>
      </c>
      <c r="H273" s="130">
        <f>Vendas!H284</f>
        <v>0.21</v>
      </c>
      <c r="I273" s="130">
        <f>Vendas!I284</f>
        <v>0.21</v>
      </c>
      <c r="J273" s="130">
        <f>Vendas!J284</f>
        <v>0.21</v>
      </c>
      <c r="K273" s="130">
        <f>Vendas!K284</f>
        <v>0.21</v>
      </c>
      <c r="L273" s="130">
        <f>Vendas!L284</f>
        <v>0.21</v>
      </c>
      <c r="M273" s="130">
        <f>Vendas!M284</f>
        <v>0.21</v>
      </c>
      <c r="N273" s="130">
        <f>Vendas!N284</f>
        <v>0.21</v>
      </c>
      <c r="O273" s="6"/>
      <c r="P273" s="6"/>
      <c r="Q273" s="6"/>
      <c r="R273" s="6"/>
      <c r="S273" s="6"/>
    </row>
    <row r="274" spans="1:19" x14ac:dyDescent="0.25">
      <c r="A274" s="195" t="s">
        <v>280</v>
      </c>
      <c r="B274" s="195"/>
      <c r="C274" s="6">
        <f t="shared" ref="C274" si="787">C272*C273</f>
        <v>0</v>
      </c>
      <c r="D274" s="6">
        <f t="shared" ref="D274:N274" si="788">D272*D273</f>
        <v>0</v>
      </c>
      <c r="E274" s="6">
        <f t="shared" si="788"/>
        <v>0</v>
      </c>
      <c r="F274" s="6">
        <f t="shared" si="788"/>
        <v>0</v>
      </c>
      <c r="G274" s="6">
        <f t="shared" si="788"/>
        <v>0</v>
      </c>
      <c r="H274" s="6">
        <f t="shared" si="788"/>
        <v>0</v>
      </c>
      <c r="I274" s="6">
        <f t="shared" si="788"/>
        <v>0</v>
      </c>
      <c r="J274" s="6">
        <f t="shared" si="788"/>
        <v>0</v>
      </c>
      <c r="K274" s="6">
        <f t="shared" si="788"/>
        <v>0</v>
      </c>
      <c r="L274" s="6">
        <f t="shared" si="788"/>
        <v>0</v>
      </c>
      <c r="M274" s="6">
        <f t="shared" si="788"/>
        <v>0</v>
      </c>
      <c r="N274" s="6">
        <f t="shared" si="788"/>
        <v>0</v>
      </c>
      <c r="O274" s="6">
        <f t="shared" ref="O274:O277" si="789">SUM(C274:N274)</f>
        <v>0</v>
      </c>
      <c r="P274" s="6">
        <f t="shared" si="768"/>
        <v>0</v>
      </c>
      <c r="Q274" s="6">
        <f t="shared" si="768"/>
        <v>0</v>
      </c>
      <c r="R274" s="6">
        <f t="shared" si="768"/>
        <v>0</v>
      </c>
      <c r="S274" s="6">
        <f t="shared" si="768"/>
        <v>0</v>
      </c>
    </row>
    <row r="275" spans="1:19" x14ac:dyDescent="0.25">
      <c r="A275" s="195" t="s">
        <v>281</v>
      </c>
      <c r="B275" s="195"/>
      <c r="C275" s="6">
        <f t="shared" ref="C275" si="790">C272+C274</f>
        <v>0</v>
      </c>
      <c r="D275" s="6">
        <f t="shared" ref="D275:N275" si="791">D272+D274</f>
        <v>0</v>
      </c>
      <c r="E275" s="6">
        <f t="shared" si="791"/>
        <v>0</v>
      </c>
      <c r="F275" s="6">
        <f t="shared" si="791"/>
        <v>0</v>
      </c>
      <c r="G275" s="6">
        <f t="shared" si="791"/>
        <v>0</v>
      </c>
      <c r="H275" s="6">
        <f t="shared" si="791"/>
        <v>0</v>
      </c>
      <c r="I275" s="6">
        <f t="shared" si="791"/>
        <v>0</v>
      </c>
      <c r="J275" s="6">
        <f t="shared" si="791"/>
        <v>0</v>
      </c>
      <c r="K275" s="6">
        <f t="shared" si="791"/>
        <v>0</v>
      </c>
      <c r="L275" s="6">
        <f t="shared" si="791"/>
        <v>0</v>
      </c>
      <c r="M275" s="6">
        <f t="shared" si="791"/>
        <v>0</v>
      </c>
      <c r="N275" s="6">
        <f t="shared" si="791"/>
        <v>0</v>
      </c>
      <c r="O275" s="6">
        <f t="shared" si="789"/>
        <v>0</v>
      </c>
      <c r="P275" s="6">
        <f t="shared" si="772"/>
        <v>0</v>
      </c>
      <c r="Q275" s="6">
        <f t="shared" si="772"/>
        <v>0</v>
      </c>
      <c r="R275" s="6">
        <f t="shared" si="772"/>
        <v>0</v>
      </c>
      <c r="S275" s="6">
        <f t="shared" si="772"/>
        <v>0</v>
      </c>
    </row>
    <row r="276" spans="1:19" x14ac:dyDescent="0.25">
      <c r="A276" s="8" t="s">
        <v>33</v>
      </c>
      <c r="B276" s="80">
        <v>0.25</v>
      </c>
      <c r="C276" s="6">
        <f t="shared" ref="C276" si="792">C275*$B$16</f>
        <v>0</v>
      </c>
      <c r="D276" s="6">
        <f t="shared" ref="D276:N276" si="793">D275*$B$16</f>
        <v>0</v>
      </c>
      <c r="E276" s="6">
        <f t="shared" si="793"/>
        <v>0</v>
      </c>
      <c r="F276" s="6">
        <f t="shared" si="793"/>
        <v>0</v>
      </c>
      <c r="G276" s="6">
        <f t="shared" si="793"/>
        <v>0</v>
      </c>
      <c r="H276" s="6">
        <f t="shared" si="793"/>
        <v>0</v>
      </c>
      <c r="I276" s="6">
        <f t="shared" si="793"/>
        <v>0</v>
      </c>
      <c r="J276" s="6">
        <f t="shared" si="793"/>
        <v>0</v>
      </c>
      <c r="K276" s="6">
        <f t="shared" si="793"/>
        <v>0</v>
      </c>
      <c r="L276" s="6">
        <f t="shared" si="793"/>
        <v>0</v>
      </c>
      <c r="M276" s="6">
        <f t="shared" si="793"/>
        <v>0</v>
      </c>
      <c r="N276" s="6">
        <f t="shared" si="793"/>
        <v>0</v>
      </c>
      <c r="O276" s="6">
        <f t="shared" si="789"/>
        <v>0</v>
      </c>
      <c r="P276" s="6">
        <f t="shared" si="776"/>
        <v>0</v>
      </c>
      <c r="Q276" s="6">
        <f t="shared" si="776"/>
        <v>0</v>
      </c>
      <c r="R276" s="6">
        <f t="shared" si="776"/>
        <v>0</v>
      </c>
      <c r="S276" s="6">
        <f t="shared" si="776"/>
        <v>0</v>
      </c>
    </row>
    <row r="277" spans="1:19" x14ac:dyDescent="0.25">
      <c r="A277" s="8" t="s">
        <v>34</v>
      </c>
      <c r="B277" s="9">
        <f>1-B276</f>
        <v>0.75</v>
      </c>
      <c r="C277" s="6">
        <f t="shared" ref="C277" si="794">C275*$B$17</f>
        <v>0</v>
      </c>
      <c r="D277" s="6">
        <f t="shared" ref="D277:N277" si="795">D275*$B$17</f>
        <v>0</v>
      </c>
      <c r="E277" s="6">
        <f t="shared" si="795"/>
        <v>0</v>
      </c>
      <c r="F277" s="6">
        <f t="shared" si="795"/>
        <v>0</v>
      </c>
      <c r="G277" s="6">
        <f t="shared" si="795"/>
        <v>0</v>
      </c>
      <c r="H277" s="6">
        <f t="shared" si="795"/>
        <v>0</v>
      </c>
      <c r="I277" s="6">
        <f t="shared" si="795"/>
        <v>0</v>
      </c>
      <c r="J277" s="6">
        <f t="shared" si="795"/>
        <v>0</v>
      </c>
      <c r="K277" s="6">
        <f t="shared" si="795"/>
        <v>0</v>
      </c>
      <c r="L277" s="6">
        <f t="shared" si="795"/>
        <v>0</v>
      </c>
      <c r="M277" s="6">
        <f t="shared" si="795"/>
        <v>0</v>
      </c>
      <c r="N277" s="6">
        <f t="shared" si="795"/>
        <v>0</v>
      </c>
      <c r="O277" s="6">
        <f t="shared" si="789"/>
        <v>0</v>
      </c>
      <c r="P277" s="6">
        <f t="shared" si="780"/>
        <v>0</v>
      </c>
      <c r="Q277" s="6">
        <f t="shared" si="780"/>
        <v>0</v>
      </c>
      <c r="R277" s="6">
        <f t="shared" si="780"/>
        <v>0</v>
      </c>
      <c r="S277" s="6">
        <f t="shared" si="780"/>
        <v>0</v>
      </c>
    </row>
    <row r="278" spans="1:19" x14ac:dyDescent="0.25">
      <c r="A278" s="122" t="str">
        <f>Vendas!A289</f>
        <v>PRODUTO 28</v>
      </c>
      <c r="B278" s="122"/>
      <c r="C278" s="98" t="s">
        <v>17</v>
      </c>
      <c r="D278" s="98" t="s">
        <v>18</v>
      </c>
      <c r="E278" s="98" t="s">
        <v>19</v>
      </c>
      <c r="F278" s="98" t="s">
        <v>20</v>
      </c>
      <c r="G278" s="98" t="s">
        <v>21</v>
      </c>
      <c r="H278" s="98" t="s">
        <v>22</v>
      </c>
      <c r="I278" s="98" t="s">
        <v>23</v>
      </c>
      <c r="J278" s="98" t="s">
        <v>24</v>
      </c>
      <c r="K278" s="98" t="s">
        <v>25</v>
      </c>
      <c r="L278" s="98" t="s">
        <v>26</v>
      </c>
      <c r="M278" s="98" t="s">
        <v>27</v>
      </c>
      <c r="N278" s="98" t="s">
        <v>28</v>
      </c>
      <c r="O278" s="98" t="s">
        <v>438</v>
      </c>
      <c r="P278" s="98" t="s">
        <v>447</v>
      </c>
      <c r="Q278" s="98" t="s">
        <v>448</v>
      </c>
      <c r="R278" s="98" t="s">
        <v>449</v>
      </c>
      <c r="S278" s="98" t="s">
        <v>450</v>
      </c>
    </row>
    <row r="279" spans="1:19" x14ac:dyDescent="0.25">
      <c r="A279" s="194" t="s">
        <v>29</v>
      </c>
      <c r="B279" s="194"/>
      <c r="C279" s="78">
        <f>Vendas!C291</f>
        <v>0</v>
      </c>
      <c r="D279" s="78">
        <f>Vendas!D291</f>
        <v>0</v>
      </c>
      <c r="E279" s="78">
        <f>Vendas!E291</f>
        <v>0</v>
      </c>
      <c r="F279" s="78">
        <f>Vendas!F291</f>
        <v>0</v>
      </c>
      <c r="G279" s="78">
        <f>Vendas!G291</f>
        <v>0</v>
      </c>
      <c r="H279" s="78">
        <f>Vendas!H291</f>
        <v>0</v>
      </c>
      <c r="I279" s="78">
        <f>Vendas!I291</f>
        <v>0</v>
      </c>
      <c r="J279" s="78">
        <f>Vendas!J291</f>
        <v>0</v>
      </c>
      <c r="K279" s="78">
        <f>Vendas!K291</f>
        <v>0</v>
      </c>
      <c r="L279" s="78">
        <f>Vendas!L291</f>
        <v>0</v>
      </c>
      <c r="M279" s="78">
        <f>Vendas!M291</f>
        <v>0</v>
      </c>
      <c r="N279" s="78">
        <f>Vendas!N291</f>
        <v>0</v>
      </c>
      <c r="O279" s="79">
        <f t="shared" ref="O279" si="796">SUM(C279:N279)</f>
        <v>0</v>
      </c>
      <c r="P279" s="79">
        <f>Vendas!P291</f>
        <v>0</v>
      </c>
      <c r="Q279" s="79">
        <f>Vendas!Q291</f>
        <v>0</v>
      </c>
      <c r="R279" s="79">
        <f>Vendas!R291</f>
        <v>0</v>
      </c>
      <c r="S279" s="79">
        <f>Vendas!S291</f>
        <v>0</v>
      </c>
    </row>
    <row r="280" spans="1:19" x14ac:dyDescent="0.25">
      <c r="A280" s="175" t="s">
        <v>516</v>
      </c>
      <c r="B280" s="120">
        <v>0</v>
      </c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9"/>
      <c r="P280" s="79"/>
      <c r="Q280" s="79"/>
      <c r="R280" s="79"/>
      <c r="S280" s="79"/>
    </row>
    <row r="281" spans="1:19" x14ac:dyDescent="0.25">
      <c r="A281" s="194" t="s">
        <v>30</v>
      </c>
      <c r="B281" s="194"/>
      <c r="C281" s="6">
        <f>Vendas!C292*(1-$B280)</f>
        <v>0</v>
      </c>
      <c r="D281" s="6">
        <f>Vendas!D292*(1-$B280)</f>
        <v>0</v>
      </c>
      <c r="E281" s="6">
        <f>Vendas!E292*(1-$B280)</f>
        <v>0</v>
      </c>
      <c r="F281" s="6">
        <f>Vendas!F292*(1-$B280)</f>
        <v>0</v>
      </c>
      <c r="G281" s="6">
        <f>Vendas!G292*(1-$B280)</f>
        <v>0</v>
      </c>
      <c r="H281" s="6">
        <f>Vendas!H292*(1-$B280)</f>
        <v>0</v>
      </c>
      <c r="I281" s="6">
        <f>Vendas!I292*(1-$B280)</f>
        <v>0</v>
      </c>
      <c r="J281" s="6">
        <f>Vendas!J292*(1-$B280)</f>
        <v>0</v>
      </c>
      <c r="K281" s="6">
        <f>Vendas!K292*(1-$B280)</f>
        <v>0</v>
      </c>
      <c r="L281" s="6">
        <f>Vendas!L292*(1-$B280)</f>
        <v>0</v>
      </c>
      <c r="M281" s="6">
        <f>Vendas!M292*(1-$B280)</f>
        <v>0</v>
      </c>
      <c r="N281" s="6">
        <f>Vendas!N292*(1-$B280)</f>
        <v>0</v>
      </c>
      <c r="O281" s="6">
        <f t="shared" ref="O281" si="797">AVERAGE(C281:N281)</f>
        <v>0</v>
      </c>
      <c r="P281" s="6">
        <f>Vendas!P292*(1-Aprovisionamento!$B280)</f>
        <v>0</v>
      </c>
      <c r="Q281" s="6">
        <f>Vendas!Q292*(1-Aprovisionamento!$B280)</f>
        <v>0</v>
      </c>
      <c r="R281" s="6">
        <f>Vendas!R292*(1-Aprovisionamento!$B280)</f>
        <v>0</v>
      </c>
      <c r="S281" s="6">
        <f>Vendas!S292*(1-Aprovisionamento!$B280)</f>
        <v>0</v>
      </c>
    </row>
    <row r="282" spans="1:19" ht="12" customHeight="1" x14ac:dyDescent="0.25">
      <c r="A282" s="194" t="s">
        <v>282</v>
      </c>
      <c r="B282" s="194"/>
      <c r="C282" s="6">
        <f t="shared" ref="C282" si="798">C279*C281</f>
        <v>0</v>
      </c>
      <c r="D282" s="6">
        <f t="shared" ref="D282:N282" si="799">D279*D281</f>
        <v>0</v>
      </c>
      <c r="E282" s="6">
        <f t="shared" si="799"/>
        <v>0</v>
      </c>
      <c r="F282" s="6">
        <f t="shared" si="799"/>
        <v>0</v>
      </c>
      <c r="G282" s="6">
        <f t="shared" si="799"/>
        <v>0</v>
      </c>
      <c r="H282" s="6">
        <f t="shared" si="799"/>
        <v>0</v>
      </c>
      <c r="I282" s="6">
        <f t="shared" si="799"/>
        <v>0</v>
      </c>
      <c r="J282" s="6">
        <f t="shared" si="799"/>
        <v>0</v>
      </c>
      <c r="K282" s="6">
        <f t="shared" si="799"/>
        <v>0</v>
      </c>
      <c r="L282" s="6">
        <f t="shared" si="799"/>
        <v>0</v>
      </c>
      <c r="M282" s="6">
        <f t="shared" si="799"/>
        <v>0</v>
      </c>
      <c r="N282" s="6">
        <f t="shared" si="799"/>
        <v>0</v>
      </c>
      <c r="O282" s="6">
        <f t="shared" ref="O282" si="800">SUM(C282:N282)</f>
        <v>0</v>
      </c>
      <c r="P282" s="6">
        <f>P279*P281</f>
        <v>0</v>
      </c>
      <c r="Q282" s="6">
        <f>Q279*Q281</f>
        <v>0</v>
      </c>
      <c r="R282" s="6">
        <f>R279*R281</f>
        <v>0</v>
      </c>
      <c r="S282" s="6">
        <f>S279*S281</f>
        <v>0</v>
      </c>
    </row>
    <row r="283" spans="1:19" x14ac:dyDescent="0.25">
      <c r="A283" s="194" t="s">
        <v>31</v>
      </c>
      <c r="B283" s="194"/>
      <c r="C283" s="130">
        <f>Vendas!C294</f>
        <v>0.21</v>
      </c>
      <c r="D283" s="130">
        <f>Vendas!D294</f>
        <v>0.21</v>
      </c>
      <c r="E283" s="130">
        <f>Vendas!E294</f>
        <v>0.21</v>
      </c>
      <c r="F283" s="130">
        <f>Vendas!F294</f>
        <v>0.21</v>
      </c>
      <c r="G283" s="130">
        <f>Vendas!G294</f>
        <v>0.21</v>
      </c>
      <c r="H283" s="130">
        <f>Vendas!H294</f>
        <v>0.21</v>
      </c>
      <c r="I283" s="130">
        <f>Vendas!I294</f>
        <v>0.21</v>
      </c>
      <c r="J283" s="130">
        <f>Vendas!J294</f>
        <v>0.21</v>
      </c>
      <c r="K283" s="130">
        <f>Vendas!K294</f>
        <v>0.21</v>
      </c>
      <c r="L283" s="130">
        <f>Vendas!L294</f>
        <v>0.21</v>
      </c>
      <c r="M283" s="130">
        <f>Vendas!M294</f>
        <v>0.21</v>
      </c>
      <c r="N283" s="130">
        <f>Vendas!N294</f>
        <v>0.21</v>
      </c>
      <c r="O283" s="6"/>
      <c r="P283" s="6"/>
      <c r="Q283" s="6"/>
      <c r="R283" s="6"/>
      <c r="S283" s="6"/>
    </row>
    <row r="284" spans="1:19" x14ac:dyDescent="0.25">
      <c r="A284" s="195" t="s">
        <v>280</v>
      </c>
      <c r="B284" s="195"/>
      <c r="C284" s="6">
        <f t="shared" ref="C284" si="801">C282*C283</f>
        <v>0</v>
      </c>
      <c r="D284" s="6">
        <f t="shared" ref="D284:N284" si="802">D282*D283</f>
        <v>0</v>
      </c>
      <c r="E284" s="6">
        <f t="shared" si="802"/>
        <v>0</v>
      </c>
      <c r="F284" s="6">
        <f t="shared" si="802"/>
        <v>0</v>
      </c>
      <c r="G284" s="6">
        <f t="shared" si="802"/>
        <v>0</v>
      </c>
      <c r="H284" s="6">
        <f t="shared" si="802"/>
        <v>0</v>
      </c>
      <c r="I284" s="6">
        <f t="shared" si="802"/>
        <v>0</v>
      </c>
      <c r="J284" s="6">
        <f t="shared" si="802"/>
        <v>0</v>
      </c>
      <c r="K284" s="6">
        <f t="shared" si="802"/>
        <v>0</v>
      </c>
      <c r="L284" s="6">
        <f t="shared" si="802"/>
        <v>0</v>
      </c>
      <c r="M284" s="6">
        <f t="shared" si="802"/>
        <v>0</v>
      </c>
      <c r="N284" s="6">
        <f t="shared" si="802"/>
        <v>0</v>
      </c>
      <c r="O284" s="6">
        <f t="shared" ref="O284:O287" si="803">SUM(C284:N284)</f>
        <v>0</v>
      </c>
      <c r="P284" s="6">
        <f t="shared" ref="P284:S294" si="804">P282*$C283</f>
        <v>0</v>
      </c>
      <c r="Q284" s="6">
        <f t="shared" si="804"/>
        <v>0</v>
      </c>
      <c r="R284" s="6">
        <f t="shared" si="804"/>
        <v>0</v>
      </c>
      <c r="S284" s="6">
        <f t="shared" si="804"/>
        <v>0</v>
      </c>
    </row>
    <row r="285" spans="1:19" x14ac:dyDescent="0.25">
      <c r="A285" s="195" t="s">
        <v>281</v>
      </c>
      <c r="B285" s="195"/>
      <c r="C285" s="6">
        <f t="shared" ref="C285" si="805">C282+C284</f>
        <v>0</v>
      </c>
      <c r="D285" s="6">
        <f t="shared" ref="D285:N285" si="806">D282+D284</f>
        <v>0</v>
      </c>
      <c r="E285" s="6">
        <f t="shared" si="806"/>
        <v>0</v>
      </c>
      <c r="F285" s="6">
        <f t="shared" si="806"/>
        <v>0</v>
      </c>
      <c r="G285" s="6">
        <f t="shared" si="806"/>
        <v>0</v>
      </c>
      <c r="H285" s="6">
        <f t="shared" si="806"/>
        <v>0</v>
      </c>
      <c r="I285" s="6">
        <f t="shared" si="806"/>
        <v>0</v>
      </c>
      <c r="J285" s="6">
        <f t="shared" si="806"/>
        <v>0</v>
      </c>
      <c r="K285" s="6">
        <f t="shared" si="806"/>
        <v>0</v>
      </c>
      <c r="L285" s="6">
        <f t="shared" si="806"/>
        <v>0</v>
      </c>
      <c r="M285" s="6">
        <f t="shared" si="806"/>
        <v>0</v>
      </c>
      <c r="N285" s="6">
        <f t="shared" si="806"/>
        <v>0</v>
      </c>
      <c r="O285" s="6">
        <f t="shared" si="803"/>
        <v>0</v>
      </c>
      <c r="P285" s="6">
        <f t="shared" ref="P285:S295" si="807">P282+P284</f>
        <v>0</v>
      </c>
      <c r="Q285" s="6">
        <f t="shared" si="807"/>
        <v>0</v>
      </c>
      <c r="R285" s="6">
        <f t="shared" si="807"/>
        <v>0</v>
      </c>
      <c r="S285" s="6">
        <f t="shared" si="807"/>
        <v>0</v>
      </c>
    </row>
    <row r="286" spans="1:19" x14ac:dyDescent="0.25">
      <c r="A286" s="8" t="s">
        <v>33</v>
      </c>
      <c r="B286" s="80">
        <v>0.25</v>
      </c>
      <c r="C286" s="6">
        <f t="shared" ref="C286" si="808">C285*$B$16</f>
        <v>0</v>
      </c>
      <c r="D286" s="6">
        <f t="shared" ref="D286:N286" si="809">D285*$B$16</f>
        <v>0</v>
      </c>
      <c r="E286" s="6">
        <f t="shared" si="809"/>
        <v>0</v>
      </c>
      <c r="F286" s="6">
        <f t="shared" si="809"/>
        <v>0</v>
      </c>
      <c r="G286" s="6">
        <f t="shared" si="809"/>
        <v>0</v>
      </c>
      <c r="H286" s="6">
        <f t="shared" si="809"/>
        <v>0</v>
      </c>
      <c r="I286" s="6">
        <f t="shared" si="809"/>
        <v>0</v>
      </c>
      <c r="J286" s="6">
        <f t="shared" si="809"/>
        <v>0</v>
      </c>
      <c r="K286" s="6">
        <f t="shared" si="809"/>
        <v>0</v>
      </c>
      <c r="L286" s="6">
        <f t="shared" si="809"/>
        <v>0</v>
      </c>
      <c r="M286" s="6">
        <f t="shared" si="809"/>
        <v>0</v>
      </c>
      <c r="N286" s="6">
        <f t="shared" si="809"/>
        <v>0</v>
      </c>
      <c r="O286" s="6">
        <f t="shared" si="803"/>
        <v>0</v>
      </c>
      <c r="P286" s="6">
        <f t="shared" ref="P286:S296" si="810">P285*$B286</f>
        <v>0</v>
      </c>
      <c r="Q286" s="6">
        <f t="shared" si="810"/>
        <v>0</v>
      </c>
      <c r="R286" s="6">
        <f t="shared" si="810"/>
        <v>0</v>
      </c>
      <c r="S286" s="6">
        <f t="shared" si="810"/>
        <v>0</v>
      </c>
    </row>
    <row r="287" spans="1:19" x14ac:dyDescent="0.25">
      <c r="A287" s="8" t="s">
        <v>34</v>
      </c>
      <c r="B287" s="9">
        <f>1-B286</f>
        <v>0.75</v>
      </c>
      <c r="C287" s="6">
        <f t="shared" ref="C287" si="811">C285*$B$17</f>
        <v>0</v>
      </c>
      <c r="D287" s="6">
        <f t="shared" ref="D287:N287" si="812">D285*$B$17</f>
        <v>0</v>
      </c>
      <c r="E287" s="6">
        <f t="shared" si="812"/>
        <v>0</v>
      </c>
      <c r="F287" s="6">
        <f t="shared" si="812"/>
        <v>0</v>
      </c>
      <c r="G287" s="6">
        <f t="shared" si="812"/>
        <v>0</v>
      </c>
      <c r="H287" s="6">
        <f t="shared" si="812"/>
        <v>0</v>
      </c>
      <c r="I287" s="6">
        <f t="shared" si="812"/>
        <v>0</v>
      </c>
      <c r="J287" s="6">
        <f t="shared" si="812"/>
        <v>0</v>
      </c>
      <c r="K287" s="6">
        <f t="shared" si="812"/>
        <v>0</v>
      </c>
      <c r="L287" s="6">
        <f t="shared" si="812"/>
        <v>0</v>
      </c>
      <c r="M287" s="6">
        <f t="shared" si="812"/>
        <v>0</v>
      </c>
      <c r="N287" s="6">
        <f t="shared" si="812"/>
        <v>0</v>
      </c>
      <c r="O287" s="6">
        <f t="shared" si="803"/>
        <v>0</v>
      </c>
      <c r="P287" s="6">
        <f t="shared" ref="P287:S297" si="813">P285-P286</f>
        <v>0</v>
      </c>
      <c r="Q287" s="6">
        <f t="shared" si="813"/>
        <v>0</v>
      </c>
      <c r="R287" s="6">
        <f t="shared" si="813"/>
        <v>0</v>
      </c>
      <c r="S287" s="6">
        <f t="shared" si="813"/>
        <v>0</v>
      </c>
    </row>
    <row r="288" spans="1:19" x14ac:dyDescent="0.25">
      <c r="A288" s="122" t="str">
        <f>Vendas!A299</f>
        <v>PRODUTO 29</v>
      </c>
      <c r="B288" s="122"/>
      <c r="C288" s="98" t="s">
        <v>17</v>
      </c>
      <c r="D288" s="98" t="s">
        <v>18</v>
      </c>
      <c r="E288" s="98" t="s">
        <v>19</v>
      </c>
      <c r="F288" s="98" t="s">
        <v>20</v>
      </c>
      <c r="G288" s="98" t="s">
        <v>21</v>
      </c>
      <c r="H288" s="98" t="s">
        <v>22</v>
      </c>
      <c r="I288" s="98" t="s">
        <v>23</v>
      </c>
      <c r="J288" s="98" t="s">
        <v>24</v>
      </c>
      <c r="K288" s="98" t="s">
        <v>25</v>
      </c>
      <c r="L288" s="98" t="s">
        <v>26</v>
      </c>
      <c r="M288" s="98" t="s">
        <v>27</v>
      </c>
      <c r="N288" s="98" t="s">
        <v>28</v>
      </c>
      <c r="O288" s="98" t="s">
        <v>438</v>
      </c>
      <c r="P288" s="98" t="s">
        <v>447</v>
      </c>
      <c r="Q288" s="98" t="s">
        <v>448</v>
      </c>
      <c r="R288" s="98" t="s">
        <v>449</v>
      </c>
      <c r="S288" s="98" t="s">
        <v>450</v>
      </c>
    </row>
    <row r="289" spans="1:19" x14ac:dyDescent="0.25">
      <c r="A289" s="194" t="s">
        <v>29</v>
      </c>
      <c r="B289" s="194"/>
      <c r="C289" s="78">
        <f>Vendas!C301</f>
        <v>0</v>
      </c>
      <c r="D289" s="78">
        <f>Vendas!D301</f>
        <v>0</v>
      </c>
      <c r="E289" s="78">
        <f>Vendas!E301</f>
        <v>0</v>
      </c>
      <c r="F289" s="78">
        <f>Vendas!F301</f>
        <v>0</v>
      </c>
      <c r="G289" s="78">
        <f>Vendas!G301</f>
        <v>0</v>
      </c>
      <c r="H289" s="78">
        <f>Vendas!H301</f>
        <v>0</v>
      </c>
      <c r="I289" s="78">
        <f>Vendas!I301</f>
        <v>0</v>
      </c>
      <c r="J289" s="78">
        <f>Vendas!J301</f>
        <v>0</v>
      </c>
      <c r="K289" s="78">
        <f>Vendas!K301</f>
        <v>0</v>
      </c>
      <c r="L289" s="78">
        <f>Vendas!L301</f>
        <v>0</v>
      </c>
      <c r="M289" s="78">
        <f>Vendas!M301</f>
        <v>0</v>
      </c>
      <c r="N289" s="78">
        <f>Vendas!N301</f>
        <v>0</v>
      </c>
      <c r="O289" s="79">
        <f t="shared" ref="O289" si="814">SUM(C289:N289)</f>
        <v>0</v>
      </c>
      <c r="P289" s="79">
        <f>Vendas!P301</f>
        <v>0</v>
      </c>
      <c r="Q289" s="79">
        <f>Vendas!Q301</f>
        <v>0</v>
      </c>
      <c r="R289" s="79">
        <f>Vendas!R301</f>
        <v>0</v>
      </c>
      <c r="S289" s="79">
        <f>Vendas!S301</f>
        <v>0</v>
      </c>
    </row>
    <row r="290" spans="1:19" x14ac:dyDescent="0.25">
      <c r="A290" s="175" t="s">
        <v>516</v>
      </c>
      <c r="B290" s="120">
        <v>0</v>
      </c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9"/>
      <c r="P290" s="79"/>
      <c r="Q290" s="79"/>
      <c r="R290" s="79"/>
      <c r="S290" s="79"/>
    </row>
    <row r="291" spans="1:19" x14ac:dyDescent="0.25">
      <c r="A291" s="194" t="s">
        <v>30</v>
      </c>
      <c r="B291" s="194"/>
      <c r="C291" s="6">
        <f>Vendas!C302*(1-$B290)</f>
        <v>0</v>
      </c>
      <c r="D291" s="6">
        <f>Vendas!D302*(1-$B290)</f>
        <v>0</v>
      </c>
      <c r="E291" s="6">
        <f>Vendas!E302*(1-$B290)</f>
        <v>0</v>
      </c>
      <c r="F291" s="6">
        <f>Vendas!F302*(1-$B290)</f>
        <v>0</v>
      </c>
      <c r="G291" s="6">
        <f>Vendas!G302*(1-$B290)</f>
        <v>0</v>
      </c>
      <c r="H291" s="6">
        <f>Vendas!H302*(1-$B290)</f>
        <v>0</v>
      </c>
      <c r="I291" s="6">
        <f>Vendas!I302*(1-$B290)</f>
        <v>0</v>
      </c>
      <c r="J291" s="6">
        <f>Vendas!J302*(1-$B290)</f>
        <v>0</v>
      </c>
      <c r="K291" s="6">
        <f>Vendas!K302*(1-$B290)</f>
        <v>0</v>
      </c>
      <c r="L291" s="6">
        <f>Vendas!L302*(1-$B290)</f>
        <v>0</v>
      </c>
      <c r="M291" s="6">
        <f>Vendas!M302*(1-$B290)</f>
        <v>0</v>
      </c>
      <c r="N291" s="6">
        <f>Vendas!N302*(1-$B290)</f>
        <v>0</v>
      </c>
      <c r="O291" s="6">
        <f t="shared" ref="O291" si="815">AVERAGE(C291:N291)</f>
        <v>0</v>
      </c>
      <c r="P291" s="6">
        <f>Vendas!P302*(1-Aprovisionamento!$B290)</f>
        <v>0</v>
      </c>
      <c r="Q291" s="6">
        <f>Vendas!Q302*(1-Aprovisionamento!$B290)</f>
        <v>0</v>
      </c>
      <c r="R291" s="6">
        <f>Vendas!R302*(1-Aprovisionamento!$B290)</f>
        <v>0</v>
      </c>
      <c r="S291" s="6">
        <f>Vendas!S302*(1-Aprovisionamento!$B290)</f>
        <v>0</v>
      </c>
    </row>
    <row r="292" spans="1:19" ht="12" customHeight="1" x14ac:dyDescent="0.25">
      <c r="A292" s="194" t="s">
        <v>282</v>
      </c>
      <c r="B292" s="194"/>
      <c r="C292" s="6">
        <f t="shared" ref="C292" si="816">C289*C291</f>
        <v>0</v>
      </c>
      <c r="D292" s="6">
        <f t="shared" ref="D292:N292" si="817">D289*D291</f>
        <v>0</v>
      </c>
      <c r="E292" s="6">
        <f t="shared" si="817"/>
        <v>0</v>
      </c>
      <c r="F292" s="6">
        <f t="shared" si="817"/>
        <v>0</v>
      </c>
      <c r="G292" s="6">
        <f t="shared" si="817"/>
        <v>0</v>
      </c>
      <c r="H292" s="6">
        <f t="shared" si="817"/>
        <v>0</v>
      </c>
      <c r="I292" s="6">
        <f t="shared" si="817"/>
        <v>0</v>
      </c>
      <c r="J292" s="6">
        <f t="shared" si="817"/>
        <v>0</v>
      </c>
      <c r="K292" s="6">
        <f t="shared" si="817"/>
        <v>0</v>
      </c>
      <c r="L292" s="6">
        <f t="shared" si="817"/>
        <v>0</v>
      </c>
      <c r="M292" s="6">
        <f t="shared" si="817"/>
        <v>0</v>
      </c>
      <c r="N292" s="6">
        <f t="shared" si="817"/>
        <v>0</v>
      </c>
      <c r="O292" s="6">
        <f t="shared" ref="O292" si="818">SUM(C292:N292)</f>
        <v>0</v>
      </c>
      <c r="P292" s="6">
        <f t="shared" ref="P292:S292" si="819">P289*P291</f>
        <v>0</v>
      </c>
      <c r="Q292" s="6">
        <f t="shared" si="819"/>
        <v>0</v>
      </c>
      <c r="R292" s="6">
        <f t="shared" si="819"/>
        <v>0</v>
      </c>
      <c r="S292" s="6">
        <f t="shared" si="819"/>
        <v>0</v>
      </c>
    </row>
    <row r="293" spans="1:19" x14ac:dyDescent="0.25">
      <c r="A293" s="194" t="s">
        <v>31</v>
      </c>
      <c r="B293" s="194"/>
      <c r="C293" s="130">
        <f>Vendas!C304</f>
        <v>0.21</v>
      </c>
      <c r="D293" s="130">
        <f>Vendas!D304</f>
        <v>0.21</v>
      </c>
      <c r="E293" s="130">
        <f>Vendas!E304</f>
        <v>0.21</v>
      </c>
      <c r="F293" s="130">
        <f>Vendas!F304</f>
        <v>0.21</v>
      </c>
      <c r="G293" s="130">
        <f>Vendas!G304</f>
        <v>0.21</v>
      </c>
      <c r="H293" s="130">
        <f>Vendas!H304</f>
        <v>0.21</v>
      </c>
      <c r="I293" s="130">
        <f>Vendas!I304</f>
        <v>0.21</v>
      </c>
      <c r="J293" s="130">
        <f>Vendas!J304</f>
        <v>0.21</v>
      </c>
      <c r="K293" s="130">
        <f>Vendas!K304</f>
        <v>0.21</v>
      </c>
      <c r="L293" s="130">
        <f>Vendas!L304</f>
        <v>0.21</v>
      </c>
      <c r="M293" s="130">
        <f>Vendas!M304</f>
        <v>0.21</v>
      </c>
      <c r="N293" s="130">
        <f>Vendas!N304</f>
        <v>0.21</v>
      </c>
      <c r="O293" s="6"/>
      <c r="P293" s="6"/>
      <c r="Q293" s="6"/>
      <c r="R293" s="6"/>
      <c r="S293" s="6"/>
    </row>
    <row r="294" spans="1:19" x14ac:dyDescent="0.25">
      <c r="A294" s="195" t="s">
        <v>280</v>
      </c>
      <c r="B294" s="195"/>
      <c r="C294" s="6">
        <f t="shared" ref="C294" si="820">C292*C293</f>
        <v>0</v>
      </c>
      <c r="D294" s="6">
        <f t="shared" ref="D294:N294" si="821">D292*D293</f>
        <v>0</v>
      </c>
      <c r="E294" s="6">
        <f t="shared" si="821"/>
        <v>0</v>
      </c>
      <c r="F294" s="6">
        <f t="shared" si="821"/>
        <v>0</v>
      </c>
      <c r="G294" s="6">
        <f t="shared" si="821"/>
        <v>0</v>
      </c>
      <c r="H294" s="6">
        <f t="shared" si="821"/>
        <v>0</v>
      </c>
      <c r="I294" s="6">
        <f t="shared" si="821"/>
        <v>0</v>
      </c>
      <c r="J294" s="6">
        <f t="shared" si="821"/>
        <v>0</v>
      </c>
      <c r="K294" s="6">
        <f t="shared" si="821"/>
        <v>0</v>
      </c>
      <c r="L294" s="6">
        <f t="shared" si="821"/>
        <v>0</v>
      </c>
      <c r="M294" s="6">
        <f t="shared" si="821"/>
        <v>0</v>
      </c>
      <c r="N294" s="6">
        <f t="shared" si="821"/>
        <v>0</v>
      </c>
      <c r="O294" s="6">
        <f t="shared" ref="O294:O297" si="822">SUM(C294:N294)</f>
        <v>0</v>
      </c>
      <c r="P294" s="6">
        <f t="shared" si="804"/>
        <v>0</v>
      </c>
      <c r="Q294" s="6">
        <f t="shared" si="804"/>
        <v>0</v>
      </c>
      <c r="R294" s="6">
        <f t="shared" si="804"/>
        <v>0</v>
      </c>
      <c r="S294" s="6">
        <f t="shared" si="804"/>
        <v>0</v>
      </c>
    </row>
    <row r="295" spans="1:19" x14ac:dyDescent="0.25">
      <c r="A295" s="195" t="s">
        <v>281</v>
      </c>
      <c r="B295" s="195"/>
      <c r="C295" s="6">
        <f t="shared" ref="C295" si="823">C292+C294</f>
        <v>0</v>
      </c>
      <c r="D295" s="6">
        <f t="shared" ref="D295:N295" si="824">D292+D294</f>
        <v>0</v>
      </c>
      <c r="E295" s="6">
        <f t="shared" si="824"/>
        <v>0</v>
      </c>
      <c r="F295" s="6">
        <f t="shared" si="824"/>
        <v>0</v>
      </c>
      <c r="G295" s="6">
        <f t="shared" si="824"/>
        <v>0</v>
      </c>
      <c r="H295" s="6">
        <f t="shared" si="824"/>
        <v>0</v>
      </c>
      <c r="I295" s="6">
        <f t="shared" si="824"/>
        <v>0</v>
      </c>
      <c r="J295" s="6">
        <f t="shared" si="824"/>
        <v>0</v>
      </c>
      <c r="K295" s="6">
        <f t="shared" si="824"/>
        <v>0</v>
      </c>
      <c r="L295" s="6">
        <f t="shared" si="824"/>
        <v>0</v>
      </c>
      <c r="M295" s="6">
        <f t="shared" si="824"/>
        <v>0</v>
      </c>
      <c r="N295" s="6">
        <f t="shared" si="824"/>
        <v>0</v>
      </c>
      <c r="O295" s="6">
        <f t="shared" si="822"/>
        <v>0</v>
      </c>
      <c r="P295" s="6">
        <f t="shared" si="807"/>
        <v>0</v>
      </c>
      <c r="Q295" s="6">
        <f t="shared" si="807"/>
        <v>0</v>
      </c>
      <c r="R295" s="6">
        <f t="shared" si="807"/>
        <v>0</v>
      </c>
      <c r="S295" s="6">
        <f t="shared" si="807"/>
        <v>0</v>
      </c>
    </row>
    <row r="296" spans="1:19" x14ac:dyDescent="0.25">
      <c r="A296" s="8" t="s">
        <v>33</v>
      </c>
      <c r="B296" s="80">
        <v>0.25</v>
      </c>
      <c r="C296" s="6">
        <f t="shared" ref="C296" si="825">C295*$B$16</f>
        <v>0</v>
      </c>
      <c r="D296" s="6">
        <f t="shared" ref="D296:N296" si="826">D295*$B$16</f>
        <v>0</v>
      </c>
      <c r="E296" s="6">
        <f t="shared" si="826"/>
        <v>0</v>
      </c>
      <c r="F296" s="6">
        <f t="shared" si="826"/>
        <v>0</v>
      </c>
      <c r="G296" s="6">
        <f t="shared" si="826"/>
        <v>0</v>
      </c>
      <c r="H296" s="6">
        <f t="shared" si="826"/>
        <v>0</v>
      </c>
      <c r="I296" s="6">
        <f t="shared" si="826"/>
        <v>0</v>
      </c>
      <c r="J296" s="6">
        <f t="shared" si="826"/>
        <v>0</v>
      </c>
      <c r="K296" s="6">
        <f t="shared" si="826"/>
        <v>0</v>
      </c>
      <c r="L296" s="6">
        <f t="shared" si="826"/>
        <v>0</v>
      </c>
      <c r="M296" s="6">
        <f t="shared" si="826"/>
        <v>0</v>
      </c>
      <c r="N296" s="6">
        <f t="shared" si="826"/>
        <v>0</v>
      </c>
      <c r="O296" s="6">
        <f t="shared" si="822"/>
        <v>0</v>
      </c>
      <c r="P296" s="6">
        <f t="shared" si="810"/>
        <v>0</v>
      </c>
      <c r="Q296" s="6">
        <f t="shared" si="810"/>
        <v>0</v>
      </c>
      <c r="R296" s="6">
        <f t="shared" si="810"/>
        <v>0</v>
      </c>
      <c r="S296" s="6">
        <f t="shared" si="810"/>
        <v>0</v>
      </c>
    </row>
    <row r="297" spans="1:19" x14ac:dyDescent="0.25">
      <c r="A297" s="8" t="s">
        <v>34</v>
      </c>
      <c r="B297" s="9">
        <f>1-B296</f>
        <v>0.75</v>
      </c>
      <c r="C297" s="6">
        <f t="shared" ref="C297" si="827">C295*$B$17</f>
        <v>0</v>
      </c>
      <c r="D297" s="6">
        <f t="shared" ref="D297:N297" si="828">D295*$B$17</f>
        <v>0</v>
      </c>
      <c r="E297" s="6">
        <f t="shared" si="828"/>
        <v>0</v>
      </c>
      <c r="F297" s="6">
        <f t="shared" si="828"/>
        <v>0</v>
      </c>
      <c r="G297" s="6">
        <f t="shared" si="828"/>
        <v>0</v>
      </c>
      <c r="H297" s="6">
        <f t="shared" si="828"/>
        <v>0</v>
      </c>
      <c r="I297" s="6">
        <f t="shared" si="828"/>
        <v>0</v>
      </c>
      <c r="J297" s="6">
        <f t="shared" si="828"/>
        <v>0</v>
      </c>
      <c r="K297" s="6">
        <f t="shared" si="828"/>
        <v>0</v>
      </c>
      <c r="L297" s="6">
        <f t="shared" si="828"/>
        <v>0</v>
      </c>
      <c r="M297" s="6">
        <f t="shared" si="828"/>
        <v>0</v>
      </c>
      <c r="N297" s="6">
        <f t="shared" si="828"/>
        <v>0</v>
      </c>
      <c r="O297" s="6">
        <f t="shared" si="822"/>
        <v>0</v>
      </c>
      <c r="P297" s="6">
        <f t="shared" si="813"/>
        <v>0</v>
      </c>
      <c r="Q297" s="6">
        <f t="shared" si="813"/>
        <v>0</v>
      </c>
      <c r="R297" s="6">
        <f t="shared" si="813"/>
        <v>0</v>
      </c>
      <c r="S297" s="6">
        <f t="shared" si="813"/>
        <v>0</v>
      </c>
    </row>
    <row r="298" spans="1:19" x14ac:dyDescent="0.25">
      <c r="A298" s="122" t="str">
        <f>Vendas!A309</f>
        <v>PRODUTO 30</v>
      </c>
      <c r="B298" s="122"/>
      <c r="C298" s="98" t="s">
        <v>17</v>
      </c>
      <c r="D298" s="98" t="s">
        <v>18</v>
      </c>
      <c r="E298" s="98" t="s">
        <v>19</v>
      </c>
      <c r="F298" s="98" t="s">
        <v>20</v>
      </c>
      <c r="G298" s="98" t="s">
        <v>21</v>
      </c>
      <c r="H298" s="98" t="s">
        <v>22</v>
      </c>
      <c r="I298" s="98" t="s">
        <v>23</v>
      </c>
      <c r="J298" s="98" t="s">
        <v>24</v>
      </c>
      <c r="K298" s="98" t="s">
        <v>25</v>
      </c>
      <c r="L298" s="98" t="s">
        <v>26</v>
      </c>
      <c r="M298" s="98" t="s">
        <v>27</v>
      </c>
      <c r="N298" s="98" t="s">
        <v>28</v>
      </c>
      <c r="O298" s="98" t="s">
        <v>438</v>
      </c>
      <c r="P298" s="98" t="s">
        <v>447</v>
      </c>
      <c r="Q298" s="98" t="s">
        <v>448</v>
      </c>
      <c r="R298" s="98" t="s">
        <v>449</v>
      </c>
      <c r="S298" s="98" t="s">
        <v>450</v>
      </c>
    </row>
    <row r="299" spans="1:19" x14ac:dyDescent="0.25">
      <c r="A299" s="194" t="s">
        <v>29</v>
      </c>
      <c r="B299" s="194"/>
      <c r="C299" s="78">
        <f>Vendas!C311</f>
        <v>0</v>
      </c>
      <c r="D299" s="78">
        <f>Vendas!D311</f>
        <v>0</v>
      </c>
      <c r="E299" s="78">
        <f>Vendas!E311</f>
        <v>0</v>
      </c>
      <c r="F299" s="78">
        <f>Vendas!F311</f>
        <v>0</v>
      </c>
      <c r="G299" s="78">
        <f>Vendas!G311</f>
        <v>0</v>
      </c>
      <c r="H299" s="78">
        <f>Vendas!H311</f>
        <v>0</v>
      </c>
      <c r="I299" s="78">
        <f>Vendas!I311</f>
        <v>0</v>
      </c>
      <c r="J299" s="78">
        <f>Vendas!J311</f>
        <v>0</v>
      </c>
      <c r="K299" s="78">
        <f>Vendas!K311</f>
        <v>0</v>
      </c>
      <c r="L299" s="78">
        <f>Vendas!L311</f>
        <v>0</v>
      </c>
      <c r="M299" s="78">
        <f>Vendas!M311</f>
        <v>0</v>
      </c>
      <c r="N299" s="78">
        <f>Vendas!N311</f>
        <v>0</v>
      </c>
      <c r="O299" s="79">
        <f t="shared" ref="O299" si="829">SUM(C299:N299)</f>
        <v>0</v>
      </c>
      <c r="P299" s="79">
        <f>Vendas!P311</f>
        <v>0</v>
      </c>
      <c r="Q299" s="79">
        <f>Vendas!Q311</f>
        <v>0</v>
      </c>
      <c r="R299" s="79">
        <f>Vendas!R311</f>
        <v>0</v>
      </c>
      <c r="S299" s="79">
        <f>Vendas!S311</f>
        <v>0</v>
      </c>
    </row>
    <row r="300" spans="1:19" x14ac:dyDescent="0.25">
      <c r="A300" s="175" t="s">
        <v>516</v>
      </c>
      <c r="B300" s="120">
        <v>0</v>
      </c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9"/>
      <c r="P300" s="79"/>
      <c r="Q300" s="79"/>
      <c r="R300" s="79"/>
      <c r="S300" s="79"/>
    </row>
    <row r="301" spans="1:19" x14ac:dyDescent="0.25">
      <c r="A301" s="194" t="s">
        <v>30</v>
      </c>
      <c r="B301" s="194"/>
      <c r="C301" s="6">
        <f>Vendas!C312*(1-$B300)</f>
        <v>0</v>
      </c>
      <c r="D301" s="6">
        <f>Vendas!D312*(1-$B300)</f>
        <v>0</v>
      </c>
      <c r="E301" s="6">
        <f>Vendas!E312*(1-$B300)</f>
        <v>0</v>
      </c>
      <c r="F301" s="6">
        <f>Vendas!F312*(1-$B300)</f>
        <v>0</v>
      </c>
      <c r="G301" s="6">
        <f>Vendas!G312*(1-$B300)</f>
        <v>0</v>
      </c>
      <c r="H301" s="6">
        <f>Vendas!H312*(1-$B300)</f>
        <v>0</v>
      </c>
      <c r="I301" s="6">
        <f>Vendas!I312*(1-$B300)</f>
        <v>0</v>
      </c>
      <c r="J301" s="6">
        <f>Vendas!J312*(1-$B300)</f>
        <v>0</v>
      </c>
      <c r="K301" s="6">
        <f>Vendas!K312*(1-$B300)</f>
        <v>0</v>
      </c>
      <c r="L301" s="6">
        <f>Vendas!L312*(1-$B300)</f>
        <v>0</v>
      </c>
      <c r="M301" s="6">
        <f>Vendas!M312*(1-$B300)</f>
        <v>0</v>
      </c>
      <c r="N301" s="6">
        <f>Vendas!N312*(1-$B300)</f>
        <v>0</v>
      </c>
      <c r="O301" s="6">
        <f t="shared" ref="O301" si="830">AVERAGE(C301:N301)</f>
        <v>0</v>
      </c>
      <c r="P301" s="6">
        <f>Vendas!P312*(1-Aprovisionamento!$B300)</f>
        <v>0</v>
      </c>
      <c r="Q301" s="6">
        <f>Vendas!Q312*(1-Aprovisionamento!$B300)</f>
        <v>0</v>
      </c>
      <c r="R301" s="6">
        <f>Vendas!R312*(1-Aprovisionamento!$B300)</f>
        <v>0</v>
      </c>
      <c r="S301" s="6">
        <f>Vendas!S312*(1-Aprovisionamento!$B300)</f>
        <v>0</v>
      </c>
    </row>
    <row r="302" spans="1:19" ht="12" customHeight="1" x14ac:dyDescent="0.25">
      <c r="A302" s="194" t="s">
        <v>282</v>
      </c>
      <c r="B302" s="194"/>
      <c r="C302" s="6">
        <f t="shared" ref="C302" si="831">C299*C301</f>
        <v>0</v>
      </c>
      <c r="D302" s="6">
        <f t="shared" ref="D302:N302" si="832">D299*D301</f>
        <v>0</v>
      </c>
      <c r="E302" s="6">
        <f t="shared" si="832"/>
        <v>0</v>
      </c>
      <c r="F302" s="6">
        <f t="shared" si="832"/>
        <v>0</v>
      </c>
      <c r="G302" s="6">
        <f t="shared" si="832"/>
        <v>0</v>
      </c>
      <c r="H302" s="6">
        <f t="shared" si="832"/>
        <v>0</v>
      </c>
      <c r="I302" s="6">
        <f t="shared" si="832"/>
        <v>0</v>
      </c>
      <c r="J302" s="6">
        <f t="shared" si="832"/>
        <v>0</v>
      </c>
      <c r="K302" s="6">
        <f t="shared" si="832"/>
        <v>0</v>
      </c>
      <c r="L302" s="6">
        <f t="shared" si="832"/>
        <v>0</v>
      </c>
      <c r="M302" s="6">
        <f t="shared" si="832"/>
        <v>0</v>
      </c>
      <c r="N302" s="6">
        <f t="shared" si="832"/>
        <v>0</v>
      </c>
      <c r="O302" s="6">
        <f t="shared" ref="O302" si="833">SUM(C302:N302)</f>
        <v>0</v>
      </c>
      <c r="P302" s="6">
        <f t="shared" ref="P302:S302" si="834">P299*P301</f>
        <v>0</v>
      </c>
      <c r="Q302" s="6">
        <f t="shared" si="834"/>
        <v>0</v>
      </c>
      <c r="R302" s="6">
        <f t="shared" si="834"/>
        <v>0</v>
      </c>
      <c r="S302" s="6">
        <f t="shared" si="834"/>
        <v>0</v>
      </c>
    </row>
    <row r="303" spans="1:19" x14ac:dyDescent="0.25">
      <c r="A303" s="194" t="s">
        <v>31</v>
      </c>
      <c r="B303" s="194"/>
      <c r="C303" s="130">
        <f>Vendas!C314</f>
        <v>0.21</v>
      </c>
      <c r="D303" s="130">
        <f>Vendas!D314</f>
        <v>0.21</v>
      </c>
      <c r="E303" s="130">
        <f>Vendas!E314</f>
        <v>0.21</v>
      </c>
      <c r="F303" s="130">
        <f>Vendas!F314</f>
        <v>0.21</v>
      </c>
      <c r="G303" s="130">
        <f>Vendas!G314</f>
        <v>0.21</v>
      </c>
      <c r="H303" s="130">
        <f>Vendas!H314</f>
        <v>0.21</v>
      </c>
      <c r="I303" s="130">
        <f>Vendas!I314</f>
        <v>0.21</v>
      </c>
      <c r="J303" s="130">
        <f>Vendas!J314</f>
        <v>0.21</v>
      </c>
      <c r="K303" s="130">
        <f>Vendas!K314</f>
        <v>0.21</v>
      </c>
      <c r="L303" s="130">
        <f>Vendas!L314</f>
        <v>0.21</v>
      </c>
      <c r="M303" s="130">
        <f>Vendas!M314</f>
        <v>0.21</v>
      </c>
      <c r="N303" s="130">
        <f>Vendas!N314</f>
        <v>0.21</v>
      </c>
      <c r="O303" s="6"/>
      <c r="P303" s="6"/>
      <c r="Q303" s="6"/>
      <c r="R303" s="6"/>
      <c r="S303" s="6"/>
    </row>
    <row r="304" spans="1:19" x14ac:dyDescent="0.25">
      <c r="A304" s="195" t="s">
        <v>280</v>
      </c>
      <c r="B304" s="195"/>
      <c r="C304" s="6">
        <f t="shared" ref="C304" si="835">C302*C303</f>
        <v>0</v>
      </c>
      <c r="D304" s="6">
        <f t="shared" ref="D304:N304" si="836">D302*D303</f>
        <v>0</v>
      </c>
      <c r="E304" s="6">
        <f t="shared" si="836"/>
        <v>0</v>
      </c>
      <c r="F304" s="6">
        <f t="shared" si="836"/>
        <v>0</v>
      </c>
      <c r="G304" s="6">
        <f t="shared" si="836"/>
        <v>0</v>
      </c>
      <c r="H304" s="6">
        <f t="shared" si="836"/>
        <v>0</v>
      </c>
      <c r="I304" s="6">
        <f t="shared" si="836"/>
        <v>0</v>
      </c>
      <c r="J304" s="6">
        <f t="shared" si="836"/>
        <v>0</v>
      </c>
      <c r="K304" s="6">
        <f t="shared" si="836"/>
        <v>0</v>
      </c>
      <c r="L304" s="6">
        <f t="shared" si="836"/>
        <v>0</v>
      </c>
      <c r="M304" s="6">
        <f t="shared" si="836"/>
        <v>0</v>
      </c>
      <c r="N304" s="6">
        <f t="shared" si="836"/>
        <v>0</v>
      </c>
      <c r="O304" s="6">
        <f t="shared" ref="O304:O307" si="837">SUM(C304:N304)</f>
        <v>0</v>
      </c>
      <c r="P304" s="6">
        <f t="shared" ref="P304:S304" si="838">P302*$C303</f>
        <v>0</v>
      </c>
      <c r="Q304" s="6">
        <f t="shared" si="838"/>
        <v>0</v>
      </c>
      <c r="R304" s="6">
        <f t="shared" si="838"/>
        <v>0</v>
      </c>
      <c r="S304" s="6">
        <f t="shared" si="838"/>
        <v>0</v>
      </c>
    </row>
    <row r="305" spans="1:19" x14ac:dyDescent="0.25">
      <c r="A305" s="195" t="s">
        <v>281</v>
      </c>
      <c r="B305" s="195"/>
      <c r="C305" s="6">
        <f t="shared" ref="C305" si="839">C302+C304</f>
        <v>0</v>
      </c>
      <c r="D305" s="6">
        <f t="shared" ref="D305:N305" si="840">D302+D304</f>
        <v>0</v>
      </c>
      <c r="E305" s="6">
        <f t="shared" si="840"/>
        <v>0</v>
      </c>
      <c r="F305" s="6">
        <f t="shared" si="840"/>
        <v>0</v>
      </c>
      <c r="G305" s="6">
        <f t="shared" si="840"/>
        <v>0</v>
      </c>
      <c r="H305" s="6">
        <f t="shared" si="840"/>
        <v>0</v>
      </c>
      <c r="I305" s="6">
        <f t="shared" si="840"/>
        <v>0</v>
      </c>
      <c r="J305" s="6">
        <f t="shared" si="840"/>
        <v>0</v>
      </c>
      <c r="K305" s="6">
        <f t="shared" si="840"/>
        <v>0</v>
      </c>
      <c r="L305" s="6">
        <f t="shared" si="840"/>
        <v>0</v>
      </c>
      <c r="M305" s="6">
        <f t="shared" si="840"/>
        <v>0</v>
      </c>
      <c r="N305" s="6">
        <f t="shared" si="840"/>
        <v>0</v>
      </c>
      <c r="O305" s="6">
        <f t="shared" si="837"/>
        <v>0</v>
      </c>
      <c r="P305" s="6">
        <f t="shared" ref="P305:S305" si="841">P302+P304</f>
        <v>0</v>
      </c>
      <c r="Q305" s="6">
        <f t="shared" si="841"/>
        <v>0</v>
      </c>
      <c r="R305" s="6">
        <f t="shared" si="841"/>
        <v>0</v>
      </c>
      <c r="S305" s="6">
        <f t="shared" si="841"/>
        <v>0</v>
      </c>
    </row>
    <row r="306" spans="1:19" x14ac:dyDescent="0.25">
      <c r="A306" s="8" t="s">
        <v>33</v>
      </c>
      <c r="B306" s="80">
        <v>0.25</v>
      </c>
      <c r="C306" s="6">
        <f t="shared" ref="C306" si="842">C305*$B$16</f>
        <v>0</v>
      </c>
      <c r="D306" s="6">
        <f t="shared" ref="D306:N306" si="843">D305*$B$16</f>
        <v>0</v>
      </c>
      <c r="E306" s="6">
        <f t="shared" si="843"/>
        <v>0</v>
      </c>
      <c r="F306" s="6">
        <f t="shared" si="843"/>
        <v>0</v>
      </c>
      <c r="G306" s="6">
        <f t="shared" si="843"/>
        <v>0</v>
      </c>
      <c r="H306" s="6">
        <f t="shared" si="843"/>
        <v>0</v>
      </c>
      <c r="I306" s="6">
        <f t="shared" si="843"/>
        <v>0</v>
      </c>
      <c r="J306" s="6">
        <f t="shared" si="843"/>
        <v>0</v>
      </c>
      <c r="K306" s="6">
        <f t="shared" si="843"/>
        <v>0</v>
      </c>
      <c r="L306" s="6">
        <f t="shared" si="843"/>
        <v>0</v>
      </c>
      <c r="M306" s="6">
        <f t="shared" si="843"/>
        <v>0</v>
      </c>
      <c r="N306" s="6">
        <f t="shared" si="843"/>
        <v>0</v>
      </c>
      <c r="O306" s="6">
        <f t="shared" si="837"/>
        <v>0</v>
      </c>
      <c r="P306" s="6">
        <f t="shared" ref="P306:S306" si="844">P305*$B306</f>
        <v>0</v>
      </c>
      <c r="Q306" s="6">
        <f t="shared" si="844"/>
        <v>0</v>
      </c>
      <c r="R306" s="6">
        <f t="shared" si="844"/>
        <v>0</v>
      </c>
      <c r="S306" s="6">
        <f t="shared" si="844"/>
        <v>0</v>
      </c>
    </row>
    <row r="307" spans="1:19" x14ac:dyDescent="0.25">
      <c r="A307" s="8" t="s">
        <v>34</v>
      </c>
      <c r="B307" s="9">
        <f>1-B306</f>
        <v>0.75</v>
      </c>
      <c r="C307" s="6">
        <f t="shared" ref="C307" si="845">C305*$B$17</f>
        <v>0</v>
      </c>
      <c r="D307" s="6">
        <f t="shared" ref="D307:N307" si="846">D305*$B$17</f>
        <v>0</v>
      </c>
      <c r="E307" s="6">
        <f t="shared" si="846"/>
        <v>0</v>
      </c>
      <c r="F307" s="6">
        <f t="shared" si="846"/>
        <v>0</v>
      </c>
      <c r="G307" s="6">
        <f t="shared" si="846"/>
        <v>0</v>
      </c>
      <c r="H307" s="6">
        <f t="shared" si="846"/>
        <v>0</v>
      </c>
      <c r="I307" s="6">
        <f t="shared" si="846"/>
        <v>0</v>
      </c>
      <c r="J307" s="6">
        <f t="shared" si="846"/>
        <v>0</v>
      </c>
      <c r="K307" s="6">
        <f t="shared" si="846"/>
        <v>0</v>
      </c>
      <c r="L307" s="6">
        <f t="shared" si="846"/>
        <v>0</v>
      </c>
      <c r="M307" s="6">
        <f t="shared" si="846"/>
        <v>0</v>
      </c>
      <c r="N307" s="6">
        <f t="shared" si="846"/>
        <v>0</v>
      </c>
      <c r="O307" s="6">
        <f t="shared" si="837"/>
        <v>0</v>
      </c>
      <c r="P307" s="6">
        <f t="shared" ref="P307:S307" si="847">P305-P306</f>
        <v>0</v>
      </c>
      <c r="Q307" s="6">
        <f t="shared" si="847"/>
        <v>0</v>
      </c>
      <c r="R307" s="6">
        <f t="shared" si="847"/>
        <v>0</v>
      </c>
      <c r="S307" s="6">
        <f t="shared" si="847"/>
        <v>0</v>
      </c>
    </row>
    <row r="308" spans="1:19" x14ac:dyDescent="0.25">
      <c r="A308" s="122" t="str">
        <f>Vendas!A319</f>
        <v>PRODUTO 31</v>
      </c>
      <c r="B308" s="122"/>
      <c r="C308" s="98" t="s">
        <v>17</v>
      </c>
      <c r="D308" s="98" t="s">
        <v>18</v>
      </c>
      <c r="E308" s="98" t="s">
        <v>19</v>
      </c>
      <c r="F308" s="98" t="s">
        <v>20</v>
      </c>
      <c r="G308" s="98" t="s">
        <v>21</v>
      </c>
      <c r="H308" s="98" t="s">
        <v>22</v>
      </c>
      <c r="I308" s="98" t="s">
        <v>23</v>
      </c>
      <c r="J308" s="98" t="s">
        <v>24</v>
      </c>
      <c r="K308" s="98" t="s">
        <v>25</v>
      </c>
      <c r="L308" s="98" t="s">
        <v>26</v>
      </c>
      <c r="M308" s="98" t="s">
        <v>27</v>
      </c>
      <c r="N308" s="98" t="s">
        <v>28</v>
      </c>
      <c r="O308" s="98" t="s">
        <v>438</v>
      </c>
      <c r="P308" s="98" t="s">
        <v>447</v>
      </c>
      <c r="Q308" s="98" t="s">
        <v>448</v>
      </c>
      <c r="R308" s="98" t="s">
        <v>449</v>
      </c>
      <c r="S308" s="98" t="s">
        <v>450</v>
      </c>
    </row>
    <row r="309" spans="1:19" x14ac:dyDescent="0.25">
      <c r="A309" s="194" t="s">
        <v>29</v>
      </c>
      <c r="B309" s="194"/>
      <c r="C309" s="78">
        <f>Vendas!C321</f>
        <v>0</v>
      </c>
      <c r="D309" s="78">
        <f>Vendas!D321</f>
        <v>0</v>
      </c>
      <c r="E309" s="78">
        <f>Vendas!E321</f>
        <v>0</v>
      </c>
      <c r="F309" s="78">
        <f>Vendas!F321</f>
        <v>0</v>
      </c>
      <c r="G309" s="78">
        <f>Vendas!G321</f>
        <v>0</v>
      </c>
      <c r="H309" s="78">
        <f>Vendas!H321</f>
        <v>0</v>
      </c>
      <c r="I309" s="78">
        <f>Vendas!I321</f>
        <v>0</v>
      </c>
      <c r="J309" s="78">
        <f>Vendas!J321</f>
        <v>0</v>
      </c>
      <c r="K309" s="78">
        <f>Vendas!K321</f>
        <v>0</v>
      </c>
      <c r="L309" s="78">
        <f>Vendas!L321</f>
        <v>0</v>
      </c>
      <c r="M309" s="78">
        <f>Vendas!M321</f>
        <v>0</v>
      </c>
      <c r="N309" s="78">
        <f>Vendas!N321</f>
        <v>0</v>
      </c>
      <c r="O309" s="79">
        <f t="shared" ref="O309" si="848">SUM(C309:N309)</f>
        <v>0</v>
      </c>
      <c r="P309" s="79">
        <f>Vendas!P321</f>
        <v>0</v>
      </c>
      <c r="Q309" s="79">
        <f>Vendas!Q321</f>
        <v>0</v>
      </c>
      <c r="R309" s="79">
        <f>Vendas!R321</f>
        <v>0</v>
      </c>
      <c r="S309" s="79">
        <f>Vendas!S321</f>
        <v>0</v>
      </c>
    </row>
    <row r="310" spans="1:19" x14ac:dyDescent="0.25">
      <c r="A310" s="175" t="s">
        <v>516</v>
      </c>
      <c r="B310" s="120">
        <v>0</v>
      </c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9"/>
      <c r="P310" s="79"/>
      <c r="Q310" s="79"/>
      <c r="R310" s="79"/>
      <c r="S310" s="79"/>
    </row>
    <row r="311" spans="1:19" x14ac:dyDescent="0.25">
      <c r="A311" s="194" t="s">
        <v>30</v>
      </c>
      <c r="B311" s="194"/>
      <c r="C311" s="6">
        <f>Vendas!C322*(1-$B310)</f>
        <v>0</v>
      </c>
      <c r="D311" s="6">
        <f>Vendas!D322*(1-$B310)</f>
        <v>0</v>
      </c>
      <c r="E311" s="6">
        <f>Vendas!E322*(1-$B310)</f>
        <v>0</v>
      </c>
      <c r="F311" s="6">
        <f>Vendas!F322*(1-$B310)</f>
        <v>0</v>
      </c>
      <c r="G311" s="6">
        <f>Vendas!G322*(1-$B310)</f>
        <v>0</v>
      </c>
      <c r="H311" s="6">
        <f>Vendas!H322*(1-$B310)</f>
        <v>0</v>
      </c>
      <c r="I311" s="6">
        <f>Vendas!I322*(1-$B310)</f>
        <v>0</v>
      </c>
      <c r="J311" s="6">
        <f>Vendas!J322*(1-$B310)</f>
        <v>0</v>
      </c>
      <c r="K311" s="6">
        <f>Vendas!K322*(1-$B310)</f>
        <v>0</v>
      </c>
      <c r="L311" s="6">
        <f>Vendas!L322*(1-$B310)</f>
        <v>0</v>
      </c>
      <c r="M311" s="6">
        <f>Vendas!M322*(1-$B310)</f>
        <v>0</v>
      </c>
      <c r="N311" s="6">
        <f>Vendas!N322*(1-$B310)</f>
        <v>0</v>
      </c>
      <c r="O311" s="6">
        <f t="shared" ref="O311" si="849">AVERAGE(C311:N311)</f>
        <v>0</v>
      </c>
      <c r="P311" s="6">
        <f>Vendas!P322*(1-Aprovisionamento!$B310)</f>
        <v>0</v>
      </c>
      <c r="Q311" s="6">
        <f>Vendas!Q322*(1-Aprovisionamento!$B310)</f>
        <v>0</v>
      </c>
      <c r="R311" s="6">
        <f>Vendas!R322*(1-Aprovisionamento!$B310)</f>
        <v>0</v>
      </c>
      <c r="S311" s="6">
        <f>Vendas!S322*(1-Aprovisionamento!$B310)</f>
        <v>0</v>
      </c>
    </row>
    <row r="312" spans="1:19" ht="12" customHeight="1" x14ac:dyDescent="0.25">
      <c r="A312" s="194" t="s">
        <v>282</v>
      </c>
      <c r="B312" s="194"/>
      <c r="C312" s="6">
        <f t="shared" ref="C312" si="850">C309*C311</f>
        <v>0</v>
      </c>
      <c r="D312" s="6">
        <f t="shared" ref="D312:N312" si="851">D309*D311</f>
        <v>0</v>
      </c>
      <c r="E312" s="6">
        <f t="shared" si="851"/>
        <v>0</v>
      </c>
      <c r="F312" s="6">
        <f t="shared" si="851"/>
        <v>0</v>
      </c>
      <c r="G312" s="6">
        <f t="shared" si="851"/>
        <v>0</v>
      </c>
      <c r="H312" s="6">
        <f t="shared" si="851"/>
        <v>0</v>
      </c>
      <c r="I312" s="6">
        <f t="shared" si="851"/>
        <v>0</v>
      </c>
      <c r="J312" s="6">
        <f t="shared" si="851"/>
        <v>0</v>
      </c>
      <c r="K312" s="6">
        <f t="shared" si="851"/>
        <v>0</v>
      </c>
      <c r="L312" s="6">
        <f t="shared" si="851"/>
        <v>0</v>
      </c>
      <c r="M312" s="6">
        <f t="shared" si="851"/>
        <v>0</v>
      </c>
      <c r="N312" s="6">
        <f t="shared" si="851"/>
        <v>0</v>
      </c>
      <c r="O312" s="6">
        <f t="shared" ref="O312" si="852">SUM(C312:N312)</f>
        <v>0</v>
      </c>
      <c r="P312" s="6">
        <f t="shared" ref="P312:S312" si="853">P309*P311</f>
        <v>0</v>
      </c>
      <c r="Q312" s="6">
        <f t="shared" si="853"/>
        <v>0</v>
      </c>
      <c r="R312" s="6">
        <f t="shared" si="853"/>
        <v>0</v>
      </c>
      <c r="S312" s="6">
        <f t="shared" si="853"/>
        <v>0</v>
      </c>
    </row>
    <row r="313" spans="1:19" x14ac:dyDescent="0.25">
      <c r="A313" s="194" t="s">
        <v>31</v>
      </c>
      <c r="B313" s="194"/>
      <c r="C313" s="130">
        <f>Vendas!C324</f>
        <v>0.21</v>
      </c>
      <c r="D313" s="130">
        <f>Vendas!D324</f>
        <v>0.21</v>
      </c>
      <c r="E313" s="130">
        <f>Vendas!E324</f>
        <v>0.21</v>
      </c>
      <c r="F313" s="130">
        <f>Vendas!F324</f>
        <v>0.21</v>
      </c>
      <c r="G313" s="130">
        <f>Vendas!G324</f>
        <v>0.21</v>
      </c>
      <c r="H313" s="130">
        <f>Vendas!H324</f>
        <v>0.21</v>
      </c>
      <c r="I313" s="130">
        <f>Vendas!I324</f>
        <v>0.21</v>
      </c>
      <c r="J313" s="130">
        <f>Vendas!J324</f>
        <v>0.21</v>
      </c>
      <c r="K313" s="130">
        <f>Vendas!K324</f>
        <v>0.21</v>
      </c>
      <c r="L313" s="130">
        <f>Vendas!L324</f>
        <v>0.21</v>
      </c>
      <c r="M313" s="130">
        <f>Vendas!M324</f>
        <v>0.21</v>
      </c>
      <c r="N313" s="130">
        <f>Vendas!N324</f>
        <v>0.21</v>
      </c>
      <c r="O313" s="6"/>
      <c r="P313" s="6"/>
      <c r="Q313" s="6"/>
      <c r="R313" s="6"/>
      <c r="S313" s="6"/>
    </row>
    <row r="314" spans="1:19" x14ac:dyDescent="0.25">
      <c r="A314" s="195" t="s">
        <v>280</v>
      </c>
      <c r="B314" s="195"/>
      <c r="C314" s="6">
        <f t="shared" ref="C314" si="854">C312*C313</f>
        <v>0</v>
      </c>
      <c r="D314" s="6">
        <f t="shared" ref="D314:N314" si="855">D312*D313</f>
        <v>0</v>
      </c>
      <c r="E314" s="6">
        <f t="shared" si="855"/>
        <v>0</v>
      </c>
      <c r="F314" s="6">
        <f t="shared" si="855"/>
        <v>0</v>
      </c>
      <c r="G314" s="6">
        <f t="shared" si="855"/>
        <v>0</v>
      </c>
      <c r="H314" s="6">
        <f t="shared" si="855"/>
        <v>0</v>
      </c>
      <c r="I314" s="6">
        <f t="shared" si="855"/>
        <v>0</v>
      </c>
      <c r="J314" s="6">
        <f t="shared" si="855"/>
        <v>0</v>
      </c>
      <c r="K314" s="6">
        <f t="shared" si="855"/>
        <v>0</v>
      </c>
      <c r="L314" s="6">
        <f t="shared" si="855"/>
        <v>0</v>
      </c>
      <c r="M314" s="6">
        <f t="shared" si="855"/>
        <v>0</v>
      </c>
      <c r="N314" s="6">
        <f t="shared" si="855"/>
        <v>0</v>
      </c>
      <c r="O314" s="6">
        <f t="shared" ref="O314:O317" si="856">SUM(C314:N314)</f>
        <v>0</v>
      </c>
      <c r="P314" s="6">
        <f t="shared" ref="P314:S314" si="857">P312*$C313</f>
        <v>0</v>
      </c>
      <c r="Q314" s="6">
        <f t="shared" si="857"/>
        <v>0</v>
      </c>
      <c r="R314" s="6">
        <f t="shared" si="857"/>
        <v>0</v>
      </c>
      <c r="S314" s="6">
        <f t="shared" si="857"/>
        <v>0</v>
      </c>
    </row>
    <row r="315" spans="1:19" x14ac:dyDescent="0.25">
      <c r="A315" s="195" t="s">
        <v>281</v>
      </c>
      <c r="B315" s="195"/>
      <c r="C315" s="6">
        <f t="shared" ref="C315" si="858">C312+C314</f>
        <v>0</v>
      </c>
      <c r="D315" s="6">
        <f t="shared" ref="D315:N315" si="859">D312+D314</f>
        <v>0</v>
      </c>
      <c r="E315" s="6">
        <f t="shared" si="859"/>
        <v>0</v>
      </c>
      <c r="F315" s="6">
        <f t="shared" si="859"/>
        <v>0</v>
      </c>
      <c r="G315" s="6">
        <f t="shared" si="859"/>
        <v>0</v>
      </c>
      <c r="H315" s="6">
        <f t="shared" si="859"/>
        <v>0</v>
      </c>
      <c r="I315" s="6">
        <f t="shared" si="859"/>
        <v>0</v>
      </c>
      <c r="J315" s="6">
        <f t="shared" si="859"/>
        <v>0</v>
      </c>
      <c r="K315" s="6">
        <f t="shared" si="859"/>
        <v>0</v>
      </c>
      <c r="L315" s="6">
        <f t="shared" si="859"/>
        <v>0</v>
      </c>
      <c r="M315" s="6">
        <f t="shared" si="859"/>
        <v>0</v>
      </c>
      <c r="N315" s="6">
        <f t="shared" si="859"/>
        <v>0</v>
      </c>
      <c r="O315" s="6">
        <f t="shared" si="856"/>
        <v>0</v>
      </c>
      <c r="P315" s="6">
        <f t="shared" ref="P315:S315" si="860">P312+P314</f>
        <v>0</v>
      </c>
      <c r="Q315" s="6">
        <f t="shared" si="860"/>
        <v>0</v>
      </c>
      <c r="R315" s="6">
        <f t="shared" si="860"/>
        <v>0</v>
      </c>
      <c r="S315" s="6">
        <f t="shared" si="860"/>
        <v>0</v>
      </c>
    </row>
    <row r="316" spans="1:19" x14ac:dyDescent="0.25">
      <c r="A316" s="8" t="s">
        <v>33</v>
      </c>
      <c r="B316" s="80">
        <v>0.25</v>
      </c>
      <c r="C316" s="6">
        <f t="shared" ref="C316" si="861">C315*$B$16</f>
        <v>0</v>
      </c>
      <c r="D316" s="6">
        <f t="shared" ref="D316:N316" si="862">D315*$B$16</f>
        <v>0</v>
      </c>
      <c r="E316" s="6">
        <f t="shared" si="862"/>
        <v>0</v>
      </c>
      <c r="F316" s="6">
        <f t="shared" si="862"/>
        <v>0</v>
      </c>
      <c r="G316" s="6">
        <f t="shared" si="862"/>
        <v>0</v>
      </c>
      <c r="H316" s="6">
        <f t="shared" si="862"/>
        <v>0</v>
      </c>
      <c r="I316" s="6">
        <f t="shared" si="862"/>
        <v>0</v>
      </c>
      <c r="J316" s="6">
        <f t="shared" si="862"/>
        <v>0</v>
      </c>
      <c r="K316" s="6">
        <f t="shared" si="862"/>
        <v>0</v>
      </c>
      <c r="L316" s="6">
        <f t="shared" si="862"/>
        <v>0</v>
      </c>
      <c r="M316" s="6">
        <f t="shared" si="862"/>
        <v>0</v>
      </c>
      <c r="N316" s="6">
        <f t="shared" si="862"/>
        <v>0</v>
      </c>
      <c r="O316" s="6">
        <f t="shared" si="856"/>
        <v>0</v>
      </c>
      <c r="P316" s="6">
        <f t="shared" ref="P316:S316" si="863">P315*$B316</f>
        <v>0</v>
      </c>
      <c r="Q316" s="6">
        <f t="shared" si="863"/>
        <v>0</v>
      </c>
      <c r="R316" s="6">
        <f t="shared" si="863"/>
        <v>0</v>
      </c>
      <c r="S316" s="6">
        <f t="shared" si="863"/>
        <v>0</v>
      </c>
    </row>
    <row r="317" spans="1:19" x14ac:dyDescent="0.25">
      <c r="A317" s="8" t="s">
        <v>34</v>
      </c>
      <c r="B317" s="9">
        <f>1-B316</f>
        <v>0.75</v>
      </c>
      <c r="C317" s="6">
        <f t="shared" ref="C317" si="864">C315*$B$17</f>
        <v>0</v>
      </c>
      <c r="D317" s="6">
        <f t="shared" ref="D317:N317" si="865">D315*$B$17</f>
        <v>0</v>
      </c>
      <c r="E317" s="6">
        <f t="shared" si="865"/>
        <v>0</v>
      </c>
      <c r="F317" s="6">
        <f t="shared" si="865"/>
        <v>0</v>
      </c>
      <c r="G317" s="6">
        <f t="shared" si="865"/>
        <v>0</v>
      </c>
      <c r="H317" s="6">
        <f t="shared" si="865"/>
        <v>0</v>
      </c>
      <c r="I317" s="6">
        <f t="shared" si="865"/>
        <v>0</v>
      </c>
      <c r="J317" s="6">
        <f t="shared" si="865"/>
        <v>0</v>
      </c>
      <c r="K317" s="6">
        <f t="shared" si="865"/>
        <v>0</v>
      </c>
      <c r="L317" s="6">
        <f t="shared" si="865"/>
        <v>0</v>
      </c>
      <c r="M317" s="6">
        <f t="shared" si="865"/>
        <v>0</v>
      </c>
      <c r="N317" s="6">
        <f t="shared" si="865"/>
        <v>0</v>
      </c>
      <c r="O317" s="6">
        <f t="shared" si="856"/>
        <v>0</v>
      </c>
      <c r="P317" s="6">
        <f t="shared" ref="P317:S317" si="866">P315-P316</f>
        <v>0</v>
      </c>
      <c r="Q317" s="6">
        <f t="shared" si="866"/>
        <v>0</v>
      </c>
      <c r="R317" s="6">
        <f t="shared" si="866"/>
        <v>0</v>
      </c>
      <c r="S317" s="6">
        <f t="shared" si="866"/>
        <v>0</v>
      </c>
    </row>
    <row r="318" spans="1:19" x14ac:dyDescent="0.25">
      <c r="A318" s="122" t="str">
        <f>Vendas!A329</f>
        <v>PRODUTO 32</v>
      </c>
      <c r="B318" s="122"/>
      <c r="C318" s="98" t="s">
        <v>17</v>
      </c>
      <c r="D318" s="98" t="s">
        <v>18</v>
      </c>
      <c r="E318" s="98" t="s">
        <v>19</v>
      </c>
      <c r="F318" s="98" t="s">
        <v>20</v>
      </c>
      <c r="G318" s="98" t="s">
        <v>21</v>
      </c>
      <c r="H318" s="98" t="s">
        <v>22</v>
      </c>
      <c r="I318" s="98" t="s">
        <v>23</v>
      </c>
      <c r="J318" s="98" t="s">
        <v>24</v>
      </c>
      <c r="K318" s="98" t="s">
        <v>25</v>
      </c>
      <c r="L318" s="98" t="s">
        <v>26</v>
      </c>
      <c r="M318" s="98" t="s">
        <v>27</v>
      </c>
      <c r="N318" s="98" t="s">
        <v>28</v>
      </c>
      <c r="O318" s="98" t="s">
        <v>438</v>
      </c>
      <c r="P318" s="98" t="s">
        <v>447</v>
      </c>
      <c r="Q318" s="98" t="s">
        <v>448</v>
      </c>
      <c r="R318" s="98" t="s">
        <v>449</v>
      </c>
      <c r="S318" s="98" t="s">
        <v>450</v>
      </c>
    </row>
    <row r="319" spans="1:19" x14ac:dyDescent="0.25">
      <c r="A319" s="194" t="s">
        <v>29</v>
      </c>
      <c r="B319" s="194"/>
      <c r="C319" s="78">
        <f>Vendas!C331</f>
        <v>0</v>
      </c>
      <c r="D319" s="78">
        <f>Vendas!D331</f>
        <v>0</v>
      </c>
      <c r="E319" s="78">
        <f>Vendas!E331</f>
        <v>0</v>
      </c>
      <c r="F319" s="78">
        <f>Vendas!F331</f>
        <v>0</v>
      </c>
      <c r="G319" s="78">
        <f>Vendas!G331</f>
        <v>0</v>
      </c>
      <c r="H319" s="78">
        <f>Vendas!H331</f>
        <v>0</v>
      </c>
      <c r="I319" s="78">
        <f>Vendas!I331</f>
        <v>0</v>
      </c>
      <c r="J319" s="78">
        <f>Vendas!J331</f>
        <v>0</v>
      </c>
      <c r="K319" s="78">
        <f>Vendas!K331</f>
        <v>0</v>
      </c>
      <c r="L319" s="78">
        <f>Vendas!L331</f>
        <v>0</v>
      </c>
      <c r="M319" s="78">
        <f>Vendas!M331</f>
        <v>0</v>
      </c>
      <c r="N319" s="78">
        <f>Vendas!N331</f>
        <v>0</v>
      </c>
      <c r="O319" s="79">
        <f t="shared" ref="O319" si="867">SUM(C319:N319)</f>
        <v>0</v>
      </c>
      <c r="P319" s="79">
        <f>Vendas!P331</f>
        <v>0</v>
      </c>
      <c r="Q319" s="79">
        <f>Vendas!Q331</f>
        <v>0</v>
      </c>
      <c r="R319" s="79">
        <f>Vendas!R331</f>
        <v>0</v>
      </c>
      <c r="S319" s="79">
        <f>Vendas!S331</f>
        <v>0</v>
      </c>
    </row>
    <row r="320" spans="1:19" x14ac:dyDescent="0.25">
      <c r="A320" s="175" t="s">
        <v>516</v>
      </c>
      <c r="B320" s="120">
        <v>0</v>
      </c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9"/>
      <c r="P320" s="79"/>
      <c r="Q320" s="79"/>
      <c r="R320" s="79"/>
      <c r="S320" s="79"/>
    </row>
    <row r="321" spans="1:19" x14ac:dyDescent="0.25">
      <c r="A321" s="194" t="s">
        <v>30</v>
      </c>
      <c r="B321" s="194"/>
      <c r="C321" s="6">
        <f>Vendas!C332*(1-$B320)</f>
        <v>0</v>
      </c>
      <c r="D321" s="6">
        <f>Vendas!D332*(1-$B320)</f>
        <v>0</v>
      </c>
      <c r="E321" s="6">
        <f>Vendas!E332*(1-$B320)</f>
        <v>0</v>
      </c>
      <c r="F321" s="6">
        <f>Vendas!F332*(1-$B320)</f>
        <v>0</v>
      </c>
      <c r="G321" s="6">
        <f>Vendas!G332*(1-$B320)</f>
        <v>0</v>
      </c>
      <c r="H321" s="6">
        <f>Vendas!H332*(1-$B320)</f>
        <v>0</v>
      </c>
      <c r="I321" s="6">
        <f>Vendas!I332*(1-$B320)</f>
        <v>0</v>
      </c>
      <c r="J321" s="6">
        <f>Vendas!J332*(1-$B320)</f>
        <v>0</v>
      </c>
      <c r="K321" s="6">
        <f>Vendas!K332*(1-$B320)</f>
        <v>0</v>
      </c>
      <c r="L321" s="6">
        <f>Vendas!L332*(1-$B320)</f>
        <v>0</v>
      </c>
      <c r="M321" s="6">
        <f>Vendas!M332*(1-$B320)</f>
        <v>0</v>
      </c>
      <c r="N321" s="6">
        <f>Vendas!N332*(1-$B320)</f>
        <v>0</v>
      </c>
      <c r="O321" s="6">
        <f t="shared" ref="O321" si="868">AVERAGE(C321:N321)</f>
        <v>0</v>
      </c>
      <c r="P321" s="6">
        <f>Vendas!P332*(1-Aprovisionamento!$B320)</f>
        <v>0</v>
      </c>
      <c r="Q321" s="6">
        <f>Vendas!Q332*(1-Aprovisionamento!$B320)</f>
        <v>0</v>
      </c>
      <c r="R321" s="6">
        <f>Vendas!R332*(1-Aprovisionamento!$B320)</f>
        <v>0</v>
      </c>
      <c r="S321" s="6">
        <f>Vendas!S332*(1-Aprovisionamento!$B320)</f>
        <v>0</v>
      </c>
    </row>
    <row r="322" spans="1:19" ht="12" customHeight="1" x14ac:dyDescent="0.25">
      <c r="A322" s="194" t="s">
        <v>282</v>
      </c>
      <c r="B322" s="194"/>
      <c r="C322" s="6">
        <f t="shared" ref="C322" si="869">C319*C321</f>
        <v>0</v>
      </c>
      <c r="D322" s="6">
        <f t="shared" ref="D322:N322" si="870">D319*D321</f>
        <v>0</v>
      </c>
      <c r="E322" s="6">
        <f t="shared" si="870"/>
        <v>0</v>
      </c>
      <c r="F322" s="6">
        <f t="shared" si="870"/>
        <v>0</v>
      </c>
      <c r="G322" s="6">
        <f t="shared" si="870"/>
        <v>0</v>
      </c>
      <c r="H322" s="6">
        <f t="shared" si="870"/>
        <v>0</v>
      </c>
      <c r="I322" s="6">
        <f t="shared" si="870"/>
        <v>0</v>
      </c>
      <c r="J322" s="6">
        <f t="shared" si="870"/>
        <v>0</v>
      </c>
      <c r="K322" s="6">
        <f t="shared" si="870"/>
        <v>0</v>
      </c>
      <c r="L322" s="6">
        <f t="shared" si="870"/>
        <v>0</v>
      </c>
      <c r="M322" s="6">
        <f t="shared" si="870"/>
        <v>0</v>
      </c>
      <c r="N322" s="6">
        <f t="shared" si="870"/>
        <v>0</v>
      </c>
      <c r="O322" s="6">
        <f t="shared" ref="O322" si="871">SUM(C322:N322)</f>
        <v>0</v>
      </c>
      <c r="P322" s="6">
        <f t="shared" ref="P322:S322" si="872">P319*P321</f>
        <v>0</v>
      </c>
      <c r="Q322" s="6">
        <f t="shared" si="872"/>
        <v>0</v>
      </c>
      <c r="R322" s="6">
        <f t="shared" si="872"/>
        <v>0</v>
      </c>
      <c r="S322" s="6">
        <f t="shared" si="872"/>
        <v>0</v>
      </c>
    </row>
    <row r="323" spans="1:19" x14ac:dyDescent="0.25">
      <c r="A323" s="194" t="s">
        <v>31</v>
      </c>
      <c r="B323" s="194"/>
      <c r="C323" s="130">
        <f>Vendas!C334</f>
        <v>0.21</v>
      </c>
      <c r="D323" s="130">
        <f>Vendas!D334</f>
        <v>0.21</v>
      </c>
      <c r="E323" s="130">
        <f>Vendas!E334</f>
        <v>0.21</v>
      </c>
      <c r="F323" s="130">
        <f>Vendas!F334</f>
        <v>0.21</v>
      </c>
      <c r="G323" s="130">
        <f>Vendas!G334</f>
        <v>0.21</v>
      </c>
      <c r="H323" s="130">
        <f>Vendas!H334</f>
        <v>0.21</v>
      </c>
      <c r="I323" s="130">
        <f>Vendas!I334</f>
        <v>0.21</v>
      </c>
      <c r="J323" s="130">
        <f>Vendas!J334</f>
        <v>0.21</v>
      </c>
      <c r="K323" s="130">
        <f>Vendas!K334</f>
        <v>0.21</v>
      </c>
      <c r="L323" s="130">
        <f>Vendas!L334</f>
        <v>0.21</v>
      </c>
      <c r="M323" s="130">
        <f>Vendas!M334</f>
        <v>0.21</v>
      </c>
      <c r="N323" s="130">
        <f>Vendas!N334</f>
        <v>0.21</v>
      </c>
      <c r="O323" s="6"/>
      <c r="P323" s="6"/>
      <c r="Q323" s="6"/>
      <c r="R323" s="6"/>
      <c r="S323" s="6"/>
    </row>
    <row r="324" spans="1:19" x14ac:dyDescent="0.25">
      <c r="A324" s="195" t="s">
        <v>280</v>
      </c>
      <c r="B324" s="195"/>
      <c r="C324" s="6">
        <f t="shared" ref="C324" si="873">C322*C323</f>
        <v>0</v>
      </c>
      <c r="D324" s="6">
        <f t="shared" ref="D324:N324" si="874">D322*D323</f>
        <v>0</v>
      </c>
      <c r="E324" s="6">
        <f t="shared" si="874"/>
        <v>0</v>
      </c>
      <c r="F324" s="6">
        <f t="shared" si="874"/>
        <v>0</v>
      </c>
      <c r="G324" s="6">
        <f t="shared" si="874"/>
        <v>0</v>
      </c>
      <c r="H324" s="6">
        <f t="shared" si="874"/>
        <v>0</v>
      </c>
      <c r="I324" s="6">
        <f t="shared" si="874"/>
        <v>0</v>
      </c>
      <c r="J324" s="6">
        <f t="shared" si="874"/>
        <v>0</v>
      </c>
      <c r="K324" s="6">
        <f t="shared" si="874"/>
        <v>0</v>
      </c>
      <c r="L324" s="6">
        <f t="shared" si="874"/>
        <v>0</v>
      </c>
      <c r="M324" s="6">
        <f t="shared" si="874"/>
        <v>0</v>
      </c>
      <c r="N324" s="6">
        <f t="shared" si="874"/>
        <v>0</v>
      </c>
      <c r="O324" s="6">
        <f t="shared" ref="O324:O327" si="875">SUM(C324:N324)</f>
        <v>0</v>
      </c>
      <c r="P324" s="6">
        <f t="shared" ref="P324:S324" si="876">P322*$C323</f>
        <v>0</v>
      </c>
      <c r="Q324" s="6">
        <f t="shared" si="876"/>
        <v>0</v>
      </c>
      <c r="R324" s="6">
        <f t="shared" si="876"/>
        <v>0</v>
      </c>
      <c r="S324" s="6">
        <f t="shared" si="876"/>
        <v>0</v>
      </c>
    </row>
    <row r="325" spans="1:19" x14ac:dyDescent="0.25">
      <c r="A325" s="195" t="s">
        <v>281</v>
      </c>
      <c r="B325" s="195"/>
      <c r="C325" s="6">
        <f t="shared" ref="C325" si="877">C322+C324</f>
        <v>0</v>
      </c>
      <c r="D325" s="6">
        <f t="shared" ref="D325:N325" si="878">D322+D324</f>
        <v>0</v>
      </c>
      <c r="E325" s="6">
        <f t="shared" si="878"/>
        <v>0</v>
      </c>
      <c r="F325" s="6">
        <f t="shared" si="878"/>
        <v>0</v>
      </c>
      <c r="G325" s="6">
        <f t="shared" si="878"/>
        <v>0</v>
      </c>
      <c r="H325" s="6">
        <f t="shared" si="878"/>
        <v>0</v>
      </c>
      <c r="I325" s="6">
        <f t="shared" si="878"/>
        <v>0</v>
      </c>
      <c r="J325" s="6">
        <f t="shared" si="878"/>
        <v>0</v>
      </c>
      <c r="K325" s="6">
        <f t="shared" si="878"/>
        <v>0</v>
      </c>
      <c r="L325" s="6">
        <f t="shared" si="878"/>
        <v>0</v>
      </c>
      <c r="M325" s="6">
        <f t="shared" si="878"/>
        <v>0</v>
      </c>
      <c r="N325" s="6">
        <f t="shared" si="878"/>
        <v>0</v>
      </c>
      <c r="O325" s="6">
        <f t="shared" si="875"/>
        <v>0</v>
      </c>
      <c r="P325" s="6">
        <f t="shared" ref="P325:S325" si="879">P322+P324</f>
        <v>0</v>
      </c>
      <c r="Q325" s="6">
        <f t="shared" si="879"/>
        <v>0</v>
      </c>
      <c r="R325" s="6">
        <f t="shared" si="879"/>
        <v>0</v>
      </c>
      <c r="S325" s="6">
        <f t="shared" si="879"/>
        <v>0</v>
      </c>
    </row>
    <row r="326" spans="1:19" x14ac:dyDescent="0.25">
      <c r="A326" s="8" t="s">
        <v>33</v>
      </c>
      <c r="B326" s="80">
        <v>0.25</v>
      </c>
      <c r="C326" s="6">
        <f t="shared" ref="C326" si="880">C325*$B$16</f>
        <v>0</v>
      </c>
      <c r="D326" s="6">
        <f t="shared" ref="D326:N326" si="881">D325*$B$16</f>
        <v>0</v>
      </c>
      <c r="E326" s="6">
        <f t="shared" si="881"/>
        <v>0</v>
      </c>
      <c r="F326" s="6">
        <f t="shared" si="881"/>
        <v>0</v>
      </c>
      <c r="G326" s="6">
        <f t="shared" si="881"/>
        <v>0</v>
      </c>
      <c r="H326" s="6">
        <f t="shared" si="881"/>
        <v>0</v>
      </c>
      <c r="I326" s="6">
        <f t="shared" si="881"/>
        <v>0</v>
      </c>
      <c r="J326" s="6">
        <f t="shared" si="881"/>
        <v>0</v>
      </c>
      <c r="K326" s="6">
        <f t="shared" si="881"/>
        <v>0</v>
      </c>
      <c r="L326" s="6">
        <f t="shared" si="881"/>
        <v>0</v>
      </c>
      <c r="M326" s="6">
        <f t="shared" si="881"/>
        <v>0</v>
      </c>
      <c r="N326" s="6">
        <f t="shared" si="881"/>
        <v>0</v>
      </c>
      <c r="O326" s="6">
        <f t="shared" si="875"/>
        <v>0</v>
      </c>
      <c r="P326" s="6">
        <f t="shared" ref="P326:S326" si="882">P325*$B326</f>
        <v>0</v>
      </c>
      <c r="Q326" s="6">
        <f t="shared" si="882"/>
        <v>0</v>
      </c>
      <c r="R326" s="6">
        <f t="shared" si="882"/>
        <v>0</v>
      </c>
      <c r="S326" s="6">
        <f t="shared" si="882"/>
        <v>0</v>
      </c>
    </row>
    <row r="327" spans="1:19" x14ac:dyDescent="0.25">
      <c r="A327" s="8" t="s">
        <v>34</v>
      </c>
      <c r="B327" s="9">
        <f>1-B326</f>
        <v>0.75</v>
      </c>
      <c r="C327" s="6">
        <f t="shared" ref="C327" si="883">C325*$B$17</f>
        <v>0</v>
      </c>
      <c r="D327" s="6">
        <f t="shared" ref="D327:N327" si="884">D325*$B$17</f>
        <v>0</v>
      </c>
      <c r="E327" s="6">
        <f t="shared" si="884"/>
        <v>0</v>
      </c>
      <c r="F327" s="6">
        <f t="shared" si="884"/>
        <v>0</v>
      </c>
      <c r="G327" s="6">
        <f t="shared" si="884"/>
        <v>0</v>
      </c>
      <c r="H327" s="6">
        <f t="shared" si="884"/>
        <v>0</v>
      </c>
      <c r="I327" s="6">
        <f t="shared" si="884"/>
        <v>0</v>
      </c>
      <c r="J327" s="6">
        <f t="shared" si="884"/>
        <v>0</v>
      </c>
      <c r="K327" s="6">
        <f t="shared" si="884"/>
        <v>0</v>
      </c>
      <c r="L327" s="6">
        <f t="shared" si="884"/>
        <v>0</v>
      </c>
      <c r="M327" s="6">
        <f t="shared" si="884"/>
        <v>0</v>
      </c>
      <c r="N327" s="6">
        <f t="shared" si="884"/>
        <v>0</v>
      </c>
      <c r="O327" s="6">
        <f t="shared" si="875"/>
        <v>0</v>
      </c>
      <c r="P327" s="6">
        <f t="shared" ref="P327:S327" si="885">P325-P326</f>
        <v>0</v>
      </c>
      <c r="Q327" s="6">
        <f t="shared" si="885"/>
        <v>0</v>
      </c>
      <c r="R327" s="6">
        <f t="shared" si="885"/>
        <v>0</v>
      </c>
      <c r="S327" s="6">
        <f t="shared" si="885"/>
        <v>0</v>
      </c>
    </row>
    <row r="328" spans="1:19" x14ac:dyDescent="0.25">
      <c r="A328" s="122" t="str">
        <f>Vendas!A339</f>
        <v>PRODUTO 33</v>
      </c>
      <c r="B328" s="122"/>
      <c r="C328" s="98" t="s">
        <v>17</v>
      </c>
      <c r="D328" s="98" t="s">
        <v>18</v>
      </c>
      <c r="E328" s="98" t="s">
        <v>19</v>
      </c>
      <c r="F328" s="98" t="s">
        <v>20</v>
      </c>
      <c r="G328" s="98" t="s">
        <v>21</v>
      </c>
      <c r="H328" s="98" t="s">
        <v>22</v>
      </c>
      <c r="I328" s="98" t="s">
        <v>23</v>
      </c>
      <c r="J328" s="98" t="s">
        <v>24</v>
      </c>
      <c r="K328" s="98" t="s">
        <v>25</v>
      </c>
      <c r="L328" s="98" t="s">
        <v>26</v>
      </c>
      <c r="M328" s="98" t="s">
        <v>27</v>
      </c>
      <c r="N328" s="98" t="s">
        <v>28</v>
      </c>
      <c r="O328" s="98" t="s">
        <v>438</v>
      </c>
      <c r="P328" s="98" t="s">
        <v>447</v>
      </c>
      <c r="Q328" s="98" t="s">
        <v>448</v>
      </c>
      <c r="R328" s="98" t="s">
        <v>449</v>
      </c>
      <c r="S328" s="98" t="s">
        <v>450</v>
      </c>
    </row>
    <row r="329" spans="1:19" x14ac:dyDescent="0.25">
      <c r="A329" s="194" t="s">
        <v>29</v>
      </c>
      <c r="B329" s="194"/>
      <c r="C329" s="78">
        <f>Vendas!C341</f>
        <v>0</v>
      </c>
      <c r="D329" s="78">
        <f>Vendas!D341</f>
        <v>0</v>
      </c>
      <c r="E329" s="78">
        <f>Vendas!E341</f>
        <v>0</v>
      </c>
      <c r="F329" s="78">
        <f>Vendas!F341</f>
        <v>0</v>
      </c>
      <c r="G329" s="78">
        <f>Vendas!G341</f>
        <v>0</v>
      </c>
      <c r="H329" s="78">
        <f>Vendas!H341</f>
        <v>0</v>
      </c>
      <c r="I329" s="78">
        <f>Vendas!I341</f>
        <v>0</v>
      </c>
      <c r="J329" s="78">
        <f>Vendas!J341</f>
        <v>0</v>
      </c>
      <c r="K329" s="78">
        <f>Vendas!K341</f>
        <v>0</v>
      </c>
      <c r="L329" s="78">
        <f>Vendas!L341</f>
        <v>0</v>
      </c>
      <c r="M329" s="78">
        <f>Vendas!M341</f>
        <v>0</v>
      </c>
      <c r="N329" s="78">
        <f>Vendas!N341</f>
        <v>0</v>
      </c>
      <c r="O329" s="79">
        <f t="shared" ref="O329" si="886">SUM(C329:N329)</f>
        <v>0</v>
      </c>
      <c r="P329" s="79">
        <f>Vendas!P341</f>
        <v>0</v>
      </c>
      <c r="Q329" s="79">
        <f>Vendas!Q341</f>
        <v>0</v>
      </c>
      <c r="R329" s="79">
        <f>Vendas!R341</f>
        <v>0</v>
      </c>
      <c r="S329" s="79">
        <f>Vendas!S341</f>
        <v>0</v>
      </c>
    </row>
    <row r="330" spans="1:19" x14ac:dyDescent="0.25">
      <c r="A330" s="175" t="s">
        <v>516</v>
      </c>
      <c r="B330" s="120">
        <v>0</v>
      </c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9"/>
      <c r="P330" s="79"/>
      <c r="Q330" s="79"/>
      <c r="R330" s="79"/>
      <c r="S330" s="79"/>
    </row>
    <row r="331" spans="1:19" x14ac:dyDescent="0.25">
      <c r="A331" s="194" t="s">
        <v>30</v>
      </c>
      <c r="B331" s="194"/>
      <c r="C331" s="6">
        <f>Vendas!C342*(1-$B330)</f>
        <v>0</v>
      </c>
      <c r="D331" s="6">
        <f>Vendas!D342*(1-$B330)</f>
        <v>0</v>
      </c>
      <c r="E331" s="6">
        <f>Vendas!E342*(1-$B330)</f>
        <v>0</v>
      </c>
      <c r="F331" s="6">
        <f>Vendas!F342*(1-$B330)</f>
        <v>0</v>
      </c>
      <c r="G331" s="6">
        <f>Vendas!G342*(1-$B330)</f>
        <v>0</v>
      </c>
      <c r="H331" s="6">
        <f>Vendas!H342*(1-$B330)</f>
        <v>0</v>
      </c>
      <c r="I331" s="6">
        <f>Vendas!I342*(1-$B330)</f>
        <v>0</v>
      </c>
      <c r="J331" s="6">
        <f>Vendas!J342*(1-$B330)</f>
        <v>0</v>
      </c>
      <c r="K331" s="6">
        <f>Vendas!K342*(1-$B330)</f>
        <v>0</v>
      </c>
      <c r="L331" s="6">
        <f>Vendas!L342*(1-$B330)</f>
        <v>0</v>
      </c>
      <c r="M331" s="6">
        <f>Vendas!M342*(1-$B330)</f>
        <v>0</v>
      </c>
      <c r="N331" s="6">
        <f>Vendas!N342*(1-$B330)</f>
        <v>0</v>
      </c>
      <c r="O331" s="6">
        <f t="shared" ref="O331" si="887">AVERAGE(C331:N331)</f>
        <v>0</v>
      </c>
      <c r="P331" s="6">
        <f>Vendas!P342*(1-Aprovisionamento!$B330)</f>
        <v>0</v>
      </c>
      <c r="Q331" s="6">
        <f>Vendas!Q342*(1-Aprovisionamento!$B330)</f>
        <v>0</v>
      </c>
      <c r="R331" s="6">
        <f>Vendas!R342*(1-Aprovisionamento!$B330)</f>
        <v>0</v>
      </c>
      <c r="S331" s="6">
        <f>Vendas!S342*(1-Aprovisionamento!$B330)</f>
        <v>0</v>
      </c>
    </row>
    <row r="332" spans="1:19" ht="12" customHeight="1" x14ac:dyDescent="0.25">
      <c r="A332" s="194" t="s">
        <v>282</v>
      </c>
      <c r="B332" s="194"/>
      <c r="C332" s="6">
        <f t="shared" ref="C332" si="888">C329*C331</f>
        <v>0</v>
      </c>
      <c r="D332" s="6">
        <f t="shared" ref="D332:N332" si="889">D329*D331</f>
        <v>0</v>
      </c>
      <c r="E332" s="6">
        <f t="shared" si="889"/>
        <v>0</v>
      </c>
      <c r="F332" s="6">
        <f t="shared" si="889"/>
        <v>0</v>
      </c>
      <c r="G332" s="6">
        <f t="shared" si="889"/>
        <v>0</v>
      </c>
      <c r="H332" s="6">
        <f t="shared" si="889"/>
        <v>0</v>
      </c>
      <c r="I332" s="6">
        <f t="shared" si="889"/>
        <v>0</v>
      </c>
      <c r="J332" s="6">
        <f t="shared" si="889"/>
        <v>0</v>
      </c>
      <c r="K332" s="6">
        <f t="shared" si="889"/>
        <v>0</v>
      </c>
      <c r="L332" s="6">
        <f t="shared" si="889"/>
        <v>0</v>
      </c>
      <c r="M332" s="6">
        <f t="shared" si="889"/>
        <v>0</v>
      </c>
      <c r="N332" s="6">
        <f t="shared" si="889"/>
        <v>0</v>
      </c>
      <c r="O332" s="6">
        <f t="shared" ref="O332" si="890">SUM(C332:N332)</f>
        <v>0</v>
      </c>
      <c r="P332" s="6">
        <f t="shared" ref="P332:S332" si="891">P329*P331</f>
        <v>0</v>
      </c>
      <c r="Q332" s="6">
        <f t="shared" si="891"/>
        <v>0</v>
      </c>
      <c r="R332" s="6">
        <f t="shared" si="891"/>
        <v>0</v>
      </c>
      <c r="S332" s="6">
        <f t="shared" si="891"/>
        <v>0</v>
      </c>
    </row>
    <row r="333" spans="1:19" x14ac:dyDescent="0.25">
      <c r="A333" s="194" t="s">
        <v>31</v>
      </c>
      <c r="B333" s="194"/>
      <c r="C333" s="130">
        <f>Vendas!C344</f>
        <v>0.21</v>
      </c>
      <c r="D333" s="130">
        <f>Vendas!D344</f>
        <v>0.21</v>
      </c>
      <c r="E333" s="130">
        <f>Vendas!E344</f>
        <v>0.21</v>
      </c>
      <c r="F333" s="130">
        <f>Vendas!F344</f>
        <v>0.21</v>
      </c>
      <c r="G333" s="130">
        <f>Vendas!G344</f>
        <v>0.21</v>
      </c>
      <c r="H333" s="130">
        <f>Vendas!H344</f>
        <v>0.21</v>
      </c>
      <c r="I333" s="130">
        <f>Vendas!I344</f>
        <v>0.21</v>
      </c>
      <c r="J333" s="130">
        <f>Vendas!J344</f>
        <v>0.21</v>
      </c>
      <c r="K333" s="130">
        <f>Vendas!K344</f>
        <v>0.21</v>
      </c>
      <c r="L333" s="130">
        <f>Vendas!L344</f>
        <v>0.21</v>
      </c>
      <c r="M333" s="130">
        <f>Vendas!M344</f>
        <v>0.21</v>
      </c>
      <c r="N333" s="130">
        <f>Vendas!N344</f>
        <v>0.21</v>
      </c>
      <c r="O333" s="6"/>
      <c r="P333" s="6"/>
      <c r="Q333" s="6"/>
      <c r="R333" s="6"/>
      <c r="S333" s="6"/>
    </row>
    <row r="334" spans="1:19" x14ac:dyDescent="0.25">
      <c r="A334" s="195" t="s">
        <v>280</v>
      </c>
      <c r="B334" s="195"/>
      <c r="C334" s="6">
        <f t="shared" ref="C334" si="892">C332*C333</f>
        <v>0</v>
      </c>
      <c r="D334" s="6">
        <f t="shared" ref="D334:N334" si="893">D332*D333</f>
        <v>0</v>
      </c>
      <c r="E334" s="6">
        <f t="shared" si="893"/>
        <v>0</v>
      </c>
      <c r="F334" s="6">
        <f t="shared" si="893"/>
        <v>0</v>
      </c>
      <c r="G334" s="6">
        <f t="shared" si="893"/>
        <v>0</v>
      </c>
      <c r="H334" s="6">
        <f t="shared" si="893"/>
        <v>0</v>
      </c>
      <c r="I334" s="6">
        <f t="shared" si="893"/>
        <v>0</v>
      </c>
      <c r="J334" s="6">
        <f t="shared" si="893"/>
        <v>0</v>
      </c>
      <c r="K334" s="6">
        <f t="shared" si="893"/>
        <v>0</v>
      </c>
      <c r="L334" s="6">
        <f t="shared" si="893"/>
        <v>0</v>
      </c>
      <c r="M334" s="6">
        <f t="shared" si="893"/>
        <v>0</v>
      </c>
      <c r="N334" s="6">
        <f t="shared" si="893"/>
        <v>0</v>
      </c>
      <c r="O334" s="6">
        <f t="shared" ref="O334:O337" si="894">SUM(C334:N334)</f>
        <v>0</v>
      </c>
      <c r="P334" s="6">
        <f t="shared" ref="P334:S334" si="895">P332*$C333</f>
        <v>0</v>
      </c>
      <c r="Q334" s="6">
        <f t="shared" si="895"/>
        <v>0</v>
      </c>
      <c r="R334" s="6">
        <f t="shared" si="895"/>
        <v>0</v>
      </c>
      <c r="S334" s="6">
        <f t="shared" si="895"/>
        <v>0</v>
      </c>
    </row>
    <row r="335" spans="1:19" x14ac:dyDescent="0.25">
      <c r="A335" s="195" t="s">
        <v>281</v>
      </c>
      <c r="B335" s="195"/>
      <c r="C335" s="6">
        <f t="shared" ref="C335" si="896">C332+C334</f>
        <v>0</v>
      </c>
      <c r="D335" s="6">
        <f t="shared" ref="D335:N335" si="897">D332+D334</f>
        <v>0</v>
      </c>
      <c r="E335" s="6">
        <f t="shared" si="897"/>
        <v>0</v>
      </c>
      <c r="F335" s="6">
        <f t="shared" si="897"/>
        <v>0</v>
      </c>
      <c r="G335" s="6">
        <f t="shared" si="897"/>
        <v>0</v>
      </c>
      <c r="H335" s="6">
        <f t="shared" si="897"/>
        <v>0</v>
      </c>
      <c r="I335" s="6">
        <f t="shared" si="897"/>
        <v>0</v>
      </c>
      <c r="J335" s="6">
        <f t="shared" si="897"/>
        <v>0</v>
      </c>
      <c r="K335" s="6">
        <f t="shared" si="897"/>
        <v>0</v>
      </c>
      <c r="L335" s="6">
        <f t="shared" si="897"/>
        <v>0</v>
      </c>
      <c r="M335" s="6">
        <f t="shared" si="897"/>
        <v>0</v>
      </c>
      <c r="N335" s="6">
        <f t="shared" si="897"/>
        <v>0</v>
      </c>
      <c r="O335" s="6">
        <f t="shared" si="894"/>
        <v>0</v>
      </c>
      <c r="P335" s="6">
        <f t="shared" ref="P335:S335" si="898">P332+P334</f>
        <v>0</v>
      </c>
      <c r="Q335" s="6">
        <f t="shared" si="898"/>
        <v>0</v>
      </c>
      <c r="R335" s="6">
        <f t="shared" si="898"/>
        <v>0</v>
      </c>
      <c r="S335" s="6">
        <f t="shared" si="898"/>
        <v>0</v>
      </c>
    </row>
    <row r="336" spans="1:19" x14ac:dyDescent="0.25">
      <c r="A336" s="8" t="s">
        <v>33</v>
      </c>
      <c r="B336" s="80">
        <v>0.25</v>
      </c>
      <c r="C336" s="6">
        <f t="shared" ref="C336" si="899">C335*$B$16</f>
        <v>0</v>
      </c>
      <c r="D336" s="6">
        <f t="shared" ref="D336:N336" si="900">D335*$B$16</f>
        <v>0</v>
      </c>
      <c r="E336" s="6">
        <f t="shared" si="900"/>
        <v>0</v>
      </c>
      <c r="F336" s="6">
        <f t="shared" si="900"/>
        <v>0</v>
      </c>
      <c r="G336" s="6">
        <f t="shared" si="900"/>
        <v>0</v>
      </c>
      <c r="H336" s="6">
        <f t="shared" si="900"/>
        <v>0</v>
      </c>
      <c r="I336" s="6">
        <f t="shared" si="900"/>
        <v>0</v>
      </c>
      <c r="J336" s="6">
        <f t="shared" si="900"/>
        <v>0</v>
      </c>
      <c r="K336" s="6">
        <f t="shared" si="900"/>
        <v>0</v>
      </c>
      <c r="L336" s="6">
        <f t="shared" si="900"/>
        <v>0</v>
      </c>
      <c r="M336" s="6">
        <f t="shared" si="900"/>
        <v>0</v>
      </c>
      <c r="N336" s="6">
        <f t="shared" si="900"/>
        <v>0</v>
      </c>
      <c r="O336" s="6">
        <f t="shared" si="894"/>
        <v>0</v>
      </c>
      <c r="P336" s="6">
        <f t="shared" ref="P336:S336" si="901">P335*$B336</f>
        <v>0</v>
      </c>
      <c r="Q336" s="6">
        <f t="shared" si="901"/>
        <v>0</v>
      </c>
      <c r="R336" s="6">
        <f t="shared" si="901"/>
        <v>0</v>
      </c>
      <c r="S336" s="6">
        <f t="shared" si="901"/>
        <v>0</v>
      </c>
    </row>
    <row r="337" spans="1:19" x14ac:dyDescent="0.25">
      <c r="A337" s="8" t="s">
        <v>34</v>
      </c>
      <c r="B337" s="9">
        <f>1-B336</f>
        <v>0.75</v>
      </c>
      <c r="C337" s="6">
        <f t="shared" ref="C337" si="902">C335*$B$17</f>
        <v>0</v>
      </c>
      <c r="D337" s="6">
        <f t="shared" ref="D337:N337" si="903">D335*$B$17</f>
        <v>0</v>
      </c>
      <c r="E337" s="6">
        <f t="shared" si="903"/>
        <v>0</v>
      </c>
      <c r="F337" s="6">
        <f t="shared" si="903"/>
        <v>0</v>
      </c>
      <c r="G337" s="6">
        <f t="shared" si="903"/>
        <v>0</v>
      </c>
      <c r="H337" s="6">
        <f t="shared" si="903"/>
        <v>0</v>
      </c>
      <c r="I337" s="6">
        <f t="shared" si="903"/>
        <v>0</v>
      </c>
      <c r="J337" s="6">
        <f t="shared" si="903"/>
        <v>0</v>
      </c>
      <c r="K337" s="6">
        <f t="shared" si="903"/>
        <v>0</v>
      </c>
      <c r="L337" s="6">
        <f t="shared" si="903"/>
        <v>0</v>
      </c>
      <c r="M337" s="6">
        <f t="shared" si="903"/>
        <v>0</v>
      </c>
      <c r="N337" s="6">
        <f t="shared" si="903"/>
        <v>0</v>
      </c>
      <c r="O337" s="6">
        <f t="shared" si="894"/>
        <v>0</v>
      </c>
      <c r="P337" s="6">
        <f t="shared" ref="P337:S337" si="904">P335-P336</f>
        <v>0</v>
      </c>
      <c r="Q337" s="6">
        <f t="shared" si="904"/>
        <v>0</v>
      </c>
      <c r="R337" s="6">
        <f t="shared" si="904"/>
        <v>0</v>
      </c>
      <c r="S337" s="6">
        <f t="shared" si="904"/>
        <v>0</v>
      </c>
    </row>
    <row r="338" spans="1:19" x14ac:dyDescent="0.25">
      <c r="A338" s="122" t="str">
        <f>Vendas!A349</f>
        <v>PRODUTO 34</v>
      </c>
      <c r="B338" s="122"/>
      <c r="C338" s="98" t="s">
        <v>17</v>
      </c>
      <c r="D338" s="98" t="s">
        <v>18</v>
      </c>
      <c r="E338" s="98" t="s">
        <v>19</v>
      </c>
      <c r="F338" s="98" t="s">
        <v>20</v>
      </c>
      <c r="G338" s="98" t="s">
        <v>21</v>
      </c>
      <c r="H338" s="98" t="s">
        <v>22</v>
      </c>
      <c r="I338" s="98" t="s">
        <v>23</v>
      </c>
      <c r="J338" s="98" t="s">
        <v>24</v>
      </c>
      <c r="K338" s="98" t="s">
        <v>25</v>
      </c>
      <c r="L338" s="98" t="s">
        <v>26</v>
      </c>
      <c r="M338" s="98" t="s">
        <v>27</v>
      </c>
      <c r="N338" s="98" t="s">
        <v>28</v>
      </c>
      <c r="O338" s="98" t="s">
        <v>438</v>
      </c>
      <c r="P338" s="98" t="s">
        <v>447</v>
      </c>
      <c r="Q338" s="98" t="s">
        <v>448</v>
      </c>
      <c r="R338" s="98" t="s">
        <v>449</v>
      </c>
      <c r="S338" s="98" t="s">
        <v>450</v>
      </c>
    </row>
    <row r="339" spans="1:19" x14ac:dyDescent="0.25">
      <c r="A339" s="194" t="s">
        <v>29</v>
      </c>
      <c r="B339" s="194"/>
      <c r="C339" s="78">
        <f>Vendas!C351</f>
        <v>0</v>
      </c>
      <c r="D339" s="78">
        <f>Vendas!D351</f>
        <v>0</v>
      </c>
      <c r="E339" s="78">
        <f>Vendas!E351</f>
        <v>0</v>
      </c>
      <c r="F339" s="78">
        <f>Vendas!F351</f>
        <v>0</v>
      </c>
      <c r="G339" s="78">
        <f>Vendas!G351</f>
        <v>0</v>
      </c>
      <c r="H339" s="78">
        <f>Vendas!H351</f>
        <v>0</v>
      </c>
      <c r="I339" s="78">
        <f>Vendas!I351</f>
        <v>0</v>
      </c>
      <c r="J339" s="78">
        <f>Vendas!J351</f>
        <v>0</v>
      </c>
      <c r="K339" s="78">
        <f>Vendas!K351</f>
        <v>0</v>
      </c>
      <c r="L339" s="78">
        <f>Vendas!L351</f>
        <v>0</v>
      </c>
      <c r="M339" s="78">
        <f>Vendas!M351</f>
        <v>0</v>
      </c>
      <c r="N339" s="78">
        <f>Vendas!N351</f>
        <v>0</v>
      </c>
      <c r="O339" s="79">
        <f t="shared" ref="O339" si="905">SUM(C339:N339)</f>
        <v>0</v>
      </c>
      <c r="P339" s="79">
        <f>Vendas!P351</f>
        <v>0</v>
      </c>
      <c r="Q339" s="79">
        <f>Vendas!Q351</f>
        <v>0</v>
      </c>
      <c r="R339" s="79">
        <f>Vendas!R351</f>
        <v>0</v>
      </c>
      <c r="S339" s="79">
        <f>Vendas!S351</f>
        <v>0</v>
      </c>
    </row>
    <row r="340" spans="1:19" x14ac:dyDescent="0.25">
      <c r="A340" s="175" t="s">
        <v>516</v>
      </c>
      <c r="B340" s="120">
        <v>0</v>
      </c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9"/>
      <c r="P340" s="79"/>
      <c r="Q340" s="79"/>
      <c r="R340" s="79"/>
      <c r="S340" s="79"/>
    </row>
    <row r="341" spans="1:19" x14ac:dyDescent="0.25">
      <c r="A341" s="194" t="s">
        <v>30</v>
      </c>
      <c r="B341" s="194"/>
      <c r="C341" s="6">
        <f>Vendas!C352*(1-$B340)</f>
        <v>0</v>
      </c>
      <c r="D341" s="6">
        <f>Vendas!D352*(1-$B340)</f>
        <v>0</v>
      </c>
      <c r="E341" s="6">
        <f>Vendas!E352*(1-$B340)</f>
        <v>0</v>
      </c>
      <c r="F341" s="6">
        <f>Vendas!F352*(1-$B340)</f>
        <v>0</v>
      </c>
      <c r="G341" s="6">
        <f>Vendas!G352*(1-$B340)</f>
        <v>0</v>
      </c>
      <c r="H341" s="6">
        <f>Vendas!H352*(1-$B340)</f>
        <v>0</v>
      </c>
      <c r="I341" s="6">
        <f>Vendas!I352*(1-$B340)</f>
        <v>0</v>
      </c>
      <c r="J341" s="6">
        <f>Vendas!J352*(1-$B340)</f>
        <v>0</v>
      </c>
      <c r="K341" s="6">
        <f>Vendas!K352*(1-$B340)</f>
        <v>0</v>
      </c>
      <c r="L341" s="6">
        <f>Vendas!L352*(1-$B340)</f>
        <v>0</v>
      </c>
      <c r="M341" s="6">
        <f>Vendas!M352*(1-$B340)</f>
        <v>0</v>
      </c>
      <c r="N341" s="6">
        <f>Vendas!N352*(1-$B340)</f>
        <v>0</v>
      </c>
      <c r="O341" s="6">
        <f t="shared" ref="O341" si="906">AVERAGE(C341:N341)</f>
        <v>0</v>
      </c>
      <c r="P341" s="6">
        <f>Vendas!P352*(1-Aprovisionamento!$B340)</f>
        <v>0</v>
      </c>
      <c r="Q341" s="6">
        <f>Vendas!Q352*(1-Aprovisionamento!$B340)</f>
        <v>0</v>
      </c>
      <c r="R341" s="6">
        <f>Vendas!R352*(1-Aprovisionamento!$B340)</f>
        <v>0</v>
      </c>
      <c r="S341" s="6">
        <f>Vendas!S352*(1-Aprovisionamento!$B340)</f>
        <v>0</v>
      </c>
    </row>
    <row r="342" spans="1:19" ht="12" customHeight="1" x14ac:dyDescent="0.25">
      <c r="A342" s="194" t="s">
        <v>282</v>
      </c>
      <c r="B342" s="194"/>
      <c r="C342" s="6">
        <f t="shared" ref="C342" si="907">C339*C341</f>
        <v>0</v>
      </c>
      <c r="D342" s="6">
        <f t="shared" ref="D342:N342" si="908">D339*D341</f>
        <v>0</v>
      </c>
      <c r="E342" s="6">
        <f t="shared" si="908"/>
        <v>0</v>
      </c>
      <c r="F342" s="6">
        <f t="shared" si="908"/>
        <v>0</v>
      </c>
      <c r="G342" s="6">
        <f t="shared" si="908"/>
        <v>0</v>
      </c>
      <c r="H342" s="6">
        <f t="shared" si="908"/>
        <v>0</v>
      </c>
      <c r="I342" s="6">
        <f t="shared" si="908"/>
        <v>0</v>
      </c>
      <c r="J342" s="6">
        <f t="shared" si="908"/>
        <v>0</v>
      </c>
      <c r="K342" s="6">
        <f t="shared" si="908"/>
        <v>0</v>
      </c>
      <c r="L342" s="6">
        <f t="shared" si="908"/>
        <v>0</v>
      </c>
      <c r="M342" s="6">
        <f t="shared" si="908"/>
        <v>0</v>
      </c>
      <c r="N342" s="6">
        <f t="shared" si="908"/>
        <v>0</v>
      </c>
      <c r="O342" s="6">
        <f t="shared" ref="O342" si="909">SUM(C342:N342)</f>
        <v>0</v>
      </c>
      <c r="P342" s="6">
        <f t="shared" ref="P342:S342" si="910">P339*P341</f>
        <v>0</v>
      </c>
      <c r="Q342" s="6">
        <f t="shared" si="910"/>
        <v>0</v>
      </c>
      <c r="R342" s="6">
        <f t="shared" si="910"/>
        <v>0</v>
      </c>
      <c r="S342" s="6">
        <f t="shared" si="910"/>
        <v>0</v>
      </c>
    </row>
    <row r="343" spans="1:19" x14ac:dyDescent="0.25">
      <c r="A343" s="194" t="s">
        <v>31</v>
      </c>
      <c r="B343" s="194"/>
      <c r="C343" s="130">
        <f>Vendas!C354</f>
        <v>0.21</v>
      </c>
      <c r="D343" s="130">
        <f>Vendas!D354</f>
        <v>0.21</v>
      </c>
      <c r="E343" s="130">
        <f>Vendas!E354</f>
        <v>0.21</v>
      </c>
      <c r="F343" s="130">
        <f>Vendas!F354</f>
        <v>0.21</v>
      </c>
      <c r="G343" s="130">
        <f>Vendas!G354</f>
        <v>0.21</v>
      </c>
      <c r="H343" s="130">
        <f>Vendas!H354</f>
        <v>0.21</v>
      </c>
      <c r="I343" s="130">
        <f>Vendas!I354</f>
        <v>0.21</v>
      </c>
      <c r="J343" s="130">
        <f>Vendas!J354</f>
        <v>0.21</v>
      </c>
      <c r="K343" s="130">
        <f>Vendas!K354</f>
        <v>0.21</v>
      </c>
      <c r="L343" s="130">
        <f>Vendas!L354</f>
        <v>0.21</v>
      </c>
      <c r="M343" s="130">
        <f>Vendas!M354</f>
        <v>0.21</v>
      </c>
      <c r="N343" s="130">
        <f>Vendas!N354</f>
        <v>0.21</v>
      </c>
      <c r="O343" s="6"/>
      <c r="P343" s="6"/>
      <c r="Q343" s="6"/>
      <c r="R343" s="6"/>
      <c r="S343" s="6"/>
    </row>
    <row r="344" spans="1:19" x14ac:dyDescent="0.25">
      <c r="A344" s="195" t="s">
        <v>280</v>
      </c>
      <c r="B344" s="195"/>
      <c r="C344" s="6">
        <f t="shared" ref="C344" si="911">C342*C343</f>
        <v>0</v>
      </c>
      <c r="D344" s="6">
        <f t="shared" ref="D344:N344" si="912">D342*D343</f>
        <v>0</v>
      </c>
      <c r="E344" s="6">
        <f t="shared" si="912"/>
        <v>0</v>
      </c>
      <c r="F344" s="6">
        <f t="shared" si="912"/>
        <v>0</v>
      </c>
      <c r="G344" s="6">
        <f t="shared" si="912"/>
        <v>0</v>
      </c>
      <c r="H344" s="6">
        <f t="shared" si="912"/>
        <v>0</v>
      </c>
      <c r="I344" s="6">
        <f t="shared" si="912"/>
        <v>0</v>
      </c>
      <c r="J344" s="6">
        <f t="shared" si="912"/>
        <v>0</v>
      </c>
      <c r="K344" s="6">
        <f t="shared" si="912"/>
        <v>0</v>
      </c>
      <c r="L344" s="6">
        <f t="shared" si="912"/>
        <v>0</v>
      </c>
      <c r="M344" s="6">
        <f t="shared" si="912"/>
        <v>0</v>
      </c>
      <c r="N344" s="6">
        <f t="shared" si="912"/>
        <v>0</v>
      </c>
      <c r="O344" s="6">
        <f t="shared" ref="O344:O347" si="913">SUM(C344:N344)</f>
        <v>0</v>
      </c>
      <c r="P344" s="6">
        <f t="shared" ref="P344:S344" si="914">P342*$C343</f>
        <v>0</v>
      </c>
      <c r="Q344" s="6">
        <f t="shared" si="914"/>
        <v>0</v>
      </c>
      <c r="R344" s="6">
        <f t="shared" si="914"/>
        <v>0</v>
      </c>
      <c r="S344" s="6">
        <f t="shared" si="914"/>
        <v>0</v>
      </c>
    </row>
    <row r="345" spans="1:19" x14ac:dyDescent="0.25">
      <c r="A345" s="195" t="s">
        <v>281</v>
      </c>
      <c r="B345" s="195"/>
      <c r="C345" s="6">
        <f t="shared" ref="C345" si="915">C342+C344</f>
        <v>0</v>
      </c>
      <c r="D345" s="6">
        <f t="shared" ref="D345:N345" si="916">D342+D344</f>
        <v>0</v>
      </c>
      <c r="E345" s="6">
        <f t="shared" si="916"/>
        <v>0</v>
      </c>
      <c r="F345" s="6">
        <f t="shared" si="916"/>
        <v>0</v>
      </c>
      <c r="G345" s="6">
        <f t="shared" si="916"/>
        <v>0</v>
      </c>
      <c r="H345" s="6">
        <f t="shared" si="916"/>
        <v>0</v>
      </c>
      <c r="I345" s="6">
        <f t="shared" si="916"/>
        <v>0</v>
      </c>
      <c r="J345" s="6">
        <f t="shared" si="916"/>
        <v>0</v>
      </c>
      <c r="K345" s="6">
        <f t="shared" si="916"/>
        <v>0</v>
      </c>
      <c r="L345" s="6">
        <f t="shared" si="916"/>
        <v>0</v>
      </c>
      <c r="M345" s="6">
        <f t="shared" si="916"/>
        <v>0</v>
      </c>
      <c r="N345" s="6">
        <f t="shared" si="916"/>
        <v>0</v>
      </c>
      <c r="O345" s="6">
        <f t="shared" si="913"/>
        <v>0</v>
      </c>
      <c r="P345" s="6">
        <f t="shared" ref="P345:S345" si="917">P342+P344</f>
        <v>0</v>
      </c>
      <c r="Q345" s="6">
        <f t="shared" si="917"/>
        <v>0</v>
      </c>
      <c r="R345" s="6">
        <f t="shared" si="917"/>
        <v>0</v>
      </c>
      <c r="S345" s="6">
        <f t="shared" si="917"/>
        <v>0</v>
      </c>
    </row>
    <row r="346" spans="1:19" x14ac:dyDescent="0.25">
      <c r="A346" s="8" t="s">
        <v>33</v>
      </c>
      <c r="B346" s="80">
        <v>0.25</v>
      </c>
      <c r="C346" s="6">
        <f t="shared" ref="C346" si="918">C345*$B$16</f>
        <v>0</v>
      </c>
      <c r="D346" s="6">
        <f t="shared" ref="D346:N346" si="919">D345*$B$16</f>
        <v>0</v>
      </c>
      <c r="E346" s="6">
        <f t="shared" si="919"/>
        <v>0</v>
      </c>
      <c r="F346" s="6">
        <f t="shared" si="919"/>
        <v>0</v>
      </c>
      <c r="G346" s="6">
        <f t="shared" si="919"/>
        <v>0</v>
      </c>
      <c r="H346" s="6">
        <f t="shared" si="919"/>
        <v>0</v>
      </c>
      <c r="I346" s="6">
        <f t="shared" si="919"/>
        <v>0</v>
      </c>
      <c r="J346" s="6">
        <f t="shared" si="919"/>
        <v>0</v>
      </c>
      <c r="K346" s="6">
        <f t="shared" si="919"/>
        <v>0</v>
      </c>
      <c r="L346" s="6">
        <f t="shared" si="919"/>
        <v>0</v>
      </c>
      <c r="M346" s="6">
        <f t="shared" si="919"/>
        <v>0</v>
      </c>
      <c r="N346" s="6">
        <f t="shared" si="919"/>
        <v>0</v>
      </c>
      <c r="O346" s="6">
        <f t="shared" si="913"/>
        <v>0</v>
      </c>
      <c r="P346" s="6">
        <f t="shared" ref="P346:S346" si="920">P345*$B346</f>
        <v>0</v>
      </c>
      <c r="Q346" s="6">
        <f t="shared" si="920"/>
        <v>0</v>
      </c>
      <c r="R346" s="6">
        <f t="shared" si="920"/>
        <v>0</v>
      </c>
      <c r="S346" s="6">
        <f t="shared" si="920"/>
        <v>0</v>
      </c>
    </row>
    <row r="347" spans="1:19" x14ac:dyDescent="0.25">
      <c r="A347" s="8" t="s">
        <v>34</v>
      </c>
      <c r="B347" s="9">
        <f>1-B346</f>
        <v>0.75</v>
      </c>
      <c r="C347" s="6">
        <f t="shared" ref="C347" si="921">C345*$B$17</f>
        <v>0</v>
      </c>
      <c r="D347" s="6">
        <f t="shared" ref="D347:N347" si="922">D345*$B$17</f>
        <v>0</v>
      </c>
      <c r="E347" s="6">
        <f t="shared" si="922"/>
        <v>0</v>
      </c>
      <c r="F347" s="6">
        <f t="shared" si="922"/>
        <v>0</v>
      </c>
      <c r="G347" s="6">
        <f t="shared" si="922"/>
        <v>0</v>
      </c>
      <c r="H347" s="6">
        <f t="shared" si="922"/>
        <v>0</v>
      </c>
      <c r="I347" s="6">
        <f t="shared" si="922"/>
        <v>0</v>
      </c>
      <c r="J347" s="6">
        <f t="shared" si="922"/>
        <v>0</v>
      </c>
      <c r="K347" s="6">
        <f t="shared" si="922"/>
        <v>0</v>
      </c>
      <c r="L347" s="6">
        <f t="shared" si="922"/>
        <v>0</v>
      </c>
      <c r="M347" s="6">
        <f t="shared" si="922"/>
        <v>0</v>
      </c>
      <c r="N347" s="6">
        <f t="shared" si="922"/>
        <v>0</v>
      </c>
      <c r="O347" s="6">
        <f t="shared" si="913"/>
        <v>0</v>
      </c>
      <c r="P347" s="6">
        <f t="shared" ref="P347:S347" si="923">P345-P346</f>
        <v>0</v>
      </c>
      <c r="Q347" s="6">
        <f t="shared" si="923"/>
        <v>0</v>
      </c>
      <c r="R347" s="6">
        <f t="shared" si="923"/>
        <v>0</v>
      </c>
      <c r="S347" s="6">
        <f t="shared" si="923"/>
        <v>0</v>
      </c>
    </row>
    <row r="348" spans="1:19" x14ac:dyDescent="0.25">
      <c r="A348" s="122" t="str">
        <f>Vendas!A359</f>
        <v>PRODUTO 35</v>
      </c>
      <c r="B348" s="122"/>
      <c r="C348" s="98" t="s">
        <v>17</v>
      </c>
      <c r="D348" s="98" t="s">
        <v>18</v>
      </c>
      <c r="E348" s="98" t="s">
        <v>19</v>
      </c>
      <c r="F348" s="98" t="s">
        <v>20</v>
      </c>
      <c r="G348" s="98" t="s">
        <v>21</v>
      </c>
      <c r="H348" s="98" t="s">
        <v>22</v>
      </c>
      <c r="I348" s="98" t="s">
        <v>23</v>
      </c>
      <c r="J348" s="98" t="s">
        <v>24</v>
      </c>
      <c r="K348" s="98" t="s">
        <v>25</v>
      </c>
      <c r="L348" s="98" t="s">
        <v>26</v>
      </c>
      <c r="M348" s="98" t="s">
        <v>27</v>
      </c>
      <c r="N348" s="98" t="s">
        <v>28</v>
      </c>
      <c r="O348" s="98" t="s">
        <v>438</v>
      </c>
      <c r="P348" s="98" t="s">
        <v>447</v>
      </c>
      <c r="Q348" s="98" t="s">
        <v>448</v>
      </c>
      <c r="R348" s="98" t="s">
        <v>449</v>
      </c>
      <c r="S348" s="98" t="s">
        <v>450</v>
      </c>
    </row>
    <row r="349" spans="1:19" x14ac:dyDescent="0.25">
      <c r="A349" s="194" t="s">
        <v>29</v>
      </c>
      <c r="B349" s="194"/>
      <c r="C349" s="78">
        <f>Vendas!C361</f>
        <v>0</v>
      </c>
      <c r="D349" s="78">
        <f>Vendas!D361</f>
        <v>0</v>
      </c>
      <c r="E349" s="78">
        <f>Vendas!E361</f>
        <v>0</v>
      </c>
      <c r="F349" s="78">
        <f>Vendas!F361</f>
        <v>0</v>
      </c>
      <c r="G349" s="78">
        <f>Vendas!G361</f>
        <v>0</v>
      </c>
      <c r="H349" s="78">
        <f>Vendas!H361</f>
        <v>0</v>
      </c>
      <c r="I349" s="78">
        <f>Vendas!I361</f>
        <v>0</v>
      </c>
      <c r="J349" s="78">
        <f>Vendas!J361</f>
        <v>0</v>
      </c>
      <c r="K349" s="78">
        <f>Vendas!K361</f>
        <v>0</v>
      </c>
      <c r="L349" s="78">
        <f>Vendas!L361</f>
        <v>0</v>
      </c>
      <c r="M349" s="78">
        <f>Vendas!M361</f>
        <v>0</v>
      </c>
      <c r="N349" s="78">
        <f>Vendas!N361</f>
        <v>0</v>
      </c>
      <c r="O349" s="79">
        <f t="shared" ref="O349" si="924">SUM(C349:N349)</f>
        <v>0</v>
      </c>
      <c r="P349" s="79">
        <f>Vendas!P361</f>
        <v>0</v>
      </c>
      <c r="Q349" s="79">
        <f>Vendas!Q361</f>
        <v>0</v>
      </c>
      <c r="R349" s="79">
        <f>Vendas!R361</f>
        <v>0</v>
      </c>
      <c r="S349" s="79">
        <f>Vendas!S361</f>
        <v>0</v>
      </c>
    </row>
    <row r="350" spans="1:19" x14ac:dyDescent="0.25">
      <c r="A350" s="175" t="s">
        <v>516</v>
      </c>
      <c r="B350" s="120">
        <v>0</v>
      </c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9"/>
      <c r="P350" s="79"/>
      <c r="Q350" s="79"/>
      <c r="R350" s="79"/>
      <c r="S350" s="79"/>
    </row>
    <row r="351" spans="1:19" x14ac:dyDescent="0.25">
      <c r="A351" s="194" t="s">
        <v>30</v>
      </c>
      <c r="B351" s="194"/>
      <c r="C351" s="6">
        <f>Vendas!C362*(1-$B350)</f>
        <v>0</v>
      </c>
      <c r="D351" s="6">
        <f>Vendas!D362*(1-$B350)</f>
        <v>0</v>
      </c>
      <c r="E351" s="6">
        <f>Vendas!E362*(1-$B350)</f>
        <v>0</v>
      </c>
      <c r="F351" s="6">
        <f>Vendas!F362*(1-$B350)</f>
        <v>0</v>
      </c>
      <c r="G351" s="6">
        <f>Vendas!G362*(1-$B350)</f>
        <v>0</v>
      </c>
      <c r="H351" s="6">
        <f>Vendas!H362*(1-$B350)</f>
        <v>0</v>
      </c>
      <c r="I351" s="6">
        <f>Vendas!I362*(1-$B350)</f>
        <v>0</v>
      </c>
      <c r="J351" s="6">
        <f>Vendas!J362*(1-$B350)</f>
        <v>0</v>
      </c>
      <c r="K351" s="6">
        <f>Vendas!K362*(1-$B350)</f>
        <v>0</v>
      </c>
      <c r="L351" s="6">
        <f>Vendas!L362*(1-$B350)</f>
        <v>0</v>
      </c>
      <c r="M351" s="6">
        <f>Vendas!M362*(1-$B350)</f>
        <v>0</v>
      </c>
      <c r="N351" s="6">
        <f>Vendas!N362*(1-$B350)</f>
        <v>0</v>
      </c>
      <c r="O351" s="6">
        <f t="shared" ref="O351" si="925">AVERAGE(C351:N351)</f>
        <v>0</v>
      </c>
      <c r="P351" s="6">
        <f>Vendas!P362*(1-Aprovisionamento!$B350)</f>
        <v>0</v>
      </c>
      <c r="Q351" s="6">
        <f>Vendas!Q362*(1-Aprovisionamento!$B350)</f>
        <v>0</v>
      </c>
      <c r="R351" s="6">
        <f>Vendas!R362*(1-Aprovisionamento!$B350)</f>
        <v>0</v>
      </c>
      <c r="S351" s="6">
        <f>Vendas!S362*(1-Aprovisionamento!$B350)</f>
        <v>0</v>
      </c>
    </row>
    <row r="352" spans="1:19" ht="12" customHeight="1" x14ac:dyDescent="0.25">
      <c r="A352" s="194" t="s">
        <v>282</v>
      </c>
      <c r="B352" s="194"/>
      <c r="C352" s="6">
        <f t="shared" ref="C352" si="926">C349*C351</f>
        <v>0</v>
      </c>
      <c r="D352" s="6">
        <f t="shared" ref="D352:N352" si="927">D349*D351</f>
        <v>0</v>
      </c>
      <c r="E352" s="6">
        <f t="shared" si="927"/>
        <v>0</v>
      </c>
      <c r="F352" s="6">
        <f t="shared" si="927"/>
        <v>0</v>
      </c>
      <c r="G352" s="6">
        <f t="shared" si="927"/>
        <v>0</v>
      </c>
      <c r="H352" s="6">
        <f t="shared" si="927"/>
        <v>0</v>
      </c>
      <c r="I352" s="6">
        <f t="shared" si="927"/>
        <v>0</v>
      </c>
      <c r="J352" s="6">
        <f t="shared" si="927"/>
        <v>0</v>
      </c>
      <c r="K352" s="6">
        <f t="shared" si="927"/>
        <v>0</v>
      </c>
      <c r="L352" s="6">
        <f t="shared" si="927"/>
        <v>0</v>
      </c>
      <c r="M352" s="6">
        <f t="shared" si="927"/>
        <v>0</v>
      </c>
      <c r="N352" s="6">
        <f t="shared" si="927"/>
        <v>0</v>
      </c>
      <c r="O352" s="6">
        <f t="shared" ref="O352" si="928">SUM(C352:N352)</f>
        <v>0</v>
      </c>
      <c r="P352" s="6">
        <f t="shared" ref="P352:S352" si="929">P349*P351</f>
        <v>0</v>
      </c>
      <c r="Q352" s="6">
        <f t="shared" si="929"/>
        <v>0</v>
      </c>
      <c r="R352" s="6">
        <f t="shared" si="929"/>
        <v>0</v>
      </c>
      <c r="S352" s="6">
        <f t="shared" si="929"/>
        <v>0</v>
      </c>
    </row>
    <row r="353" spans="1:19" x14ac:dyDescent="0.25">
      <c r="A353" s="194" t="s">
        <v>31</v>
      </c>
      <c r="B353" s="194"/>
      <c r="C353" s="130">
        <f>Vendas!C364</f>
        <v>0.21</v>
      </c>
      <c r="D353" s="130">
        <f>Vendas!D364</f>
        <v>0.21</v>
      </c>
      <c r="E353" s="130">
        <f>Vendas!E364</f>
        <v>0.21</v>
      </c>
      <c r="F353" s="130">
        <f>Vendas!F364</f>
        <v>0.21</v>
      </c>
      <c r="G353" s="130">
        <f>Vendas!G364</f>
        <v>0.21</v>
      </c>
      <c r="H353" s="130">
        <f>Vendas!H364</f>
        <v>0.21</v>
      </c>
      <c r="I353" s="130">
        <f>Vendas!I364</f>
        <v>0.21</v>
      </c>
      <c r="J353" s="130">
        <f>Vendas!J364</f>
        <v>0.21</v>
      </c>
      <c r="K353" s="130">
        <f>Vendas!K364</f>
        <v>0.21</v>
      </c>
      <c r="L353" s="130">
        <f>Vendas!L364</f>
        <v>0.21</v>
      </c>
      <c r="M353" s="130">
        <f>Vendas!M364</f>
        <v>0.21</v>
      </c>
      <c r="N353" s="130">
        <f>Vendas!N364</f>
        <v>0.21</v>
      </c>
      <c r="O353" s="6"/>
      <c r="P353" s="6"/>
      <c r="Q353" s="6"/>
      <c r="R353" s="6"/>
      <c r="S353" s="6"/>
    </row>
    <row r="354" spans="1:19" x14ac:dyDescent="0.25">
      <c r="A354" s="195" t="s">
        <v>280</v>
      </c>
      <c r="B354" s="195"/>
      <c r="C354" s="6">
        <f t="shared" ref="C354" si="930">C352*C353</f>
        <v>0</v>
      </c>
      <c r="D354" s="6">
        <f t="shared" ref="D354:N354" si="931">D352*D353</f>
        <v>0</v>
      </c>
      <c r="E354" s="6">
        <f t="shared" si="931"/>
        <v>0</v>
      </c>
      <c r="F354" s="6">
        <f t="shared" si="931"/>
        <v>0</v>
      </c>
      <c r="G354" s="6">
        <f t="shared" si="931"/>
        <v>0</v>
      </c>
      <c r="H354" s="6">
        <f t="shared" si="931"/>
        <v>0</v>
      </c>
      <c r="I354" s="6">
        <f t="shared" si="931"/>
        <v>0</v>
      </c>
      <c r="J354" s="6">
        <f t="shared" si="931"/>
        <v>0</v>
      </c>
      <c r="K354" s="6">
        <f t="shared" si="931"/>
        <v>0</v>
      </c>
      <c r="L354" s="6">
        <f t="shared" si="931"/>
        <v>0</v>
      </c>
      <c r="M354" s="6">
        <f t="shared" si="931"/>
        <v>0</v>
      </c>
      <c r="N354" s="6">
        <f t="shared" si="931"/>
        <v>0</v>
      </c>
      <c r="O354" s="6">
        <f t="shared" ref="O354:O357" si="932">SUM(C354:N354)</f>
        <v>0</v>
      </c>
      <c r="P354" s="6">
        <f t="shared" ref="P354:S354" si="933">P352*$C353</f>
        <v>0</v>
      </c>
      <c r="Q354" s="6">
        <f t="shared" si="933"/>
        <v>0</v>
      </c>
      <c r="R354" s="6">
        <f t="shared" si="933"/>
        <v>0</v>
      </c>
      <c r="S354" s="6">
        <f t="shared" si="933"/>
        <v>0</v>
      </c>
    </row>
    <row r="355" spans="1:19" x14ac:dyDescent="0.25">
      <c r="A355" s="195" t="s">
        <v>281</v>
      </c>
      <c r="B355" s="195"/>
      <c r="C355" s="6">
        <f t="shared" ref="C355" si="934">C352+C354</f>
        <v>0</v>
      </c>
      <c r="D355" s="6">
        <f t="shared" ref="D355:N355" si="935">D352+D354</f>
        <v>0</v>
      </c>
      <c r="E355" s="6">
        <f t="shared" si="935"/>
        <v>0</v>
      </c>
      <c r="F355" s="6">
        <f t="shared" si="935"/>
        <v>0</v>
      </c>
      <c r="G355" s="6">
        <f t="shared" si="935"/>
        <v>0</v>
      </c>
      <c r="H355" s="6">
        <f t="shared" si="935"/>
        <v>0</v>
      </c>
      <c r="I355" s="6">
        <f t="shared" si="935"/>
        <v>0</v>
      </c>
      <c r="J355" s="6">
        <f t="shared" si="935"/>
        <v>0</v>
      </c>
      <c r="K355" s="6">
        <f t="shared" si="935"/>
        <v>0</v>
      </c>
      <c r="L355" s="6">
        <f t="shared" si="935"/>
        <v>0</v>
      </c>
      <c r="M355" s="6">
        <f t="shared" si="935"/>
        <v>0</v>
      </c>
      <c r="N355" s="6">
        <f t="shared" si="935"/>
        <v>0</v>
      </c>
      <c r="O355" s="6">
        <f t="shared" si="932"/>
        <v>0</v>
      </c>
      <c r="P355" s="6">
        <f t="shared" ref="P355:S355" si="936">P352+P354</f>
        <v>0</v>
      </c>
      <c r="Q355" s="6">
        <f t="shared" si="936"/>
        <v>0</v>
      </c>
      <c r="R355" s="6">
        <f t="shared" si="936"/>
        <v>0</v>
      </c>
      <c r="S355" s="6">
        <f t="shared" si="936"/>
        <v>0</v>
      </c>
    </row>
    <row r="356" spans="1:19" x14ac:dyDescent="0.25">
      <c r="A356" s="8" t="s">
        <v>33</v>
      </c>
      <c r="B356" s="80">
        <v>0.25</v>
      </c>
      <c r="C356" s="6">
        <f t="shared" ref="C356" si="937">C355*$B$16</f>
        <v>0</v>
      </c>
      <c r="D356" s="6">
        <f t="shared" ref="D356:N356" si="938">D355*$B$16</f>
        <v>0</v>
      </c>
      <c r="E356" s="6">
        <f t="shared" si="938"/>
        <v>0</v>
      </c>
      <c r="F356" s="6">
        <f t="shared" si="938"/>
        <v>0</v>
      </c>
      <c r="G356" s="6">
        <f t="shared" si="938"/>
        <v>0</v>
      </c>
      <c r="H356" s="6">
        <f t="shared" si="938"/>
        <v>0</v>
      </c>
      <c r="I356" s="6">
        <f t="shared" si="938"/>
        <v>0</v>
      </c>
      <c r="J356" s="6">
        <f t="shared" si="938"/>
        <v>0</v>
      </c>
      <c r="K356" s="6">
        <f t="shared" si="938"/>
        <v>0</v>
      </c>
      <c r="L356" s="6">
        <f t="shared" si="938"/>
        <v>0</v>
      </c>
      <c r="M356" s="6">
        <f t="shared" si="938"/>
        <v>0</v>
      </c>
      <c r="N356" s="6">
        <f t="shared" si="938"/>
        <v>0</v>
      </c>
      <c r="O356" s="6">
        <f t="shared" si="932"/>
        <v>0</v>
      </c>
      <c r="P356" s="6">
        <f t="shared" ref="P356:S356" si="939">P355*$B356</f>
        <v>0</v>
      </c>
      <c r="Q356" s="6">
        <f t="shared" si="939"/>
        <v>0</v>
      </c>
      <c r="R356" s="6">
        <f t="shared" si="939"/>
        <v>0</v>
      </c>
      <c r="S356" s="6">
        <f t="shared" si="939"/>
        <v>0</v>
      </c>
    </row>
    <row r="357" spans="1:19" x14ac:dyDescent="0.25">
      <c r="A357" s="8" t="s">
        <v>34</v>
      </c>
      <c r="B357" s="9">
        <f>1-B356</f>
        <v>0.75</v>
      </c>
      <c r="C357" s="6">
        <f t="shared" ref="C357" si="940">C355*$B$17</f>
        <v>0</v>
      </c>
      <c r="D357" s="6">
        <f t="shared" ref="D357:N357" si="941">D355*$B$17</f>
        <v>0</v>
      </c>
      <c r="E357" s="6">
        <f t="shared" si="941"/>
        <v>0</v>
      </c>
      <c r="F357" s="6">
        <f t="shared" si="941"/>
        <v>0</v>
      </c>
      <c r="G357" s="6">
        <f t="shared" si="941"/>
        <v>0</v>
      </c>
      <c r="H357" s="6">
        <f t="shared" si="941"/>
        <v>0</v>
      </c>
      <c r="I357" s="6">
        <f t="shared" si="941"/>
        <v>0</v>
      </c>
      <c r="J357" s="6">
        <f t="shared" si="941"/>
        <v>0</v>
      </c>
      <c r="K357" s="6">
        <f t="shared" si="941"/>
        <v>0</v>
      </c>
      <c r="L357" s="6">
        <f t="shared" si="941"/>
        <v>0</v>
      </c>
      <c r="M357" s="6">
        <f t="shared" si="941"/>
        <v>0</v>
      </c>
      <c r="N357" s="6">
        <f t="shared" si="941"/>
        <v>0</v>
      </c>
      <c r="O357" s="6">
        <f t="shared" si="932"/>
        <v>0</v>
      </c>
      <c r="P357" s="6">
        <f t="shared" ref="P357:S357" si="942">P355-P356</f>
        <v>0</v>
      </c>
      <c r="Q357" s="6">
        <f t="shared" si="942"/>
        <v>0</v>
      </c>
      <c r="R357" s="6">
        <f t="shared" si="942"/>
        <v>0</v>
      </c>
      <c r="S357" s="6">
        <f t="shared" si="942"/>
        <v>0</v>
      </c>
    </row>
    <row r="358" spans="1:19" x14ac:dyDescent="0.25">
      <c r="A358" s="122" t="str">
        <f>Vendas!A369</f>
        <v>PRODUTO 36</v>
      </c>
      <c r="B358" s="122"/>
      <c r="C358" s="98" t="s">
        <v>17</v>
      </c>
      <c r="D358" s="98" t="s">
        <v>18</v>
      </c>
      <c r="E358" s="98" t="s">
        <v>19</v>
      </c>
      <c r="F358" s="98" t="s">
        <v>20</v>
      </c>
      <c r="G358" s="98" t="s">
        <v>21</v>
      </c>
      <c r="H358" s="98" t="s">
        <v>22</v>
      </c>
      <c r="I358" s="98" t="s">
        <v>23</v>
      </c>
      <c r="J358" s="98" t="s">
        <v>24</v>
      </c>
      <c r="K358" s="98" t="s">
        <v>25</v>
      </c>
      <c r="L358" s="98" t="s">
        <v>26</v>
      </c>
      <c r="M358" s="98" t="s">
        <v>27</v>
      </c>
      <c r="N358" s="98" t="s">
        <v>28</v>
      </c>
      <c r="O358" s="98" t="s">
        <v>438</v>
      </c>
      <c r="P358" s="98" t="s">
        <v>447</v>
      </c>
      <c r="Q358" s="98" t="s">
        <v>448</v>
      </c>
      <c r="R358" s="98" t="s">
        <v>449</v>
      </c>
      <c r="S358" s="98" t="s">
        <v>450</v>
      </c>
    </row>
    <row r="359" spans="1:19" x14ac:dyDescent="0.25">
      <c r="A359" s="194" t="s">
        <v>29</v>
      </c>
      <c r="B359" s="194"/>
      <c r="C359" s="78">
        <f>Vendas!C371</f>
        <v>0</v>
      </c>
      <c r="D359" s="78">
        <f>Vendas!D371</f>
        <v>0</v>
      </c>
      <c r="E359" s="78">
        <f>Vendas!E371</f>
        <v>0</v>
      </c>
      <c r="F359" s="78">
        <f>Vendas!F371</f>
        <v>0</v>
      </c>
      <c r="G359" s="78">
        <f>Vendas!G371</f>
        <v>0</v>
      </c>
      <c r="H359" s="78">
        <f>Vendas!H371</f>
        <v>0</v>
      </c>
      <c r="I359" s="78">
        <f>Vendas!I371</f>
        <v>0</v>
      </c>
      <c r="J359" s="78">
        <f>Vendas!J371</f>
        <v>0</v>
      </c>
      <c r="K359" s="78">
        <f>Vendas!K371</f>
        <v>0</v>
      </c>
      <c r="L359" s="78">
        <f>Vendas!L371</f>
        <v>0</v>
      </c>
      <c r="M359" s="78">
        <f>Vendas!M371</f>
        <v>0</v>
      </c>
      <c r="N359" s="78">
        <f>Vendas!N371</f>
        <v>0</v>
      </c>
      <c r="O359" s="79">
        <f t="shared" ref="O359" si="943">SUM(C359:N359)</f>
        <v>0</v>
      </c>
      <c r="P359" s="79">
        <f>Vendas!P371</f>
        <v>0</v>
      </c>
      <c r="Q359" s="79">
        <f>Vendas!Q371</f>
        <v>0</v>
      </c>
      <c r="R359" s="79">
        <f>Vendas!R371</f>
        <v>0</v>
      </c>
      <c r="S359" s="79">
        <f>Vendas!S371</f>
        <v>0</v>
      </c>
    </row>
    <row r="360" spans="1:19" x14ac:dyDescent="0.25">
      <c r="A360" s="175" t="s">
        <v>516</v>
      </c>
      <c r="B360" s="120">
        <v>0</v>
      </c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9"/>
      <c r="P360" s="79"/>
      <c r="Q360" s="79"/>
      <c r="R360" s="79"/>
      <c r="S360" s="79"/>
    </row>
    <row r="361" spans="1:19" x14ac:dyDescent="0.25">
      <c r="A361" s="194" t="s">
        <v>30</v>
      </c>
      <c r="B361" s="194"/>
      <c r="C361" s="6">
        <f>Vendas!C372*(1-$B360)</f>
        <v>0</v>
      </c>
      <c r="D361" s="6">
        <f>Vendas!D372*(1-$B360)</f>
        <v>0</v>
      </c>
      <c r="E361" s="6">
        <f>Vendas!E372*(1-$B360)</f>
        <v>0</v>
      </c>
      <c r="F361" s="6">
        <f>Vendas!F372*(1-$B360)</f>
        <v>0</v>
      </c>
      <c r="G361" s="6">
        <f>Vendas!G372*(1-$B360)</f>
        <v>0</v>
      </c>
      <c r="H361" s="6">
        <f>Vendas!H372*(1-$B360)</f>
        <v>0</v>
      </c>
      <c r="I361" s="6">
        <f>Vendas!I372*(1-$B360)</f>
        <v>0</v>
      </c>
      <c r="J361" s="6">
        <f>Vendas!J372*(1-$B360)</f>
        <v>0</v>
      </c>
      <c r="K361" s="6">
        <f>Vendas!K372*(1-$B360)</f>
        <v>0</v>
      </c>
      <c r="L361" s="6">
        <f>Vendas!L372*(1-$B360)</f>
        <v>0</v>
      </c>
      <c r="M361" s="6">
        <f>Vendas!M372*(1-$B360)</f>
        <v>0</v>
      </c>
      <c r="N361" s="6">
        <f>Vendas!N372*(1-$B360)</f>
        <v>0</v>
      </c>
      <c r="O361" s="6">
        <f t="shared" ref="O361" si="944">AVERAGE(C361:N361)</f>
        <v>0</v>
      </c>
      <c r="P361" s="6">
        <f>Vendas!P372*(1-Aprovisionamento!$B360)</f>
        <v>0</v>
      </c>
      <c r="Q361" s="6">
        <f>Vendas!Q372*(1-Aprovisionamento!$B360)</f>
        <v>0</v>
      </c>
      <c r="R361" s="6">
        <f>Vendas!R372*(1-Aprovisionamento!$B360)</f>
        <v>0</v>
      </c>
      <c r="S361" s="6">
        <f>Vendas!S372*(1-Aprovisionamento!$B360)</f>
        <v>0</v>
      </c>
    </row>
    <row r="362" spans="1:19" ht="12" customHeight="1" x14ac:dyDescent="0.25">
      <c r="A362" s="194" t="s">
        <v>282</v>
      </c>
      <c r="B362" s="194"/>
      <c r="C362" s="6">
        <f t="shared" ref="C362" si="945">C359*C361</f>
        <v>0</v>
      </c>
      <c r="D362" s="6">
        <f t="shared" ref="D362:N362" si="946">D359*D361</f>
        <v>0</v>
      </c>
      <c r="E362" s="6">
        <f t="shared" si="946"/>
        <v>0</v>
      </c>
      <c r="F362" s="6">
        <f t="shared" si="946"/>
        <v>0</v>
      </c>
      <c r="G362" s="6">
        <f t="shared" si="946"/>
        <v>0</v>
      </c>
      <c r="H362" s="6">
        <f t="shared" si="946"/>
        <v>0</v>
      </c>
      <c r="I362" s="6">
        <f t="shared" si="946"/>
        <v>0</v>
      </c>
      <c r="J362" s="6">
        <f t="shared" si="946"/>
        <v>0</v>
      </c>
      <c r="K362" s="6">
        <f t="shared" si="946"/>
        <v>0</v>
      </c>
      <c r="L362" s="6">
        <f t="shared" si="946"/>
        <v>0</v>
      </c>
      <c r="M362" s="6">
        <f t="shared" si="946"/>
        <v>0</v>
      </c>
      <c r="N362" s="6">
        <f t="shared" si="946"/>
        <v>0</v>
      </c>
      <c r="O362" s="6">
        <f t="shared" ref="O362" si="947">SUM(C362:N362)</f>
        <v>0</v>
      </c>
      <c r="P362" s="6">
        <f t="shared" ref="P362:S362" si="948">P359*P361</f>
        <v>0</v>
      </c>
      <c r="Q362" s="6">
        <f t="shared" si="948"/>
        <v>0</v>
      </c>
      <c r="R362" s="6">
        <f t="shared" si="948"/>
        <v>0</v>
      </c>
      <c r="S362" s="6">
        <f t="shared" si="948"/>
        <v>0</v>
      </c>
    </row>
    <row r="363" spans="1:19" x14ac:dyDescent="0.25">
      <c r="A363" s="194" t="s">
        <v>31</v>
      </c>
      <c r="B363" s="194"/>
      <c r="C363" s="130">
        <f>Vendas!C374</f>
        <v>0.21</v>
      </c>
      <c r="D363" s="130">
        <f>Vendas!D374</f>
        <v>0.21</v>
      </c>
      <c r="E363" s="130">
        <f>Vendas!E374</f>
        <v>0.21</v>
      </c>
      <c r="F363" s="130">
        <f>Vendas!F374</f>
        <v>0.21</v>
      </c>
      <c r="G363" s="130">
        <f>Vendas!G374</f>
        <v>0.21</v>
      </c>
      <c r="H363" s="130">
        <f>Vendas!H374</f>
        <v>0.21</v>
      </c>
      <c r="I363" s="130">
        <f>Vendas!I374</f>
        <v>0.21</v>
      </c>
      <c r="J363" s="130">
        <f>Vendas!J374</f>
        <v>0.21</v>
      </c>
      <c r="K363" s="130">
        <f>Vendas!K374</f>
        <v>0.21</v>
      </c>
      <c r="L363" s="130">
        <f>Vendas!L374</f>
        <v>0.21</v>
      </c>
      <c r="M363" s="130">
        <f>Vendas!M374</f>
        <v>0.21</v>
      </c>
      <c r="N363" s="130">
        <f>Vendas!N374</f>
        <v>0.21</v>
      </c>
      <c r="O363" s="6"/>
      <c r="P363" s="6"/>
      <c r="Q363" s="6"/>
      <c r="R363" s="6"/>
      <c r="S363" s="6"/>
    </row>
    <row r="364" spans="1:19" x14ac:dyDescent="0.25">
      <c r="A364" s="195" t="s">
        <v>280</v>
      </c>
      <c r="B364" s="195"/>
      <c r="C364" s="6">
        <f t="shared" ref="C364" si="949">C362*C363</f>
        <v>0</v>
      </c>
      <c r="D364" s="6">
        <f t="shared" ref="D364:N364" si="950">D362*D363</f>
        <v>0</v>
      </c>
      <c r="E364" s="6">
        <f t="shared" si="950"/>
        <v>0</v>
      </c>
      <c r="F364" s="6">
        <f t="shared" si="950"/>
        <v>0</v>
      </c>
      <c r="G364" s="6">
        <f t="shared" si="950"/>
        <v>0</v>
      </c>
      <c r="H364" s="6">
        <f t="shared" si="950"/>
        <v>0</v>
      </c>
      <c r="I364" s="6">
        <f t="shared" si="950"/>
        <v>0</v>
      </c>
      <c r="J364" s="6">
        <f t="shared" si="950"/>
        <v>0</v>
      </c>
      <c r="K364" s="6">
        <f t="shared" si="950"/>
        <v>0</v>
      </c>
      <c r="L364" s="6">
        <f t="shared" si="950"/>
        <v>0</v>
      </c>
      <c r="M364" s="6">
        <f t="shared" si="950"/>
        <v>0</v>
      </c>
      <c r="N364" s="6">
        <f t="shared" si="950"/>
        <v>0</v>
      </c>
      <c r="O364" s="6">
        <f t="shared" ref="O364:O367" si="951">SUM(C364:N364)</f>
        <v>0</v>
      </c>
      <c r="P364" s="6">
        <f t="shared" ref="P364:S364" si="952">P362*$C363</f>
        <v>0</v>
      </c>
      <c r="Q364" s="6">
        <f t="shared" si="952"/>
        <v>0</v>
      </c>
      <c r="R364" s="6">
        <f t="shared" si="952"/>
        <v>0</v>
      </c>
      <c r="S364" s="6">
        <f t="shared" si="952"/>
        <v>0</v>
      </c>
    </row>
    <row r="365" spans="1:19" x14ac:dyDescent="0.25">
      <c r="A365" s="195" t="s">
        <v>281</v>
      </c>
      <c r="B365" s="195"/>
      <c r="C365" s="6">
        <f t="shared" ref="C365" si="953">C362+C364</f>
        <v>0</v>
      </c>
      <c r="D365" s="6">
        <f t="shared" ref="D365:N365" si="954">D362+D364</f>
        <v>0</v>
      </c>
      <c r="E365" s="6">
        <f t="shared" si="954"/>
        <v>0</v>
      </c>
      <c r="F365" s="6">
        <f t="shared" si="954"/>
        <v>0</v>
      </c>
      <c r="G365" s="6">
        <f t="shared" si="954"/>
        <v>0</v>
      </c>
      <c r="H365" s="6">
        <f t="shared" si="954"/>
        <v>0</v>
      </c>
      <c r="I365" s="6">
        <f t="shared" si="954"/>
        <v>0</v>
      </c>
      <c r="J365" s="6">
        <f t="shared" si="954"/>
        <v>0</v>
      </c>
      <c r="K365" s="6">
        <f t="shared" si="954"/>
        <v>0</v>
      </c>
      <c r="L365" s="6">
        <f t="shared" si="954"/>
        <v>0</v>
      </c>
      <c r="M365" s="6">
        <f t="shared" si="954"/>
        <v>0</v>
      </c>
      <c r="N365" s="6">
        <f t="shared" si="954"/>
        <v>0</v>
      </c>
      <c r="O365" s="6">
        <f t="shared" si="951"/>
        <v>0</v>
      </c>
      <c r="P365" s="6">
        <f t="shared" ref="P365:S365" si="955">P362+P364</f>
        <v>0</v>
      </c>
      <c r="Q365" s="6">
        <f t="shared" si="955"/>
        <v>0</v>
      </c>
      <c r="R365" s="6">
        <f t="shared" si="955"/>
        <v>0</v>
      </c>
      <c r="S365" s="6">
        <f t="shared" si="955"/>
        <v>0</v>
      </c>
    </row>
    <row r="366" spans="1:19" x14ac:dyDescent="0.25">
      <c r="A366" s="8" t="s">
        <v>33</v>
      </c>
      <c r="B366" s="80">
        <v>0.25</v>
      </c>
      <c r="C366" s="6">
        <f t="shared" ref="C366" si="956">C365*$B$16</f>
        <v>0</v>
      </c>
      <c r="D366" s="6">
        <f t="shared" ref="D366:N366" si="957">D365*$B$16</f>
        <v>0</v>
      </c>
      <c r="E366" s="6">
        <f t="shared" si="957"/>
        <v>0</v>
      </c>
      <c r="F366" s="6">
        <f t="shared" si="957"/>
        <v>0</v>
      </c>
      <c r="G366" s="6">
        <f t="shared" si="957"/>
        <v>0</v>
      </c>
      <c r="H366" s="6">
        <f t="shared" si="957"/>
        <v>0</v>
      </c>
      <c r="I366" s="6">
        <f t="shared" si="957"/>
        <v>0</v>
      </c>
      <c r="J366" s="6">
        <f t="shared" si="957"/>
        <v>0</v>
      </c>
      <c r="K366" s="6">
        <f t="shared" si="957"/>
        <v>0</v>
      </c>
      <c r="L366" s="6">
        <f t="shared" si="957"/>
        <v>0</v>
      </c>
      <c r="M366" s="6">
        <f t="shared" si="957"/>
        <v>0</v>
      </c>
      <c r="N366" s="6">
        <f t="shared" si="957"/>
        <v>0</v>
      </c>
      <c r="O366" s="6">
        <f t="shared" si="951"/>
        <v>0</v>
      </c>
      <c r="P366" s="6">
        <f t="shared" ref="P366:S366" si="958">P365*$B366</f>
        <v>0</v>
      </c>
      <c r="Q366" s="6">
        <f t="shared" si="958"/>
        <v>0</v>
      </c>
      <c r="R366" s="6">
        <f t="shared" si="958"/>
        <v>0</v>
      </c>
      <c r="S366" s="6">
        <f t="shared" si="958"/>
        <v>0</v>
      </c>
    </row>
    <row r="367" spans="1:19" x14ac:dyDescent="0.25">
      <c r="A367" s="8" t="s">
        <v>34</v>
      </c>
      <c r="B367" s="9">
        <f>1-B366</f>
        <v>0.75</v>
      </c>
      <c r="C367" s="6">
        <f t="shared" ref="C367" si="959">C365*$B$17</f>
        <v>0</v>
      </c>
      <c r="D367" s="6">
        <f t="shared" ref="D367:N367" si="960">D365*$B$17</f>
        <v>0</v>
      </c>
      <c r="E367" s="6">
        <f t="shared" si="960"/>
        <v>0</v>
      </c>
      <c r="F367" s="6">
        <f t="shared" si="960"/>
        <v>0</v>
      </c>
      <c r="G367" s="6">
        <f t="shared" si="960"/>
        <v>0</v>
      </c>
      <c r="H367" s="6">
        <f t="shared" si="960"/>
        <v>0</v>
      </c>
      <c r="I367" s="6">
        <f t="shared" si="960"/>
        <v>0</v>
      </c>
      <c r="J367" s="6">
        <f t="shared" si="960"/>
        <v>0</v>
      </c>
      <c r="K367" s="6">
        <f t="shared" si="960"/>
        <v>0</v>
      </c>
      <c r="L367" s="6">
        <f t="shared" si="960"/>
        <v>0</v>
      </c>
      <c r="M367" s="6">
        <f t="shared" si="960"/>
        <v>0</v>
      </c>
      <c r="N367" s="6">
        <f t="shared" si="960"/>
        <v>0</v>
      </c>
      <c r="O367" s="6">
        <f t="shared" si="951"/>
        <v>0</v>
      </c>
      <c r="P367" s="6">
        <f t="shared" ref="P367:S367" si="961">P365-P366</f>
        <v>0</v>
      </c>
      <c r="Q367" s="6">
        <f t="shared" si="961"/>
        <v>0</v>
      </c>
      <c r="R367" s="6">
        <f t="shared" si="961"/>
        <v>0</v>
      </c>
      <c r="S367" s="6">
        <f t="shared" si="961"/>
        <v>0</v>
      </c>
    </row>
    <row r="368" spans="1:19" x14ac:dyDescent="0.25">
      <c r="A368" s="122" t="str">
        <f>Vendas!A379</f>
        <v>PRODUTO 37</v>
      </c>
      <c r="B368" s="122"/>
      <c r="C368" s="98" t="s">
        <v>17</v>
      </c>
      <c r="D368" s="98" t="s">
        <v>18</v>
      </c>
      <c r="E368" s="98" t="s">
        <v>19</v>
      </c>
      <c r="F368" s="98" t="s">
        <v>20</v>
      </c>
      <c r="G368" s="98" t="s">
        <v>21</v>
      </c>
      <c r="H368" s="98" t="s">
        <v>22</v>
      </c>
      <c r="I368" s="98" t="s">
        <v>23</v>
      </c>
      <c r="J368" s="98" t="s">
        <v>24</v>
      </c>
      <c r="K368" s="98" t="s">
        <v>25</v>
      </c>
      <c r="L368" s="98" t="s">
        <v>26</v>
      </c>
      <c r="M368" s="98" t="s">
        <v>27</v>
      </c>
      <c r="N368" s="98" t="s">
        <v>28</v>
      </c>
      <c r="O368" s="98" t="s">
        <v>438</v>
      </c>
      <c r="P368" s="98" t="s">
        <v>447</v>
      </c>
      <c r="Q368" s="98" t="s">
        <v>448</v>
      </c>
      <c r="R368" s="98" t="s">
        <v>449</v>
      </c>
      <c r="S368" s="98" t="s">
        <v>450</v>
      </c>
    </row>
    <row r="369" spans="1:19" x14ac:dyDescent="0.25">
      <c r="A369" s="194" t="s">
        <v>29</v>
      </c>
      <c r="B369" s="194"/>
      <c r="C369" s="78">
        <f>Vendas!C381</f>
        <v>0</v>
      </c>
      <c r="D369" s="78">
        <f>Vendas!D381</f>
        <v>0</v>
      </c>
      <c r="E369" s="78">
        <f>Vendas!E381</f>
        <v>0</v>
      </c>
      <c r="F369" s="78">
        <f>Vendas!F381</f>
        <v>0</v>
      </c>
      <c r="G369" s="78">
        <f>Vendas!G381</f>
        <v>0</v>
      </c>
      <c r="H369" s="78">
        <f>Vendas!H381</f>
        <v>0</v>
      </c>
      <c r="I369" s="78">
        <f>Vendas!I381</f>
        <v>0</v>
      </c>
      <c r="J369" s="78">
        <f>Vendas!J381</f>
        <v>0</v>
      </c>
      <c r="K369" s="78">
        <f>Vendas!K381</f>
        <v>0</v>
      </c>
      <c r="L369" s="78">
        <f>Vendas!L381</f>
        <v>0</v>
      </c>
      <c r="M369" s="78">
        <f>Vendas!M381</f>
        <v>0</v>
      </c>
      <c r="N369" s="78">
        <f>Vendas!N381</f>
        <v>0</v>
      </c>
      <c r="O369" s="79">
        <f t="shared" ref="O369" si="962">SUM(C369:N369)</f>
        <v>0</v>
      </c>
      <c r="P369" s="79">
        <f>Vendas!P381</f>
        <v>0</v>
      </c>
      <c r="Q369" s="79">
        <f>Vendas!Q381</f>
        <v>0</v>
      </c>
      <c r="R369" s="79">
        <f>Vendas!R381</f>
        <v>0</v>
      </c>
      <c r="S369" s="79">
        <f>Vendas!S381</f>
        <v>0</v>
      </c>
    </row>
    <row r="370" spans="1:19" x14ac:dyDescent="0.25">
      <c r="A370" s="175" t="s">
        <v>516</v>
      </c>
      <c r="B370" s="120">
        <v>0</v>
      </c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9"/>
      <c r="P370" s="79"/>
      <c r="Q370" s="79"/>
      <c r="R370" s="79"/>
      <c r="S370" s="79"/>
    </row>
    <row r="371" spans="1:19" x14ac:dyDescent="0.25">
      <c r="A371" s="194" t="s">
        <v>30</v>
      </c>
      <c r="B371" s="194"/>
      <c r="C371" s="6">
        <f>Vendas!C382*(1-$B370)</f>
        <v>0</v>
      </c>
      <c r="D371" s="6">
        <f>Vendas!D382*(1-$B370)</f>
        <v>0</v>
      </c>
      <c r="E371" s="6">
        <f>Vendas!E382*(1-$B370)</f>
        <v>0</v>
      </c>
      <c r="F371" s="6">
        <f>Vendas!F382*(1-$B370)</f>
        <v>0</v>
      </c>
      <c r="G371" s="6">
        <f>Vendas!G382*(1-$B370)</f>
        <v>0</v>
      </c>
      <c r="H371" s="6">
        <f>Vendas!H382*(1-$B370)</f>
        <v>0</v>
      </c>
      <c r="I371" s="6">
        <f>Vendas!I382*(1-$B370)</f>
        <v>0</v>
      </c>
      <c r="J371" s="6">
        <f>Vendas!J382*(1-$B370)</f>
        <v>0</v>
      </c>
      <c r="K371" s="6">
        <f>Vendas!K382*(1-$B370)</f>
        <v>0</v>
      </c>
      <c r="L371" s="6">
        <f>Vendas!L382*(1-$B370)</f>
        <v>0</v>
      </c>
      <c r="M371" s="6">
        <f>Vendas!M382*(1-$B370)</f>
        <v>0</v>
      </c>
      <c r="N371" s="6">
        <f>Vendas!N382*(1-$B370)</f>
        <v>0</v>
      </c>
      <c r="O371" s="6">
        <f t="shared" ref="O371" si="963">AVERAGE(C371:N371)</f>
        <v>0</v>
      </c>
      <c r="P371" s="6">
        <f>Vendas!P382*(1-Aprovisionamento!$B370)</f>
        <v>0</v>
      </c>
      <c r="Q371" s="6">
        <f>Vendas!Q382*(1-Aprovisionamento!$B370)</f>
        <v>0</v>
      </c>
      <c r="R371" s="6">
        <f>Vendas!R382*(1-Aprovisionamento!$B370)</f>
        <v>0</v>
      </c>
      <c r="S371" s="6">
        <f>Vendas!S382*(1-Aprovisionamento!$B370)</f>
        <v>0</v>
      </c>
    </row>
    <row r="372" spans="1:19" ht="12" customHeight="1" x14ac:dyDescent="0.25">
      <c r="A372" s="194" t="s">
        <v>282</v>
      </c>
      <c r="B372" s="194"/>
      <c r="C372" s="6">
        <f t="shared" ref="C372" si="964">C369*C371</f>
        <v>0</v>
      </c>
      <c r="D372" s="6">
        <f t="shared" ref="D372:N372" si="965">D369*D371</f>
        <v>0</v>
      </c>
      <c r="E372" s="6">
        <f t="shared" si="965"/>
        <v>0</v>
      </c>
      <c r="F372" s="6">
        <f t="shared" si="965"/>
        <v>0</v>
      </c>
      <c r="G372" s="6">
        <f t="shared" si="965"/>
        <v>0</v>
      </c>
      <c r="H372" s="6">
        <f t="shared" si="965"/>
        <v>0</v>
      </c>
      <c r="I372" s="6">
        <f t="shared" si="965"/>
        <v>0</v>
      </c>
      <c r="J372" s="6">
        <f t="shared" si="965"/>
        <v>0</v>
      </c>
      <c r="K372" s="6">
        <f t="shared" si="965"/>
        <v>0</v>
      </c>
      <c r="L372" s="6">
        <f t="shared" si="965"/>
        <v>0</v>
      </c>
      <c r="M372" s="6">
        <f t="shared" si="965"/>
        <v>0</v>
      </c>
      <c r="N372" s="6">
        <f t="shared" si="965"/>
        <v>0</v>
      </c>
      <c r="O372" s="6">
        <f t="shared" ref="O372" si="966">SUM(C372:N372)</f>
        <v>0</v>
      </c>
      <c r="P372" s="6">
        <f t="shared" ref="P372:S372" si="967">P369*P371</f>
        <v>0</v>
      </c>
      <c r="Q372" s="6">
        <f t="shared" si="967"/>
        <v>0</v>
      </c>
      <c r="R372" s="6">
        <f t="shared" si="967"/>
        <v>0</v>
      </c>
      <c r="S372" s="6">
        <f t="shared" si="967"/>
        <v>0</v>
      </c>
    </row>
    <row r="373" spans="1:19" x14ac:dyDescent="0.25">
      <c r="A373" s="194" t="s">
        <v>31</v>
      </c>
      <c r="B373" s="194"/>
      <c r="C373" s="130">
        <f>Vendas!C384</f>
        <v>0.21</v>
      </c>
      <c r="D373" s="130">
        <f>Vendas!D384</f>
        <v>0.21</v>
      </c>
      <c r="E373" s="130">
        <f>Vendas!E384</f>
        <v>0.21</v>
      </c>
      <c r="F373" s="130">
        <f>Vendas!F384</f>
        <v>0.21</v>
      </c>
      <c r="G373" s="130">
        <f>Vendas!G384</f>
        <v>0.21</v>
      </c>
      <c r="H373" s="130">
        <f>Vendas!H384</f>
        <v>0.21</v>
      </c>
      <c r="I373" s="130">
        <f>Vendas!I384</f>
        <v>0.21</v>
      </c>
      <c r="J373" s="130">
        <f>Vendas!J384</f>
        <v>0.21</v>
      </c>
      <c r="K373" s="130">
        <f>Vendas!K384</f>
        <v>0.21</v>
      </c>
      <c r="L373" s="130">
        <f>Vendas!L384</f>
        <v>0.21</v>
      </c>
      <c r="M373" s="130">
        <f>Vendas!M384</f>
        <v>0.21</v>
      </c>
      <c r="N373" s="130">
        <f>Vendas!N384</f>
        <v>0.21</v>
      </c>
      <c r="O373" s="6"/>
      <c r="P373" s="6"/>
      <c r="Q373" s="6"/>
      <c r="R373" s="6"/>
      <c r="S373" s="6"/>
    </row>
    <row r="374" spans="1:19" x14ac:dyDescent="0.25">
      <c r="A374" s="195" t="s">
        <v>280</v>
      </c>
      <c r="B374" s="195"/>
      <c r="C374" s="6">
        <f t="shared" ref="C374" si="968">C372*C373</f>
        <v>0</v>
      </c>
      <c r="D374" s="6">
        <f t="shared" ref="D374:N374" si="969">D372*D373</f>
        <v>0</v>
      </c>
      <c r="E374" s="6">
        <f t="shared" si="969"/>
        <v>0</v>
      </c>
      <c r="F374" s="6">
        <f t="shared" si="969"/>
        <v>0</v>
      </c>
      <c r="G374" s="6">
        <f t="shared" si="969"/>
        <v>0</v>
      </c>
      <c r="H374" s="6">
        <f t="shared" si="969"/>
        <v>0</v>
      </c>
      <c r="I374" s="6">
        <f t="shared" si="969"/>
        <v>0</v>
      </c>
      <c r="J374" s="6">
        <f t="shared" si="969"/>
        <v>0</v>
      </c>
      <c r="K374" s="6">
        <f t="shared" si="969"/>
        <v>0</v>
      </c>
      <c r="L374" s="6">
        <f t="shared" si="969"/>
        <v>0</v>
      </c>
      <c r="M374" s="6">
        <f t="shared" si="969"/>
        <v>0</v>
      </c>
      <c r="N374" s="6">
        <f t="shared" si="969"/>
        <v>0</v>
      </c>
      <c r="O374" s="6">
        <f t="shared" ref="O374:O377" si="970">SUM(C374:N374)</f>
        <v>0</v>
      </c>
      <c r="P374" s="6">
        <f t="shared" ref="P374:S374" si="971">P372*$C373</f>
        <v>0</v>
      </c>
      <c r="Q374" s="6">
        <f t="shared" si="971"/>
        <v>0</v>
      </c>
      <c r="R374" s="6">
        <f t="shared" si="971"/>
        <v>0</v>
      </c>
      <c r="S374" s="6">
        <f t="shared" si="971"/>
        <v>0</v>
      </c>
    </row>
    <row r="375" spans="1:19" x14ac:dyDescent="0.25">
      <c r="A375" s="195" t="s">
        <v>281</v>
      </c>
      <c r="B375" s="195"/>
      <c r="C375" s="6">
        <f t="shared" ref="C375" si="972">C372+C374</f>
        <v>0</v>
      </c>
      <c r="D375" s="6">
        <f t="shared" ref="D375:N375" si="973">D372+D374</f>
        <v>0</v>
      </c>
      <c r="E375" s="6">
        <f t="shared" si="973"/>
        <v>0</v>
      </c>
      <c r="F375" s="6">
        <f t="shared" si="973"/>
        <v>0</v>
      </c>
      <c r="G375" s="6">
        <f t="shared" si="973"/>
        <v>0</v>
      </c>
      <c r="H375" s="6">
        <f t="shared" si="973"/>
        <v>0</v>
      </c>
      <c r="I375" s="6">
        <f t="shared" si="973"/>
        <v>0</v>
      </c>
      <c r="J375" s="6">
        <f t="shared" si="973"/>
        <v>0</v>
      </c>
      <c r="K375" s="6">
        <f t="shared" si="973"/>
        <v>0</v>
      </c>
      <c r="L375" s="6">
        <f t="shared" si="973"/>
        <v>0</v>
      </c>
      <c r="M375" s="6">
        <f t="shared" si="973"/>
        <v>0</v>
      </c>
      <c r="N375" s="6">
        <f t="shared" si="973"/>
        <v>0</v>
      </c>
      <c r="O375" s="6">
        <f t="shared" si="970"/>
        <v>0</v>
      </c>
      <c r="P375" s="6">
        <f t="shared" ref="P375:S375" si="974">P372+P374</f>
        <v>0</v>
      </c>
      <c r="Q375" s="6">
        <f t="shared" si="974"/>
        <v>0</v>
      </c>
      <c r="R375" s="6">
        <f t="shared" si="974"/>
        <v>0</v>
      </c>
      <c r="S375" s="6">
        <f t="shared" si="974"/>
        <v>0</v>
      </c>
    </row>
    <row r="376" spans="1:19" x14ac:dyDescent="0.25">
      <c r="A376" s="8" t="s">
        <v>33</v>
      </c>
      <c r="B376" s="80">
        <v>0.25</v>
      </c>
      <c r="C376" s="6">
        <f t="shared" ref="C376" si="975">C375*$B$16</f>
        <v>0</v>
      </c>
      <c r="D376" s="6">
        <f t="shared" ref="D376:N376" si="976">D375*$B$16</f>
        <v>0</v>
      </c>
      <c r="E376" s="6">
        <f t="shared" si="976"/>
        <v>0</v>
      </c>
      <c r="F376" s="6">
        <f t="shared" si="976"/>
        <v>0</v>
      </c>
      <c r="G376" s="6">
        <f t="shared" si="976"/>
        <v>0</v>
      </c>
      <c r="H376" s="6">
        <f t="shared" si="976"/>
        <v>0</v>
      </c>
      <c r="I376" s="6">
        <f t="shared" si="976"/>
        <v>0</v>
      </c>
      <c r="J376" s="6">
        <f t="shared" si="976"/>
        <v>0</v>
      </c>
      <c r="K376" s="6">
        <f t="shared" si="976"/>
        <v>0</v>
      </c>
      <c r="L376" s="6">
        <f t="shared" si="976"/>
        <v>0</v>
      </c>
      <c r="M376" s="6">
        <f t="shared" si="976"/>
        <v>0</v>
      </c>
      <c r="N376" s="6">
        <f t="shared" si="976"/>
        <v>0</v>
      </c>
      <c r="O376" s="6">
        <f t="shared" si="970"/>
        <v>0</v>
      </c>
      <c r="P376" s="6">
        <f t="shared" ref="P376:S376" si="977">P375*$B376</f>
        <v>0</v>
      </c>
      <c r="Q376" s="6">
        <f t="shared" si="977"/>
        <v>0</v>
      </c>
      <c r="R376" s="6">
        <f t="shared" si="977"/>
        <v>0</v>
      </c>
      <c r="S376" s="6">
        <f t="shared" si="977"/>
        <v>0</v>
      </c>
    </row>
    <row r="377" spans="1:19" x14ac:dyDescent="0.25">
      <c r="A377" s="8" t="s">
        <v>34</v>
      </c>
      <c r="B377" s="9">
        <f>1-B376</f>
        <v>0.75</v>
      </c>
      <c r="C377" s="6">
        <f t="shared" ref="C377" si="978">C375*$B$17</f>
        <v>0</v>
      </c>
      <c r="D377" s="6">
        <f t="shared" ref="D377:N377" si="979">D375*$B$17</f>
        <v>0</v>
      </c>
      <c r="E377" s="6">
        <f t="shared" si="979"/>
        <v>0</v>
      </c>
      <c r="F377" s="6">
        <f t="shared" si="979"/>
        <v>0</v>
      </c>
      <c r="G377" s="6">
        <f t="shared" si="979"/>
        <v>0</v>
      </c>
      <c r="H377" s="6">
        <f t="shared" si="979"/>
        <v>0</v>
      </c>
      <c r="I377" s="6">
        <f t="shared" si="979"/>
        <v>0</v>
      </c>
      <c r="J377" s="6">
        <f t="shared" si="979"/>
        <v>0</v>
      </c>
      <c r="K377" s="6">
        <f t="shared" si="979"/>
        <v>0</v>
      </c>
      <c r="L377" s="6">
        <f t="shared" si="979"/>
        <v>0</v>
      </c>
      <c r="M377" s="6">
        <f t="shared" si="979"/>
        <v>0</v>
      </c>
      <c r="N377" s="6">
        <f t="shared" si="979"/>
        <v>0</v>
      </c>
      <c r="O377" s="6">
        <f t="shared" si="970"/>
        <v>0</v>
      </c>
      <c r="P377" s="6">
        <f t="shared" ref="P377:S377" si="980">P375-P376</f>
        <v>0</v>
      </c>
      <c r="Q377" s="6">
        <f t="shared" si="980"/>
        <v>0</v>
      </c>
      <c r="R377" s="6">
        <f t="shared" si="980"/>
        <v>0</v>
      </c>
      <c r="S377" s="6">
        <f t="shared" si="980"/>
        <v>0</v>
      </c>
    </row>
    <row r="378" spans="1:19" x14ac:dyDescent="0.25">
      <c r="A378" s="122" t="str">
        <f>Vendas!A389</f>
        <v>PRODUTO 38</v>
      </c>
      <c r="B378" s="122"/>
      <c r="C378" s="98" t="s">
        <v>17</v>
      </c>
      <c r="D378" s="98" t="s">
        <v>18</v>
      </c>
      <c r="E378" s="98" t="s">
        <v>19</v>
      </c>
      <c r="F378" s="98" t="s">
        <v>20</v>
      </c>
      <c r="G378" s="98" t="s">
        <v>21</v>
      </c>
      <c r="H378" s="98" t="s">
        <v>22</v>
      </c>
      <c r="I378" s="98" t="s">
        <v>23</v>
      </c>
      <c r="J378" s="98" t="s">
        <v>24</v>
      </c>
      <c r="K378" s="98" t="s">
        <v>25</v>
      </c>
      <c r="L378" s="98" t="s">
        <v>26</v>
      </c>
      <c r="M378" s="98" t="s">
        <v>27</v>
      </c>
      <c r="N378" s="98" t="s">
        <v>28</v>
      </c>
      <c r="O378" s="98" t="s">
        <v>438</v>
      </c>
      <c r="P378" s="98" t="s">
        <v>447</v>
      </c>
      <c r="Q378" s="98" t="s">
        <v>448</v>
      </c>
      <c r="R378" s="98" t="s">
        <v>449</v>
      </c>
      <c r="S378" s="98" t="s">
        <v>450</v>
      </c>
    </row>
    <row r="379" spans="1:19" x14ac:dyDescent="0.25">
      <c r="A379" s="194" t="s">
        <v>29</v>
      </c>
      <c r="B379" s="194"/>
      <c r="C379" s="78">
        <f>Vendas!C391</f>
        <v>0</v>
      </c>
      <c r="D379" s="78">
        <f>Vendas!D391</f>
        <v>0</v>
      </c>
      <c r="E379" s="78">
        <f>Vendas!E391</f>
        <v>0</v>
      </c>
      <c r="F379" s="78">
        <f>Vendas!F391</f>
        <v>0</v>
      </c>
      <c r="G379" s="78">
        <f>Vendas!G391</f>
        <v>0</v>
      </c>
      <c r="H379" s="78">
        <f>Vendas!H391</f>
        <v>0</v>
      </c>
      <c r="I379" s="78">
        <f>Vendas!I391</f>
        <v>0</v>
      </c>
      <c r="J379" s="78">
        <f>Vendas!J391</f>
        <v>0</v>
      </c>
      <c r="K379" s="78">
        <f>Vendas!K391</f>
        <v>0</v>
      </c>
      <c r="L379" s="78">
        <f>Vendas!L391</f>
        <v>0</v>
      </c>
      <c r="M379" s="78">
        <f>Vendas!M391</f>
        <v>0</v>
      </c>
      <c r="N379" s="78">
        <f>Vendas!N391</f>
        <v>0</v>
      </c>
      <c r="O379" s="79">
        <f t="shared" ref="O379" si="981">SUM(C379:N379)</f>
        <v>0</v>
      </c>
      <c r="P379" s="79">
        <f>Vendas!P391</f>
        <v>0</v>
      </c>
      <c r="Q379" s="79">
        <f>Vendas!Q391</f>
        <v>0</v>
      </c>
      <c r="R379" s="79">
        <f>Vendas!R391</f>
        <v>0</v>
      </c>
      <c r="S379" s="79">
        <f>Vendas!S391</f>
        <v>0</v>
      </c>
    </row>
    <row r="380" spans="1:19" x14ac:dyDescent="0.25">
      <c r="A380" s="175" t="s">
        <v>516</v>
      </c>
      <c r="B380" s="120">
        <v>0</v>
      </c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9"/>
      <c r="P380" s="79"/>
      <c r="Q380" s="79"/>
      <c r="R380" s="79"/>
      <c r="S380" s="79"/>
    </row>
    <row r="381" spans="1:19" x14ac:dyDescent="0.25">
      <c r="A381" s="194" t="s">
        <v>30</v>
      </c>
      <c r="B381" s="194"/>
      <c r="C381" s="6">
        <f>Vendas!C392*(1-$B380)</f>
        <v>0</v>
      </c>
      <c r="D381" s="6">
        <f>Vendas!D392*(1-$B380)</f>
        <v>0</v>
      </c>
      <c r="E381" s="6">
        <f>Vendas!E392*(1-$B380)</f>
        <v>0</v>
      </c>
      <c r="F381" s="6">
        <f>Vendas!F392*(1-$B380)</f>
        <v>0</v>
      </c>
      <c r="G381" s="6">
        <f>Vendas!G392*(1-$B380)</f>
        <v>0</v>
      </c>
      <c r="H381" s="6">
        <f>Vendas!H392*(1-$B380)</f>
        <v>0</v>
      </c>
      <c r="I381" s="6">
        <f>Vendas!I392*(1-$B380)</f>
        <v>0</v>
      </c>
      <c r="J381" s="6">
        <f>Vendas!J392*(1-$B380)</f>
        <v>0</v>
      </c>
      <c r="K381" s="6">
        <f>Vendas!K392*(1-$B380)</f>
        <v>0</v>
      </c>
      <c r="L381" s="6">
        <f>Vendas!L392*(1-$B380)</f>
        <v>0</v>
      </c>
      <c r="M381" s="6">
        <f>Vendas!M392*(1-$B380)</f>
        <v>0</v>
      </c>
      <c r="N381" s="6">
        <f>Vendas!N392*(1-$B380)</f>
        <v>0</v>
      </c>
      <c r="O381" s="6">
        <f t="shared" ref="O381" si="982">AVERAGE(C381:N381)</f>
        <v>0</v>
      </c>
      <c r="P381" s="6">
        <f>Vendas!P392*(1-Aprovisionamento!$B380)</f>
        <v>0</v>
      </c>
      <c r="Q381" s="6">
        <f>Vendas!Q392*(1-Aprovisionamento!$B380)</f>
        <v>0</v>
      </c>
      <c r="R381" s="6">
        <f>Vendas!R392*(1-Aprovisionamento!$B380)</f>
        <v>0</v>
      </c>
      <c r="S381" s="6">
        <f>Vendas!S392*(1-Aprovisionamento!$B380)</f>
        <v>0</v>
      </c>
    </row>
    <row r="382" spans="1:19" ht="12" customHeight="1" x14ac:dyDescent="0.25">
      <c r="A382" s="194" t="s">
        <v>282</v>
      </c>
      <c r="B382" s="194"/>
      <c r="C382" s="6">
        <f t="shared" ref="C382" si="983">C379*C381</f>
        <v>0</v>
      </c>
      <c r="D382" s="6">
        <f t="shared" ref="D382:N382" si="984">D379*D381</f>
        <v>0</v>
      </c>
      <c r="E382" s="6">
        <f t="shared" si="984"/>
        <v>0</v>
      </c>
      <c r="F382" s="6">
        <f t="shared" si="984"/>
        <v>0</v>
      </c>
      <c r="G382" s="6">
        <f t="shared" si="984"/>
        <v>0</v>
      </c>
      <c r="H382" s="6">
        <f t="shared" si="984"/>
        <v>0</v>
      </c>
      <c r="I382" s="6">
        <f t="shared" si="984"/>
        <v>0</v>
      </c>
      <c r="J382" s="6">
        <f t="shared" si="984"/>
        <v>0</v>
      </c>
      <c r="K382" s="6">
        <f t="shared" si="984"/>
        <v>0</v>
      </c>
      <c r="L382" s="6">
        <f t="shared" si="984"/>
        <v>0</v>
      </c>
      <c r="M382" s="6">
        <f t="shared" si="984"/>
        <v>0</v>
      </c>
      <c r="N382" s="6">
        <f t="shared" si="984"/>
        <v>0</v>
      </c>
      <c r="O382" s="6">
        <f t="shared" ref="O382" si="985">SUM(C382:N382)</f>
        <v>0</v>
      </c>
      <c r="P382" s="6">
        <f t="shared" ref="P382:S382" si="986">P379*P381</f>
        <v>0</v>
      </c>
      <c r="Q382" s="6">
        <f t="shared" si="986"/>
        <v>0</v>
      </c>
      <c r="R382" s="6">
        <f t="shared" si="986"/>
        <v>0</v>
      </c>
      <c r="S382" s="6">
        <f t="shared" si="986"/>
        <v>0</v>
      </c>
    </row>
    <row r="383" spans="1:19" x14ac:dyDescent="0.25">
      <c r="A383" s="194" t="s">
        <v>31</v>
      </c>
      <c r="B383" s="194"/>
      <c r="C383" s="130">
        <f>Vendas!C394</f>
        <v>0.21</v>
      </c>
      <c r="D383" s="130">
        <f>Vendas!D394</f>
        <v>0.21</v>
      </c>
      <c r="E383" s="130">
        <f>Vendas!E394</f>
        <v>0.21</v>
      </c>
      <c r="F383" s="130">
        <f>Vendas!F394</f>
        <v>0.21</v>
      </c>
      <c r="G383" s="130">
        <f>Vendas!G394</f>
        <v>0.21</v>
      </c>
      <c r="H383" s="130">
        <f>Vendas!H394</f>
        <v>0.21</v>
      </c>
      <c r="I383" s="130">
        <f>Vendas!I394</f>
        <v>0.21</v>
      </c>
      <c r="J383" s="130">
        <f>Vendas!J394</f>
        <v>0.21</v>
      </c>
      <c r="K383" s="130">
        <f>Vendas!K394</f>
        <v>0.21</v>
      </c>
      <c r="L383" s="130">
        <f>Vendas!L394</f>
        <v>0.21</v>
      </c>
      <c r="M383" s="130">
        <f>Vendas!M394</f>
        <v>0.21</v>
      </c>
      <c r="N383" s="130">
        <f>Vendas!N394</f>
        <v>0.21</v>
      </c>
      <c r="O383" s="6"/>
      <c r="P383" s="6"/>
      <c r="Q383" s="6"/>
      <c r="R383" s="6"/>
      <c r="S383" s="6"/>
    </row>
    <row r="384" spans="1:19" x14ac:dyDescent="0.25">
      <c r="A384" s="195" t="s">
        <v>280</v>
      </c>
      <c r="B384" s="195"/>
      <c r="C384" s="6">
        <f t="shared" ref="C384" si="987">C382*C383</f>
        <v>0</v>
      </c>
      <c r="D384" s="6">
        <f t="shared" ref="D384:N384" si="988">D382*D383</f>
        <v>0</v>
      </c>
      <c r="E384" s="6">
        <f t="shared" si="988"/>
        <v>0</v>
      </c>
      <c r="F384" s="6">
        <f t="shared" si="988"/>
        <v>0</v>
      </c>
      <c r="G384" s="6">
        <f t="shared" si="988"/>
        <v>0</v>
      </c>
      <c r="H384" s="6">
        <f t="shared" si="988"/>
        <v>0</v>
      </c>
      <c r="I384" s="6">
        <f t="shared" si="988"/>
        <v>0</v>
      </c>
      <c r="J384" s="6">
        <f t="shared" si="988"/>
        <v>0</v>
      </c>
      <c r="K384" s="6">
        <f t="shared" si="988"/>
        <v>0</v>
      </c>
      <c r="L384" s="6">
        <f t="shared" si="988"/>
        <v>0</v>
      </c>
      <c r="M384" s="6">
        <f t="shared" si="988"/>
        <v>0</v>
      </c>
      <c r="N384" s="6">
        <f t="shared" si="988"/>
        <v>0</v>
      </c>
      <c r="O384" s="6">
        <f t="shared" ref="O384:O387" si="989">SUM(C384:N384)</f>
        <v>0</v>
      </c>
      <c r="P384" s="6">
        <f t="shared" ref="P384:S384" si="990">P382*$C383</f>
        <v>0</v>
      </c>
      <c r="Q384" s="6">
        <f t="shared" si="990"/>
        <v>0</v>
      </c>
      <c r="R384" s="6">
        <f t="shared" si="990"/>
        <v>0</v>
      </c>
      <c r="S384" s="6">
        <f t="shared" si="990"/>
        <v>0</v>
      </c>
    </row>
    <row r="385" spans="1:19" x14ac:dyDescent="0.25">
      <c r="A385" s="195" t="s">
        <v>281</v>
      </c>
      <c r="B385" s="195"/>
      <c r="C385" s="6">
        <f t="shared" ref="C385" si="991">C382+C384</f>
        <v>0</v>
      </c>
      <c r="D385" s="6">
        <f t="shared" ref="D385:N385" si="992">D382+D384</f>
        <v>0</v>
      </c>
      <c r="E385" s="6">
        <f t="shared" si="992"/>
        <v>0</v>
      </c>
      <c r="F385" s="6">
        <f t="shared" si="992"/>
        <v>0</v>
      </c>
      <c r="G385" s="6">
        <f t="shared" si="992"/>
        <v>0</v>
      </c>
      <c r="H385" s="6">
        <f t="shared" si="992"/>
        <v>0</v>
      </c>
      <c r="I385" s="6">
        <f t="shared" si="992"/>
        <v>0</v>
      </c>
      <c r="J385" s="6">
        <f t="shared" si="992"/>
        <v>0</v>
      </c>
      <c r="K385" s="6">
        <f t="shared" si="992"/>
        <v>0</v>
      </c>
      <c r="L385" s="6">
        <f t="shared" si="992"/>
        <v>0</v>
      </c>
      <c r="M385" s="6">
        <f t="shared" si="992"/>
        <v>0</v>
      </c>
      <c r="N385" s="6">
        <f t="shared" si="992"/>
        <v>0</v>
      </c>
      <c r="O385" s="6">
        <f t="shared" si="989"/>
        <v>0</v>
      </c>
      <c r="P385" s="6">
        <f t="shared" ref="P385:S385" si="993">P382+P384</f>
        <v>0</v>
      </c>
      <c r="Q385" s="6">
        <f t="shared" si="993"/>
        <v>0</v>
      </c>
      <c r="R385" s="6">
        <f t="shared" si="993"/>
        <v>0</v>
      </c>
      <c r="S385" s="6">
        <f t="shared" si="993"/>
        <v>0</v>
      </c>
    </row>
    <row r="386" spans="1:19" x14ac:dyDescent="0.25">
      <c r="A386" s="8" t="s">
        <v>33</v>
      </c>
      <c r="B386" s="80">
        <v>0.25</v>
      </c>
      <c r="C386" s="6">
        <f t="shared" ref="C386" si="994">C385*$B$16</f>
        <v>0</v>
      </c>
      <c r="D386" s="6">
        <f t="shared" ref="D386:N386" si="995">D385*$B$16</f>
        <v>0</v>
      </c>
      <c r="E386" s="6">
        <f t="shared" si="995"/>
        <v>0</v>
      </c>
      <c r="F386" s="6">
        <f t="shared" si="995"/>
        <v>0</v>
      </c>
      <c r="G386" s="6">
        <f t="shared" si="995"/>
        <v>0</v>
      </c>
      <c r="H386" s="6">
        <f t="shared" si="995"/>
        <v>0</v>
      </c>
      <c r="I386" s="6">
        <f t="shared" si="995"/>
        <v>0</v>
      </c>
      <c r="J386" s="6">
        <f t="shared" si="995"/>
        <v>0</v>
      </c>
      <c r="K386" s="6">
        <f t="shared" si="995"/>
        <v>0</v>
      </c>
      <c r="L386" s="6">
        <f t="shared" si="995"/>
        <v>0</v>
      </c>
      <c r="M386" s="6">
        <f t="shared" si="995"/>
        <v>0</v>
      </c>
      <c r="N386" s="6">
        <f t="shared" si="995"/>
        <v>0</v>
      </c>
      <c r="O386" s="6">
        <f t="shared" si="989"/>
        <v>0</v>
      </c>
      <c r="P386" s="6">
        <f t="shared" ref="P386:S386" si="996">P385*$B386</f>
        <v>0</v>
      </c>
      <c r="Q386" s="6">
        <f t="shared" si="996"/>
        <v>0</v>
      </c>
      <c r="R386" s="6">
        <f t="shared" si="996"/>
        <v>0</v>
      </c>
      <c r="S386" s="6">
        <f t="shared" si="996"/>
        <v>0</v>
      </c>
    </row>
    <row r="387" spans="1:19" x14ac:dyDescent="0.25">
      <c r="A387" s="8" t="s">
        <v>34</v>
      </c>
      <c r="B387" s="9">
        <f>1-B386</f>
        <v>0.75</v>
      </c>
      <c r="C387" s="6">
        <f t="shared" ref="C387" si="997">C385*$B$17</f>
        <v>0</v>
      </c>
      <c r="D387" s="6">
        <f t="shared" ref="D387:N387" si="998">D385*$B$17</f>
        <v>0</v>
      </c>
      <c r="E387" s="6">
        <f t="shared" si="998"/>
        <v>0</v>
      </c>
      <c r="F387" s="6">
        <f t="shared" si="998"/>
        <v>0</v>
      </c>
      <c r="G387" s="6">
        <f t="shared" si="998"/>
        <v>0</v>
      </c>
      <c r="H387" s="6">
        <f t="shared" si="998"/>
        <v>0</v>
      </c>
      <c r="I387" s="6">
        <f t="shared" si="998"/>
        <v>0</v>
      </c>
      <c r="J387" s="6">
        <f t="shared" si="998"/>
        <v>0</v>
      </c>
      <c r="K387" s="6">
        <f t="shared" si="998"/>
        <v>0</v>
      </c>
      <c r="L387" s="6">
        <f t="shared" si="998"/>
        <v>0</v>
      </c>
      <c r="M387" s="6">
        <f t="shared" si="998"/>
        <v>0</v>
      </c>
      <c r="N387" s="6">
        <f t="shared" si="998"/>
        <v>0</v>
      </c>
      <c r="O387" s="6">
        <f t="shared" si="989"/>
        <v>0</v>
      </c>
      <c r="P387" s="6">
        <f t="shared" ref="P387:S387" si="999">P385-P386</f>
        <v>0</v>
      </c>
      <c r="Q387" s="6">
        <f t="shared" si="999"/>
        <v>0</v>
      </c>
      <c r="R387" s="6">
        <f t="shared" si="999"/>
        <v>0</v>
      </c>
      <c r="S387" s="6">
        <f t="shared" si="999"/>
        <v>0</v>
      </c>
    </row>
    <row r="388" spans="1:19" x14ac:dyDescent="0.25">
      <c r="A388" s="122" t="str">
        <f>Vendas!A399</f>
        <v>PRODUTO 39</v>
      </c>
      <c r="B388" s="122"/>
      <c r="C388" s="98" t="s">
        <v>17</v>
      </c>
      <c r="D388" s="98" t="s">
        <v>18</v>
      </c>
      <c r="E388" s="98" t="s">
        <v>19</v>
      </c>
      <c r="F388" s="98" t="s">
        <v>20</v>
      </c>
      <c r="G388" s="98" t="s">
        <v>21</v>
      </c>
      <c r="H388" s="98" t="s">
        <v>22</v>
      </c>
      <c r="I388" s="98" t="s">
        <v>23</v>
      </c>
      <c r="J388" s="98" t="s">
        <v>24</v>
      </c>
      <c r="K388" s="98" t="s">
        <v>25</v>
      </c>
      <c r="L388" s="98" t="s">
        <v>26</v>
      </c>
      <c r="M388" s="98" t="s">
        <v>27</v>
      </c>
      <c r="N388" s="98" t="s">
        <v>28</v>
      </c>
      <c r="O388" s="98" t="s">
        <v>438</v>
      </c>
      <c r="P388" s="98" t="s">
        <v>447</v>
      </c>
      <c r="Q388" s="98" t="s">
        <v>448</v>
      </c>
      <c r="R388" s="98" t="s">
        <v>449</v>
      </c>
      <c r="S388" s="98" t="s">
        <v>450</v>
      </c>
    </row>
    <row r="389" spans="1:19" x14ac:dyDescent="0.25">
      <c r="A389" s="194" t="s">
        <v>29</v>
      </c>
      <c r="B389" s="194"/>
      <c r="C389" s="78">
        <f>Vendas!C401</f>
        <v>0</v>
      </c>
      <c r="D389" s="78">
        <f>Vendas!D401</f>
        <v>0</v>
      </c>
      <c r="E389" s="78">
        <f>Vendas!E401</f>
        <v>0</v>
      </c>
      <c r="F389" s="78">
        <f>Vendas!F401</f>
        <v>0</v>
      </c>
      <c r="G389" s="78">
        <f>Vendas!G401</f>
        <v>0</v>
      </c>
      <c r="H389" s="78">
        <f>Vendas!H401</f>
        <v>0</v>
      </c>
      <c r="I389" s="78">
        <f>Vendas!I401</f>
        <v>0</v>
      </c>
      <c r="J389" s="78">
        <f>Vendas!J401</f>
        <v>0</v>
      </c>
      <c r="K389" s="78">
        <f>Vendas!K401</f>
        <v>0</v>
      </c>
      <c r="L389" s="78">
        <f>Vendas!L401</f>
        <v>0</v>
      </c>
      <c r="M389" s="78">
        <f>Vendas!M401</f>
        <v>0</v>
      </c>
      <c r="N389" s="78">
        <f>Vendas!N401</f>
        <v>0</v>
      </c>
      <c r="O389" s="79">
        <f t="shared" ref="O389" si="1000">SUM(C389:N389)</f>
        <v>0</v>
      </c>
      <c r="P389" s="79">
        <f>Vendas!P401</f>
        <v>0</v>
      </c>
      <c r="Q389" s="79">
        <f>Vendas!Q401</f>
        <v>0</v>
      </c>
      <c r="R389" s="79">
        <f>Vendas!R401</f>
        <v>0</v>
      </c>
      <c r="S389" s="79">
        <f>Vendas!S401</f>
        <v>0</v>
      </c>
    </row>
    <row r="390" spans="1:19" x14ac:dyDescent="0.25">
      <c r="A390" s="175" t="s">
        <v>516</v>
      </c>
      <c r="B390" s="120">
        <v>0</v>
      </c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9"/>
      <c r="P390" s="79"/>
      <c r="Q390" s="79"/>
      <c r="R390" s="79"/>
      <c r="S390" s="79"/>
    </row>
    <row r="391" spans="1:19" x14ac:dyDescent="0.25">
      <c r="A391" s="194" t="s">
        <v>30</v>
      </c>
      <c r="B391" s="194"/>
      <c r="C391" s="6">
        <f>Vendas!C402*(1-$B390)</f>
        <v>0</v>
      </c>
      <c r="D391" s="6">
        <f>Vendas!D402*(1-$B390)</f>
        <v>0</v>
      </c>
      <c r="E391" s="6">
        <f>Vendas!E402*(1-$B390)</f>
        <v>0</v>
      </c>
      <c r="F391" s="6">
        <f>Vendas!F402*(1-$B390)</f>
        <v>0</v>
      </c>
      <c r="G391" s="6">
        <f>Vendas!G402*(1-$B390)</f>
        <v>0</v>
      </c>
      <c r="H391" s="6">
        <f>Vendas!H402*(1-$B390)</f>
        <v>0</v>
      </c>
      <c r="I391" s="6">
        <f>Vendas!I402*(1-$B390)</f>
        <v>0</v>
      </c>
      <c r="J391" s="6">
        <f>Vendas!J402*(1-$B390)</f>
        <v>0</v>
      </c>
      <c r="K391" s="6">
        <f>Vendas!K402*(1-$B390)</f>
        <v>0</v>
      </c>
      <c r="L391" s="6">
        <f>Vendas!L402*(1-$B390)</f>
        <v>0</v>
      </c>
      <c r="M391" s="6">
        <f>Vendas!M402*(1-$B390)</f>
        <v>0</v>
      </c>
      <c r="N391" s="6">
        <f>Vendas!N402*(1-$B390)</f>
        <v>0</v>
      </c>
      <c r="O391" s="6">
        <f t="shared" ref="O391" si="1001">AVERAGE(C391:N391)</f>
        <v>0</v>
      </c>
      <c r="P391" s="6">
        <f>Vendas!P402*(1-Aprovisionamento!$B390)</f>
        <v>0</v>
      </c>
      <c r="Q391" s="6">
        <f>Vendas!Q402*(1-Aprovisionamento!$B390)</f>
        <v>0</v>
      </c>
      <c r="R391" s="6">
        <f>Vendas!R402*(1-Aprovisionamento!$B390)</f>
        <v>0</v>
      </c>
      <c r="S391" s="6">
        <f>Vendas!S402*(1-Aprovisionamento!$B390)</f>
        <v>0</v>
      </c>
    </row>
    <row r="392" spans="1:19" ht="12" customHeight="1" x14ac:dyDescent="0.25">
      <c r="A392" s="194" t="s">
        <v>282</v>
      </c>
      <c r="B392" s="194"/>
      <c r="C392" s="6">
        <f t="shared" ref="C392" si="1002">C389*C391</f>
        <v>0</v>
      </c>
      <c r="D392" s="6">
        <f t="shared" ref="D392:N392" si="1003">D389*D391</f>
        <v>0</v>
      </c>
      <c r="E392" s="6">
        <f t="shared" si="1003"/>
        <v>0</v>
      </c>
      <c r="F392" s="6">
        <f t="shared" si="1003"/>
        <v>0</v>
      </c>
      <c r="G392" s="6">
        <f t="shared" si="1003"/>
        <v>0</v>
      </c>
      <c r="H392" s="6">
        <f t="shared" si="1003"/>
        <v>0</v>
      </c>
      <c r="I392" s="6">
        <f t="shared" si="1003"/>
        <v>0</v>
      </c>
      <c r="J392" s="6">
        <f t="shared" si="1003"/>
        <v>0</v>
      </c>
      <c r="K392" s="6">
        <f t="shared" si="1003"/>
        <v>0</v>
      </c>
      <c r="L392" s="6">
        <f t="shared" si="1003"/>
        <v>0</v>
      </c>
      <c r="M392" s="6">
        <f t="shared" si="1003"/>
        <v>0</v>
      </c>
      <c r="N392" s="6">
        <f t="shared" si="1003"/>
        <v>0</v>
      </c>
      <c r="O392" s="6">
        <f t="shared" ref="O392" si="1004">SUM(C392:N392)</f>
        <v>0</v>
      </c>
      <c r="P392" s="6">
        <f t="shared" ref="P392:S392" si="1005">P389*P391</f>
        <v>0</v>
      </c>
      <c r="Q392" s="6">
        <f t="shared" si="1005"/>
        <v>0</v>
      </c>
      <c r="R392" s="6">
        <f t="shared" si="1005"/>
        <v>0</v>
      </c>
      <c r="S392" s="6">
        <f t="shared" si="1005"/>
        <v>0</v>
      </c>
    </row>
    <row r="393" spans="1:19" x14ac:dyDescent="0.25">
      <c r="A393" s="194" t="s">
        <v>31</v>
      </c>
      <c r="B393" s="194"/>
      <c r="C393" s="130">
        <f>Vendas!C404</f>
        <v>0.21</v>
      </c>
      <c r="D393" s="130">
        <f>Vendas!D404</f>
        <v>0.21</v>
      </c>
      <c r="E393" s="130">
        <f>Vendas!E404</f>
        <v>0.21</v>
      </c>
      <c r="F393" s="130">
        <f>Vendas!F404</f>
        <v>0.21</v>
      </c>
      <c r="G393" s="130">
        <f>Vendas!G404</f>
        <v>0.21</v>
      </c>
      <c r="H393" s="130">
        <f>Vendas!H404</f>
        <v>0.21</v>
      </c>
      <c r="I393" s="130">
        <f>Vendas!I404</f>
        <v>0.21</v>
      </c>
      <c r="J393" s="130">
        <f>Vendas!J404</f>
        <v>0.21</v>
      </c>
      <c r="K393" s="130">
        <f>Vendas!K404</f>
        <v>0.21</v>
      </c>
      <c r="L393" s="130">
        <f>Vendas!L404</f>
        <v>0.21</v>
      </c>
      <c r="M393" s="130">
        <f>Vendas!M404</f>
        <v>0.21</v>
      </c>
      <c r="N393" s="130">
        <f>Vendas!N404</f>
        <v>0.21</v>
      </c>
      <c r="O393" s="6"/>
      <c r="P393" s="6"/>
      <c r="Q393" s="6"/>
      <c r="R393" s="6"/>
      <c r="S393" s="6"/>
    </row>
    <row r="394" spans="1:19" x14ac:dyDescent="0.25">
      <c r="A394" s="195" t="s">
        <v>280</v>
      </c>
      <c r="B394" s="195"/>
      <c r="C394" s="6">
        <f t="shared" ref="C394" si="1006">C392*C393</f>
        <v>0</v>
      </c>
      <c r="D394" s="6">
        <f t="shared" ref="D394:N394" si="1007">D392*D393</f>
        <v>0</v>
      </c>
      <c r="E394" s="6">
        <f t="shared" si="1007"/>
        <v>0</v>
      </c>
      <c r="F394" s="6">
        <f t="shared" si="1007"/>
        <v>0</v>
      </c>
      <c r="G394" s="6">
        <f t="shared" si="1007"/>
        <v>0</v>
      </c>
      <c r="H394" s="6">
        <f t="shared" si="1007"/>
        <v>0</v>
      </c>
      <c r="I394" s="6">
        <f t="shared" si="1007"/>
        <v>0</v>
      </c>
      <c r="J394" s="6">
        <f t="shared" si="1007"/>
        <v>0</v>
      </c>
      <c r="K394" s="6">
        <f t="shared" si="1007"/>
        <v>0</v>
      </c>
      <c r="L394" s="6">
        <f t="shared" si="1007"/>
        <v>0</v>
      </c>
      <c r="M394" s="6">
        <f t="shared" si="1007"/>
        <v>0</v>
      </c>
      <c r="N394" s="6">
        <f t="shared" si="1007"/>
        <v>0</v>
      </c>
      <c r="O394" s="6">
        <f t="shared" ref="O394:O397" si="1008">SUM(C394:N394)</f>
        <v>0</v>
      </c>
      <c r="P394" s="6">
        <f t="shared" ref="P394:S394" si="1009">P392*$C393</f>
        <v>0</v>
      </c>
      <c r="Q394" s="6">
        <f t="shared" si="1009"/>
        <v>0</v>
      </c>
      <c r="R394" s="6">
        <f t="shared" si="1009"/>
        <v>0</v>
      </c>
      <c r="S394" s="6">
        <f t="shared" si="1009"/>
        <v>0</v>
      </c>
    </row>
    <row r="395" spans="1:19" x14ac:dyDescent="0.25">
      <c r="A395" s="195" t="s">
        <v>281</v>
      </c>
      <c r="B395" s="195"/>
      <c r="C395" s="6">
        <f t="shared" ref="C395" si="1010">C392+C394</f>
        <v>0</v>
      </c>
      <c r="D395" s="6">
        <f t="shared" ref="D395:N395" si="1011">D392+D394</f>
        <v>0</v>
      </c>
      <c r="E395" s="6">
        <f t="shared" si="1011"/>
        <v>0</v>
      </c>
      <c r="F395" s="6">
        <f t="shared" si="1011"/>
        <v>0</v>
      </c>
      <c r="G395" s="6">
        <f t="shared" si="1011"/>
        <v>0</v>
      </c>
      <c r="H395" s="6">
        <f t="shared" si="1011"/>
        <v>0</v>
      </c>
      <c r="I395" s="6">
        <f t="shared" si="1011"/>
        <v>0</v>
      </c>
      <c r="J395" s="6">
        <f t="shared" si="1011"/>
        <v>0</v>
      </c>
      <c r="K395" s="6">
        <f t="shared" si="1011"/>
        <v>0</v>
      </c>
      <c r="L395" s="6">
        <f t="shared" si="1011"/>
        <v>0</v>
      </c>
      <c r="M395" s="6">
        <f t="shared" si="1011"/>
        <v>0</v>
      </c>
      <c r="N395" s="6">
        <f t="shared" si="1011"/>
        <v>0</v>
      </c>
      <c r="O395" s="6">
        <f t="shared" si="1008"/>
        <v>0</v>
      </c>
      <c r="P395" s="6">
        <f t="shared" ref="P395:S395" si="1012">P392+P394</f>
        <v>0</v>
      </c>
      <c r="Q395" s="6">
        <f t="shared" si="1012"/>
        <v>0</v>
      </c>
      <c r="R395" s="6">
        <f t="shared" si="1012"/>
        <v>0</v>
      </c>
      <c r="S395" s="6">
        <f t="shared" si="1012"/>
        <v>0</v>
      </c>
    </row>
    <row r="396" spans="1:19" x14ac:dyDescent="0.25">
      <c r="A396" s="8" t="s">
        <v>33</v>
      </c>
      <c r="B396" s="80">
        <v>0.25</v>
      </c>
      <c r="C396" s="6">
        <f t="shared" ref="C396" si="1013">C395*$B$16</f>
        <v>0</v>
      </c>
      <c r="D396" s="6">
        <f t="shared" ref="D396:N396" si="1014">D395*$B$16</f>
        <v>0</v>
      </c>
      <c r="E396" s="6">
        <f t="shared" si="1014"/>
        <v>0</v>
      </c>
      <c r="F396" s="6">
        <f t="shared" si="1014"/>
        <v>0</v>
      </c>
      <c r="G396" s="6">
        <f t="shared" si="1014"/>
        <v>0</v>
      </c>
      <c r="H396" s="6">
        <f t="shared" si="1014"/>
        <v>0</v>
      </c>
      <c r="I396" s="6">
        <f t="shared" si="1014"/>
        <v>0</v>
      </c>
      <c r="J396" s="6">
        <f t="shared" si="1014"/>
        <v>0</v>
      </c>
      <c r="K396" s="6">
        <f t="shared" si="1014"/>
        <v>0</v>
      </c>
      <c r="L396" s="6">
        <f t="shared" si="1014"/>
        <v>0</v>
      </c>
      <c r="M396" s="6">
        <f t="shared" si="1014"/>
        <v>0</v>
      </c>
      <c r="N396" s="6">
        <f t="shared" si="1014"/>
        <v>0</v>
      </c>
      <c r="O396" s="6">
        <f t="shared" si="1008"/>
        <v>0</v>
      </c>
      <c r="P396" s="6">
        <f t="shared" ref="P396:S396" si="1015">P395*$B396</f>
        <v>0</v>
      </c>
      <c r="Q396" s="6">
        <f t="shared" si="1015"/>
        <v>0</v>
      </c>
      <c r="R396" s="6">
        <f t="shared" si="1015"/>
        <v>0</v>
      </c>
      <c r="S396" s="6">
        <f t="shared" si="1015"/>
        <v>0</v>
      </c>
    </row>
    <row r="397" spans="1:19" x14ac:dyDescent="0.25">
      <c r="A397" s="8" t="s">
        <v>34</v>
      </c>
      <c r="B397" s="9">
        <f>1-B396</f>
        <v>0.75</v>
      </c>
      <c r="C397" s="6">
        <f t="shared" ref="C397" si="1016">C395*$B$17</f>
        <v>0</v>
      </c>
      <c r="D397" s="6">
        <f t="shared" ref="D397:N397" si="1017">D395*$B$17</f>
        <v>0</v>
      </c>
      <c r="E397" s="6">
        <f t="shared" si="1017"/>
        <v>0</v>
      </c>
      <c r="F397" s="6">
        <f t="shared" si="1017"/>
        <v>0</v>
      </c>
      <c r="G397" s="6">
        <f t="shared" si="1017"/>
        <v>0</v>
      </c>
      <c r="H397" s="6">
        <f t="shared" si="1017"/>
        <v>0</v>
      </c>
      <c r="I397" s="6">
        <f t="shared" si="1017"/>
        <v>0</v>
      </c>
      <c r="J397" s="6">
        <f t="shared" si="1017"/>
        <v>0</v>
      </c>
      <c r="K397" s="6">
        <f t="shared" si="1017"/>
        <v>0</v>
      </c>
      <c r="L397" s="6">
        <f t="shared" si="1017"/>
        <v>0</v>
      </c>
      <c r="M397" s="6">
        <f t="shared" si="1017"/>
        <v>0</v>
      </c>
      <c r="N397" s="6">
        <f t="shared" si="1017"/>
        <v>0</v>
      </c>
      <c r="O397" s="6">
        <f t="shared" si="1008"/>
        <v>0</v>
      </c>
      <c r="P397" s="6">
        <f t="shared" ref="P397:S397" si="1018">P395-P396</f>
        <v>0</v>
      </c>
      <c r="Q397" s="6">
        <f t="shared" si="1018"/>
        <v>0</v>
      </c>
      <c r="R397" s="6">
        <f t="shared" si="1018"/>
        <v>0</v>
      </c>
      <c r="S397" s="6">
        <f t="shared" si="1018"/>
        <v>0</v>
      </c>
    </row>
    <row r="398" spans="1:19" x14ac:dyDescent="0.25">
      <c r="A398" s="122" t="str">
        <f>Vendas!A409</f>
        <v>PRODUTO 40</v>
      </c>
      <c r="B398" s="122"/>
      <c r="C398" s="98" t="s">
        <v>17</v>
      </c>
      <c r="D398" s="98" t="s">
        <v>18</v>
      </c>
      <c r="E398" s="98" t="s">
        <v>19</v>
      </c>
      <c r="F398" s="98" t="s">
        <v>20</v>
      </c>
      <c r="G398" s="98" t="s">
        <v>21</v>
      </c>
      <c r="H398" s="98" t="s">
        <v>22</v>
      </c>
      <c r="I398" s="98" t="s">
        <v>23</v>
      </c>
      <c r="J398" s="98" t="s">
        <v>24</v>
      </c>
      <c r="K398" s="98" t="s">
        <v>25</v>
      </c>
      <c r="L398" s="98" t="s">
        <v>26</v>
      </c>
      <c r="M398" s="98" t="s">
        <v>27</v>
      </c>
      <c r="N398" s="98" t="s">
        <v>28</v>
      </c>
      <c r="O398" s="98" t="s">
        <v>438</v>
      </c>
      <c r="P398" s="98" t="s">
        <v>447</v>
      </c>
      <c r="Q398" s="98" t="s">
        <v>448</v>
      </c>
      <c r="R398" s="98" t="s">
        <v>449</v>
      </c>
      <c r="S398" s="98" t="s">
        <v>450</v>
      </c>
    </row>
    <row r="399" spans="1:19" x14ac:dyDescent="0.25">
      <c r="A399" s="194" t="s">
        <v>29</v>
      </c>
      <c r="B399" s="194"/>
      <c r="C399" s="78">
        <f>Vendas!C411</f>
        <v>0</v>
      </c>
      <c r="D399" s="78">
        <f>Vendas!D411</f>
        <v>0</v>
      </c>
      <c r="E399" s="78">
        <f>Vendas!E411</f>
        <v>0</v>
      </c>
      <c r="F399" s="78">
        <f>Vendas!F411</f>
        <v>0</v>
      </c>
      <c r="G399" s="78">
        <f>Vendas!G411</f>
        <v>0</v>
      </c>
      <c r="H399" s="78">
        <f>Vendas!H411</f>
        <v>0</v>
      </c>
      <c r="I399" s="78">
        <f>Vendas!I411</f>
        <v>0</v>
      </c>
      <c r="J399" s="78">
        <f>Vendas!J411</f>
        <v>0</v>
      </c>
      <c r="K399" s="78">
        <f>Vendas!K411</f>
        <v>0</v>
      </c>
      <c r="L399" s="78">
        <f>Vendas!L411</f>
        <v>0</v>
      </c>
      <c r="M399" s="78">
        <f>Vendas!M411</f>
        <v>0</v>
      </c>
      <c r="N399" s="78">
        <f>Vendas!N411</f>
        <v>0</v>
      </c>
      <c r="O399" s="79">
        <f t="shared" ref="O399" si="1019">SUM(C399:N399)</f>
        <v>0</v>
      </c>
      <c r="P399" s="79">
        <f>Vendas!P411</f>
        <v>0</v>
      </c>
      <c r="Q399" s="79">
        <f>Vendas!Q411</f>
        <v>0</v>
      </c>
      <c r="R399" s="79">
        <f>Vendas!R411</f>
        <v>0</v>
      </c>
      <c r="S399" s="79">
        <f>Vendas!S411</f>
        <v>0</v>
      </c>
    </row>
    <row r="400" spans="1:19" x14ac:dyDescent="0.25">
      <c r="A400" s="175" t="s">
        <v>516</v>
      </c>
      <c r="B400" s="120">
        <v>0</v>
      </c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9"/>
      <c r="P400" s="79"/>
      <c r="Q400" s="79"/>
      <c r="R400" s="79"/>
      <c r="S400" s="79"/>
    </row>
    <row r="401" spans="1:19" x14ac:dyDescent="0.25">
      <c r="A401" s="194" t="s">
        <v>30</v>
      </c>
      <c r="B401" s="194"/>
      <c r="C401" s="6">
        <f>Vendas!C412*(1-$B400)</f>
        <v>0</v>
      </c>
      <c r="D401" s="6">
        <f>Vendas!D412*(1-$B400)</f>
        <v>0</v>
      </c>
      <c r="E401" s="6">
        <f>Vendas!E412*(1-$B400)</f>
        <v>0</v>
      </c>
      <c r="F401" s="6">
        <f>Vendas!F412*(1-$B400)</f>
        <v>0</v>
      </c>
      <c r="G401" s="6">
        <f>Vendas!G412*(1-$B400)</f>
        <v>0</v>
      </c>
      <c r="H401" s="6">
        <f>Vendas!H412*(1-$B400)</f>
        <v>0</v>
      </c>
      <c r="I401" s="6">
        <f>Vendas!I412*(1-$B400)</f>
        <v>0</v>
      </c>
      <c r="J401" s="6">
        <f>Vendas!J412*(1-$B400)</f>
        <v>0</v>
      </c>
      <c r="K401" s="6">
        <f>Vendas!K412*(1-$B400)</f>
        <v>0</v>
      </c>
      <c r="L401" s="6">
        <f>Vendas!L412*(1-$B400)</f>
        <v>0</v>
      </c>
      <c r="M401" s="6">
        <f>Vendas!M412*(1-$B400)</f>
        <v>0</v>
      </c>
      <c r="N401" s="6">
        <f>Vendas!N412*(1-$B400)</f>
        <v>0</v>
      </c>
      <c r="O401" s="6">
        <f t="shared" ref="O401" si="1020">AVERAGE(C401:N401)</f>
        <v>0</v>
      </c>
      <c r="P401" s="6">
        <f>Vendas!P412*(1-Aprovisionamento!$B400)</f>
        <v>0</v>
      </c>
      <c r="Q401" s="6">
        <f>Vendas!Q412*(1-Aprovisionamento!$B400)</f>
        <v>0</v>
      </c>
      <c r="R401" s="6">
        <f>Vendas!R412*(1-Aprovisionamento!$B400)</f>
        <v>0</v>
      </c>
      <c r="S401" s="6">
        <f>Vendas!S412*(1-Aprovisionamento!$B400)</f>
        <v>0</v>
      </c>
    </row>
    <row r="402" spans="1:19" ht="12" customHeight="1" x14ac:dyDescent="0.25">
      <c r="A402" s="194" t="s">
        <v>282</v>
      </c>
      <c r="B402" s="194"/>
      <c r="C402" s="6">
        <f t="shared" ref="C402" si="1021">C399*C401</f>
        <v>0</v>
      </c>
      <c r="D402" s="6">
        <f t="shared" ref="D402:N402" si="1022">D399*D401</f>
        <v>0</v>
      </c>
      <c r="E402" s="6">
        <f t="shared" si="1022"/>
        <v>0</v>
      </c>
      <c r="F402" s="6">
        <f t="shared" si="1022"/>
        <v>0</v>
      </c>
      <c r="G402" s="6">
        <f t="shared" si="1022"/>
        <v>0</v>
      </c>
      <c r="H402" s="6">
        <f t="shared" si="1022"/>
        <v>0</v>
      </c>
      <c r="I402" s="6">
        <f t="shared" si="1022"/>
        <v>0</v>
      </c>
      <c r="J402" s="6">
        <f t="shared" si="1022"/>
        <v>0</v>
      </c>
      <c r="K402" s="6">
        <f t="shared" si="1022"/>
        <v>0</v>
      </c>
      <c r="L402" s="6">
        <f t="shared" si="1022"/>
        <v>0</v>
      </c>
      <c r="M402" s="6">
        <f t="shared" si="1022"/>
        <v>0</v>
      </c>
      <c r="N402" s="6">
        <f t="shared" si="1022"/>
        <v>0</v>
      </c>
      <c r="O402" s="6">
        <f t="shared" ref="O402" si="1023">SUM(C402:N402)</f>
        <v>0</v>
      </c>
      <c r="P402" s="6">
        <f t="shared" ref="P402:S402" si="1024">P399*P401</f>
        <v>0</v>
      </c>
      <c r="Q402" s="6">
        <f t="shared" si="1024"/>
        <v>0</v>
      </c>
      <c r="R402" s="6">
        <f t="shared" si="1024"/>
        <v>0</v>
      </c>
      <c r="S402" s="6">
        <f t="shared" si="1024"/>
        <v>0</v>
      </c>
    </row>
    <row r="403" spans="1:19" x14ac:dyDescent="0.25">
      <c r="A403" s="194" t="s">
        <v>31</v>
      </c>
      <c r="B403" s="194"/>
      <c r="C403" s="130">
        <f>Vendas!C414</f>
        <v>0.21</v>
      </c>
      <c r="D403" s="130">
        <f>Vendas!D414</f>
        <v>0.21</v>
      </c>
      <c r="E403" s="130">
        <f>Vendas!E414</f>
        <v>0.21</v>
      </c>
      <c r="F403" s="130">
        <f>Vendas!F414</f>
        <v>0.21</v>
      </c>
      <c r="G403" s="130">
        <f>Vendas!G414</f>
        <v>0.21</v>
      </c>
      <c r="H403" s="130">
        <f>Vendas!H414</f>
        <v>0.21</v>
      </c>
      <c r="I403" s="130">
        <f>Vendas!I414</f>
        <v>0.21</v>
      </c>
      <c r="J403" s="130">
        <f>Vendas!J414</f>
        <v>0.21</v>
      </c>
      <c r="K403" s="130">
        <f>Vendas!K414</f>
        <v>0.21</v>
      </c>
      <c r="L403" s="130">
        <f>Vendas!L414</f>
        <v>0.21</v>
      </c>
      <c r="M403" s="130">
        <f>Vendas!M414</f>
        <v>0.21</v>
      </c>
      <c r="N403" s="130">
        <f>Vendas!N414</f>
        <v>0.21</v>
      </c>
      <c r="O403" s="6"/>
      <c r="P403" s="6"/>
      <c r="Q403" s="6"/>
      <c r="R403" s="6"/>
      <c r="S403" s="6"/>
    </row>
    <row r="404" spans="1:19" x14ac:dyDescent="0.25">
      <c r="A404" s="195" t="s">
        <v>280</v>
      </c>
      <c r="B404" s="195"/>
      <c r="C404" s="6">
        <f t="shared" ref="C404" si="1025">C402*C403</f>
        <v>0</v>
      </c>
      <c r="D404" s="6">
        <f t="shared" ref="D404:N404" si="1026">D402*D403</f>
        <v>0</v>
      </c>
      <c r="E404" s="6">
        <f t="shared" si="1026"/>
        <v>0</v>
      </c>
      <c r="F404" s="6">
        <f t="shared" si="1026"/>
        <v>0</v>
      </c>
      <c r="G404" s="6">
        <f t="shared" si="1026"/>
        <v>0</v>
      </c>
      <c r="H404" s="6">
        <f t="shared" si="1026"/>
        <v>0</v>
      </c>
      <c r="I404" s="6">
        <f t="shared" si="1026"/>
        <v>0</v>
      </c>
      <c r="J404" s="6">
        <f t="shared" si="1026"/>
        <v>0</v>
      </c>
      <c r="K404" s="6">
        <f t="shared" si="1026"/>
        <v>0</v>
      </c>
      <c r="L404" s="6">
        <f t="shared" si="1026"/>
        <v>0</v>
      </c>
      <c r="M404" s="6">
        <f t="shared" si="1026"/>
        <v>0</v>
      </c>
      <c r="N404" s="6">
        <f t="shared" si="1026"/>
        <v>0</v>
      </c>
      <c r="O404" s="6">
        <f t="shared" ref="O404:O407" si="1027">SUM(C404:N404)</f>
        <v>0</v>
      </c>
      <c r="P404" s="6">
        <f t="shared" ref="P404:S404" si="1028">P402*$C403</f>
        <v>0</v>
      </c>
      <c r="Q404" s="6">
        <f t="shared" si="1028"/>
        <v>0</v>
      </c>
      <c r="R404" s="6">
        <f t="shared" si="1028"/>
        <v>0</v>
      </c>
      <c r="S404" s="6">
        <f t="shared" si="1028"/>
        <v>0</v>
      </c>
    </row>
    <row r="405" spans="1:19" x14ac:dyDescent="0.25">
      <c r="A405" s="195" t="s">
        <v>281</v>
      </c>
      <c r="B405" s="195"/>
      <c r="C405" s="6">
        <f t="shared" ref="C405" si="1029">C402+C404</f>
        <v>0</v>
      </c>
      <c r="D405" s="6">
        <f t="shared" ref="D405:N405" si="1030">D402+D404</f>
        <v>0</v>
      </c>
      <c r="E405" s="6">
        <f t="shared" si="1030"/>
        <v>0</v>
      </c>
      <c r="F405" s="6">
        <f t="shared" si="1030"/>
        <v>0</v>
      </c>
      <c r="G405" s="6">
        <f t="shared" si="1030"/>
        <v>0</v>
      </c>
      <c r="H405" s="6">
        <f t="shared" si="1030"/>
        <v>0</v>
      </c>
      <c r="I405" s="6">
        <f t="shared" si="1030"/>
        <v>0</v>
      </c>
      <c r="J405" s="6">
        <f t="shared" si="1030"/>
        <v>0</v>
      </c>
      <c r="K405" s="6">
        <f t="shared" si="1030"/>
        <v>0</v>
      </c>
      <c r="L405" s="6">
        <f t="shared" si="1030"/>
        <v>0</v>
      </c>
      <c r="M405" s="6">
        <f t="shared" si="1030"/>
        <v>0</v>
      </c>
      <c r="N405" s="6">
        <f t="shared" si="1030"/>
        <v>0</v>
      </c>
      <c r="O405" s="6">
        <f t="shared" si="1027"/>
        <v>0</v>
      </c>
      <c r="P405" s="6">
        <f t="shared" ref="P405:S405" si="1031">P402+P404</f>
        <v>0</v>
      </c>
      <c r="Q405" s="6">
        <f t="shared" si="1031"/>
        <v>0</v>
      </c>
      <c r="R405" s="6">
        <f t="shared" si="1031"/>
        <v>0</v>
      </c>
      <c r="S405" s="6">
        <f t="shared" si="1031"/>
        <v>0</v>
      </c>
    </row>
    <row r="406" spans="1:19" x14ac:dyDescent="0.25">
      <c r="A406" s="8" t="s">
        <v>33</v>
      </c>
      <c r="B406" s="80">
        <v>0.25</v>
      </c>
      <c r="C406" s="6">
        <f t="shared" ref="C406" si="1032">C405*$B$16</f>
        <v>0</v>
      </c>
      <c r="D406" s="6">
        <f t="shared" ref="D406:N406" si="1033">D405*$B$16</f>
        <v>0</v>
      </c>
      <c r="E406" s="6">
        <f t="shared" si="1033"/>
        <v>0</v>
      </c>
      <c r="F406" s="6">
        <f t="shared" si="1033"/>
        <v>0</v>
      </c>
      <c r="G406" s="6">
        <f t="shared" si="1033"/>
        <v>0</v>
      </c>
      <c r="H406" s="6">
        <f t="shared" si="1033"/>
        <v>0</v>
      </c>
      <c r="I406" s="6">
        <f t="shared" si="1033"/>
        <v>0</v>
      </c>
      <c r="J406" s="6">
        <f t="shared" si="1033"/>
        <v>0</v>
      </c>
      <c r="K406" s="6">
        <f t="shared" si="1033"/>
        <v>0</v>
      </c>
      <c r="L406" s="6">
        <f t="shared" si="1033"/>
        <v>0</v>
      </c>
      <c r="M406" s="6">
        <f t="shared" si="1033"/>
        <v>0</v>
      </c>
      <c r="N406" s="6">
        <f t="shared" si="1033"/>
        <v>0</v>
      </c>
      <c r="O406" s="6">
        <f t="shared" si="1027"/>
        <v>0</v>
      </c>
      <c r="P406" s="6">
        <f t="shared" ref="P406:S406" si="1034">P405*$B406</f>
        <v>0</v>
      </c>
      <c r="Q406" s="6">
        <f t="shared" si="1034"/>
        <v>0</v>
      </c>
      <c r="R406" s="6">
        <f t="shared" si="1034"/>
        <v>0</v>
      </c>
      <c r="S406" s="6">
        <f t="shared" si="1034"/>
        <v>0</v>
      </c>
    </row>
    <row r="407" spans="1:19" x14ac:dyDescent="0.25">
      <c r="A407" s="8" t="s">
        <v>34</v>
      </c>
      <c r="B407" s="9">
        <f>1-B406</f>
        <v>0.75</v>
      </c>
      <c r="C407" s="6">
        <f t="shared" ref="C407" si="1035">C405*$B$17</f>
        <v>0</v>
      </c>
      <c r="D407" s="6">
        <f t="shared" ref="D407:N407" si="1036">D405*$B$17</f>
        <v>0</v>
      </c>
      <c r="E407" s="6">
        <f t="shared" si="1036"/>
        <v>0</v>
      </c>
      <c r="F407" s="6">
        <f t="shared" si="1036"/>
        <v>0</v>
      </c>
      <c r="G407" s="6">
        <f t="shared" si="1036"/>
        <v>0</v>
      </c>
      <c r="H407" s="6">
        <f t="shared" si="1036"/>
        <v>0</v>
      </c>
      <c r="I407" s="6">
        <f t="shared" si="1036"/>
        <v>0</v>
      </c>
      <c r="J407" s="6">
        <f t="shared" si="1036"/>
        <v>0</v>
      </c>
      <c r="K407" s="6">
        <f t="shared" si="1036"/>
        <v>0</v>
      </c>
      <c r="L407" s="6">
        <f t="shared" si="1036"/>
        <v>0</v>
      </c>
      <c r="M407" s="6">
        <f t="shared" si="1036"/>
        <v>0</v>
      </c>
      <c r="N407" s="6">
        <f t="shared" si="1036"/>
        <v>0</v>
      </c>
      <c r="O407" s="6">
        <f t="shared" si="1027"/>
        <v>0</v>
      </c>
      <c r="P407" s="6">
        <f t="shared" ref="P407:S407" si="1037">P405-P406</f>
        <v>0</v>
      </c>
      <c r="Q407" s="6">
        <f t="shared" si="1037"/>
        <v>0</v>
      </c>
      <c r="R407" s="6">
        <f t="shared" si="1037"/>
        <v>0</v>
      </c>
      <c r="S407" s="6">
        <f t="shared" si="1037"/>
        <v>0</v>
      </c>
    </row>
    <row r="408" spans="1:19" x14ac:dyDescent="0.25">
      <c r="A408" s="122" t="str">
        <f>Vendas!A419</f>
        <v>PRODUTO 41</v>
      </c>
      <c r="B408" s="122"/>
      <c r="C408" s="98" t="s">
        <v>17</v>
      </c>
      <c r="D408" s="98" t="s">
        <v>18</v>
      </c>
      <c r="E408" s="98" t="s">
        <v>19</v>
      </c>
      <c r="F408" s="98" t="s">
        <v>20</v>
      </c>
      <c r="G408" s="98" t="s">
        <v>21</v>
      </c>
      <c r="H408" s="98" t="s">
        <v>22</v>
      </c>
      <c r="I408" s="98" t="s">
        <v>23</v>
      </c>
      <c r="J408" s="98" t="s">
        <v>24</v>
      </c>
      <c r="K408" s="98" t="s">
        <v>25</v>
      </c>
      <c r="L408" s="98" t="s">
        <v>26</v>
      </c>
      <c r="M408" s="98" t="s">
        <v>27</v>
      </c>
      <c r="N408" s="98" t="s">
        <v>28</v>
      </c>
      <c r="O408" s="98" t="s">
        <v>438</v>
      </c>
      <c r="P408" s="98" t="s">
        <v>447</v>
      </c>
      <c r="Q408" s="98" t="s">
        <v>448</v>
      </c>
      <c r="R408" s="98" t="s">
        <v>449</v>
      </c>
      <c r="S408" s="98" t="s">
        <v>450</v>
      </c>
    </row>
    <row r="409" spans="1:19" x14ac:dyDescent="0.25">
      <c r="A409" s="194" t="s">
        <v>29</v>
      </c>
      <c r="B409" s="194"/>
      <c r="C409" s="78">
        <f>Vendas!C421</f>
        <v>0</v>
      </c>
      <c r="D409" s="78">
        <f>Vendas!D421</f>
        <v>0</v>
      </c>
      <c r="E409" s="78">
        <f>Vendas!E421</f>
        <v>0</v>
      </c>
      <c r="F409" s="78">
        <f>Vendas!F421</f>
        <v>0</v>
      </c>
      <c r="G409" s="78">
        <f>Vendas!G421</f>
        <v>0</v>
      </c>
      <c r="H409" s="78">
        <f>Vendas!H421</f>
        <v>0</v>
      </c>
      <c r="I409" s="78">
        <f>Vendas!I421</f>
        <v>0</v>
      </c>
      <c r="J409" s="78">
        <f>Vendas!J421</f>
        <v>0</v>
      </c>
      <c r="K409" s="78">
        <f>Vendas!K421</f>
        <v>0</v>
      </c>
      <c r="L409" s="78">
        <f>Vendas!L421</f>
        <v>0</v>
      </c>
      <c r="M409" s="78">
        <f>Vendas!M421</f>
        <v>0</v>
      </c>
      <c r="N409" s="78">
        <f>Vendas!N421</f>
        <v>0</v>
      </c>
      <c r="O409" s="79">
        <f t="shared" ref="O409" si="1038">SUM(C409:N409)</f>
        <v>0</v>
      </c>
      <c r="P409" s="79">
        <f>Vendas!P421</f>
        <v>0</v>
      </c>
      <c r="Q409" s="79">
        <f>Vendas!Q421</f>
        <v>0</v>
      </c>
      <c r="R409" s="79">
        <f>Vendas!R421</f>
        <v>0</v>
      </c>
      <c r="S409" s="79">
        <f>Vendas!S421</f>
        <v>0</v>
      </c>
    </row>
    <row r="410" spans="1:19" x14ac:dyDescent="0.25">
      <c r="A410" s="175" t="s">
        <v>516</v>
      </c>
      <c r="B410" s="120">
        <v>0</v>
      </c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9"/>
      <c r="P410" s="79"/>
      <c r="Q410" s="79"/>
      <c r="R410" s="79"/>
      <c r="S410" s="79"/>
    </row>
    <row r="411" spans="1:19" x14ac:dyDescent="0.25">
      <c r="A411" s="194" t="s">
        <v>30</v>
      </c>
      <c r="B411" s="194"/>
      <c r="C411" s="6">
        <f>Vendas!C422*(1-$B410)</f>
        <v>0</v>
      </c>
      <c r="D411" s="6">
        <f>Vendas!D422*(1-$B410)</f>
        <v>0</v>
      </c>
      <c r="E411" s="6">
        <f>Vendas!E422*(1-$B410)</f>
        <v>0</v>
      </c>
      <c r="F411" s="6">
        <f>Vendas!F422*(1-$B410)</f>
        <v>0</v>
      </c>
      <c r="G411" s="6">
        <f>Vendas!G422*(1-$B410)</f>
        <v>0</v>
      </c>
      <c r="H411" s="6">
        <f>Vendas!H422*(1-$B410)</f>
        <v>0</v>
      </c>
      <c r="I411" s="6">
        <f>Vendas!I422*(1-$B410)</f>
        <v>0</v>
      </c>
      <c r="J411" s="6">
        <f>Vendas!J422*(1-$B410)</f>
        <v>0</v>
      </c>
      <c r="K411" s="6">
        <f>Vendas!K422*(1-$B410)</f>
        <v>0</v>
      </c>
      <c r="L411" s="6">
        <f>Vendas!L422*(1-$B410)</f>
        <v>0</v>
      </c>
      <c r="M411" s="6">
        <f>Vendas!M422*(1-$B410)</f>
        <v>0</v>
      </c>
      <c r="N411" s="6">
        <f>Vendas!N422*(1-$B410)</f>
        <v>0</v>
      </c>
      <c r="O411" s="6">
        <f t="shared" ref="O411" si="1039">AVERAGE(C411:N411)</f>
        <v>0</v>
      </c>
      <c r="P411" s="6">
        <f>Vendas!P422*(1-Aprovisionamento!$B410)</f>
        <v>0</v>
      </c>
      <c r="Q411" s="6">
        <f>Vendas!Q422*(1-Aprovisionamento!$B410)</f>
        <v>0</v>
      </c>
      <c r="R411" s="6">
        <f>Vendas!R422*(1-Aprovisionamento!$B410)</f>
        <v>0</v>
      </c>
      <c r="S411" s="6">
        <f>Vendas!S422*(1-Aprovisionamento!$B410)</f>
        <v>0</v>
      </c>
    </row>
    <row r="412" spans="1:19" ht="12" customHeight="1" x14ac:dyDescent="0.25">
      <c r="A412" s="194" t="s">
        <v>282</v>
      </c>
      <c r="B412" s="194"/>
      <c r="C412" s="6">
        <f t="shared" ref="C412" si="1040">C409*C411</f>
        <v>0</v>
      </c>
      <c r="D412" s="6">
        <f t="shared" ref="D412:N412" si="1041">D409*D411</f>
        <v>0</v>
      </c>
      <c r="E412" s="6">
        <f t="shared" si="1041"/>
        <v>0</v>
      </c>
      <c r="F412" s="6">
        <f t="shared" si="1041"/>
        <v>0</v>
      </c>
      <c r="G412" s="6">
        <f t="shared" si="1041"/>
        <v>0</v>
      </c>
      <c r="H412" s="6">
        <f t="shared" si="1041"/>
        <v>0</v>
      </c>
      <c r="I412" s="6">
        <f t="shared" si="1041"/>
        <v>0</v>
      </c>
      <c r="J412" s="6">
        <f t="shared" si="1041"/>
        <v>0</v>
      </c>
      <c r="K412" s="6">
        <f t="shared" si="1041"/>
        <v>0</v>
      </c>
      <c r="L412" s="6">
        <f t="shared" si="1041"/>
        <v>0</v>
      </c>
      <c r="M412" s="6">
        <f t="shared" si="1041"/>
        <v>0</v>
      </c>
      <c r="N412" s="6">
        <f t="shared" si="1041"/>
        <v>0</v>
      </c>
      <c r="O412" s="6">
        <f t="shared" ref="O412" si="1042">SUM(C412:N412)</f>
        <v>0</v>
      </c>
      <c r="P412" s="6">
        <f t="shared" ref="P412:S412" si="1043">P409*P411</f>
        <v>0</v>
      </c>
      <c r="Q412" s="6">
        <f t="shared" si="1043"/>
        <v>0</v>
      </c>
      <c r="R412" s="6">
        <f t="shared" si="1043"/>
        <v>0</v>
      </c>
      <c r="S412" s="6">
        <f t="shared" si="1043"/>
        <v>0</v>
      </c>
    </row>
    <row r="413" spans="1:19" x14ac:dyDescent="0.25">
      <c r="A413" s="194" t="s">
        <v>31</v>
      </c>
      <c r="B413" s="194"/>
      <c r="C413" s="130">
        <f>Vendas!C424</f>
        <v>0.21</v>
      </c>
      <c r="D413" s="130">
        <f>Vendas!D424</f>
        <v>0.21</v>
      </c>
      <c r="E413" s="130">
        <f>Vendas!E424</f>
        <v>0.21</v>
      </c>
      <c r="F413" s="130">
        <f>Vendas!F424</f>
        <v>0.21</v>
      </c>
      <c r="G413" s="130">
        <f>Vendas!G424</f>
        <v>0.21</v>
      </c>
      <c r="H413" s="130">
        <f>Vendas!H424</f>
        <v>0.21</v>
      </c>
      <c r="I413" s="130">
        <f>Vendas!I424</f>
        <v>0.21</v>
      </c>
      <c r="J413" s="130">
        <f>Vendas!J424</f>
        <v>0.21</v>
      </c>
      <c r="K413" s="130">
        <f>Vendas!K424</f>
        <v>0.21</v>
      </c>
      <c r="L413" s="130">
        <f>Vendas!L424</f>
        <v>0.21</v>
      </c>
      <c r="M413" s="130">
        <f>Vendas!M424</f>
        <v>0.21</v>
      </c>
      <c r="N413" s="130">
        <f>Vendas!N424</f>
        <v>0.21</v>
      </c>
      <c r="O413" s="6"/>
      <c r="P413" s="6"/>
      <c r="Q413" s="6"/>
      <c r="R413" s="6"/>
      <c r="S413" s="6"/>
    </row>
    <row r="414" spans="1:19" x14ac:dyDescent="0.25">
      <c r="A414" s="195" t="s">
        <v>280</v>
      </c>
      <c r="B414" s="195"/>
      <c r="C414" s="6">
        <f t="shared" ref="C414" si="1044">C412*C413</f>
        <v>0</v>
      </c>
      <c r="D414" s="6">
        <f t="shared" ref="D414:N414" si="1045">D412*D413</f>
        <v>0</v>
      </c>
      <c r="E414" s="6">
        <f t="shared" si="1045"/>
        <v>0</v>
      </c>
      <c r="F414" s="6">
        <f t="shared" si="1045"/>
        <v>0</v>
      </c>
      <c r="G414" s="6">
        <f t="shared" si="1045"/>
        <v>0</v>
      </c>
      <c r="H414" s="6">
        <f t="shared" si="1045"/>
        <v>0</v>
      </c>
      <c r="I414" s="6">
        <f t="shared" si="1045"/>
        <v>0</v>
      </c>
      <c r="J414" s="6">
        <f t="shared" si="1045"/>
        <v>0</v>
      </c>
      <c r="K414" s="6">
        <f t="shared" si="1045"/>
        <v>0</v>
      </c>
      <c r="L414" s="6">
        <f t="shared" si="1045"/>
        <v>0</v>
      </c>
      <c r="M414" s="6">
        <f t="shared" si="1045"/>
        <v>0</v>
      </c>
      <c r="N414" s="6">
        <f t="shared" si="1045"/>
        <v>0</v>
      </c>
      <c r="O414" s="6">
        <f t="shared" ref="O414:O417" si="1046">SUM(C414:N414)</f>
        <v>0</v>
      </c>
      <c r="P414" s="6">
        <f t="shared" ref="P414:S414" si="1047">P412*$C413</f>
        <v>0</v>
      </c>
      <c r="Q414" s="6">
        <f t="shared" si="1047"/>
        <v>0</v>
      </c>
      <c r="R414" s="6">
        <f t="shared" si="1047"/>
        <v>0</v>
      </c>
      <c r="S414" s="6">
        <f t="shared" si="1047"/>
        <v>0</v>
      </c>
    </row>
    <row r="415" spans="1:19" x14ac:dyDescent="0.25">
      <c r="A415" s="195" t="s">
        <v>281</v>
      </c>
      <c r="B415" s="195"/>
      <c r="C415" s="6">
        <f t="shared" ref="C415" si="1048">C412+C414</f>
        <v>0</v>
      </c>
      <c r="D415" s="6">
        <f t="shared" ref="D415:N415" si="1049">D412+D414</f>
        <v>0</v>
      </c>
      <c r="E415" s="6">
        <f t="shared" si="1049"/>
        <v>0</v>
      </c>
      <c r="F415" s="6">
        <f t="shared" si="1049"/>
        <v>0</v>
      </c>
      <c r="G415" s="6">
        <f t="shared" si="1049"/>
        <v>0</v>
      </c>
      <c r="H415" s="6">
        <f t="shared" si="1049"/>
        <v>0</v>
      </c>
      <c r="I415" s="6">
        <f t="shared" si="1049"/>
        <v>0</v>
      </c>
      <c r="J415" s="6">
        <f t="shared" si="1049"/>
        <v>0</v>
      </c>
      <c r="K415" s="6">
        <f t="shared" si="1049"/>
        <v>0</v>
      </c>
      <c r="L415" s="6">
        <f t="shared" si="1049"/>
        <v>0</v>
      </c>
      <c r="M415" s="6">
        <f t="shared" si="1049"/>
        <v>0</v>
      </c>
      <c r="N415" s="6">
        <f t="shared" si="1049"/>
        <v>0</v>
      </c>
      <c r="O415" s="6">
        <f t="shared" si="1046"/>
        <v>0</v>
      </c>
      <c r="P415" s="6">
        <f t="shared" ref="P415:S415" si="1050">P412+P414</f>
        <v>0</v>
      </c>
      <c r="Q415" s="6">
        <f t="shared" si="1050"/>
        <v>0</v>
      </c>
      <c r="R415" s="6">
        <f t="shared" si="1050"/>
        <v>0</v>
      </c>
      <c r="S415" s="6">
        <f t="shared" si="1050"/>
        <v>0</v>
      </c>
    </row>
    <row r="416" spans="1:19" x14ac:dyDescent="0.25">
      <c r="A416" s="8" t="s">
        <v>33</v>
      </c>
      <c r="B416" s="80">
        <v>0.25</v>
      </c>
      <c r="C416" s="6">
        <f t="shared" ref="C416" si="1051">C415*$B$16</f>
        <v>0</v>
      </c>
      <c r="D416" s="6">
        <f t="shared" ref="D416:N416" si="1052">D415*$B$16</f>
        <v>0</v>
      </c>
      <c r="E416" s="6">
        <f t="shared" si="1052"/>
        <v>0</v>
      </c>
      <c r="F416" s="6">
        <f t="shared" si="1052"/>
        <v>0</v>
      </c>
      <c r="G416" s="6">
        <f t="shared" si="1052"/>
        <v>0</v>
      </c>
      <c r="H416" s="6">
        <f t="shared" si="1052"/>
        <v>0</v>
      </c>
      <c r="I416" s="6">
        <f t="shared" si="1052"/>
        <v>0</v>
      </c>
      <c r="J416" s="6">
        <f t="shared" si="1052"/>
        <v>0</v>
      </c>
      <c r="K416" s="6">
        <f t="shared" si="1052"/>
        <v>0</v>
      </c>
      <c r="L416" s="6">
        <f t="shared" si="1052"/>
        <v>0</v>
      </c>
      <c r="M416" s="6">
        <f t="shared" si="1052"/>
        <v>0</v>
      </c>
      <c r="N416" s="6">
        <f t="shared" si="1052"/>
        <v>0</v>
      </c>
      <c r="O416" s="6">
        <f t="shared" si="1046"/>
        <v>0</v>
      </c>
      <c r="P416" s="6">
        <f t="shared" ref="P416:S416" si="1053">P415*$B416</f>
        <v>0</v>
      </c>
      <c r="Q416" s="6">
        <f t="shared" si="1053"/>
        <v>0</v>
      </c>
      <c r="R416" s="6">
        <f t="shared" si="1053"/>
        <v>0</v>
      </c>
      <c r="S416" s="6">
        <f t="shared" si="1053"/>
        <v>0</v>
      </c>
    </row>
    <row r="417" spans="1:19" x14ac:dyDescent="0.25">
      <c r="A417" s="8" t="s">
        <v>34</v>
      </c>
      <c r="B417" s="9">
        <f>1-B416</f>
        <v>0.75</v>
      </c>
      <c r="C417" s="6">
        <f t="shared" ref="C417" si="1054">C415*$B$17</f>
        <v>0</v>
      </c>
      <c r="D417" s="6">
        <f t="shared" ref="D417:N417" si="1055">D415*$B$17</f>
        <v>0</v>
      </c>
      <c r="E417" s="6">
        <f t="shared" si="1055"/>
        <v>0</v>
      </c>
      <c r="F417" s="6">
        <f t="shared" si="1055"/>
        <v>0</v>
      </c>
      <c r="G417" s="6">
        <f t="shared" si="1055"/>
        <v>0</v>
      </c>
      <c r="H417" s="6">
        <f t="shared" si="1055"/>
        <v>0</v>
      </c>
      <c r="I417" s="6">
        <f t="shared" si="1055"/>
        <v>0</v>
      </c>
      <c r="J417" s="6">
        <f t="shared" si="1055"/>
        <v>0</v>
      </c>
      <c r="K417" s="6">
        <f t="shared" si="1055"/>
        <v>0</v>
      </c>
      <c r="L417" s="6">
        <f t="shared" si="1055"/>
        <v>0</v>
      </c>
      <c r="M417" s="6">
        <f t="shared" si="1055"/>
        <v>0</v>
      </c>
      <c r="N417" s="6">
        <f t="shared" si="1055"/>
        <v>0</v>
      </c>
      <c r="O417" s="6">
        <f t="shared" si="1046"/>
        <v>0</v>
      </c>
      <c r="P417" s="6">
        <f t="shared" ref="P417:S417" si="1056">P415-P416</f>
        <v>0</v>
      </c>
      <c r="Q417" s="6">
        <f t="shared" si="1056"/>
        <v>0</v>
      </c>
      <c r="R417" s="6">
        <f t="shared" si="1056"/>
        <v>0</v>
      </c>
      <c r="S417" s="6">
        <f t="shared" si="1056"/>
        <v>0</v>
      </c>
    </row>
    <row r="418" spans="1:19" x14ac:dyDescent="0.25">
      <c r="A418" s="122" t="str">
        <f>Vendas!A429</f>
        <v>PRODUTO 42</v>
      </c>
      <c r="B418" s="122"/>
      <c r="C418" s="98" t="s">
        <v>17</v>
      </c>
      <c r="D418" s="98" t="s">
        <v>18</v>
      </c>
      <c r="E418" s="98" t="s">
        <v>19</v>
      </c>
      <c r="F418" s="98" t="s">
        <v>20</v>
      </c>
      <c r="G418" s="98" t="s">
        <v>21</v>
      </c>
      <c r="H418" s="98" t="s">
        <v>22</v>
      </c>
      <c r="I418" s="98" t="s">
        <v>23</v>
      </c>
      <c r="J418" s="98" t="s">
        <v>24</v>
      </c>
      <c r="K418" s="98" t="s">
        <v>25</v>
      </c>
      <c r="L418" s="98" t="s">
        <v>26</v>
      </c>
      <c r="M418" s="98" t="s">
        <v>27</v>
      </c>
      <c r="N418" s="98" t="s">
        <v>28</v>
      </c>
      <c r="O418" s="98" t="s">
        <v>438</v>
      </c>
      <c r="P418" s="98" t="s">
        <v>447</v>
      </c>
      <c r="Q418" s="98" t="s">
        <v>448</v>
      </c>
      <c r="R418" s="98" t="s">
        <v>449</v>
      </c>
      <c r="S418" s="98" t="s">
        <v>450</v>
      </c>
    </row>
    <row r="419" spans="1:19" x14ac:dyDescent="0.25">
      <c r="A419" s="194" t="s">
        <v>29</v>
      </c>
      <c r="B419" s="194"/>
      <c r="C419" s="78">
        <f>Vendas!C431</f>
        <v>0</v>
      </c>
      <c r="D419" s="78">
        <f>Vendas!D431</f>
        <v>0</v>
      </c>
      <c r="E419" s="78">
        <f>Vendas!E431</f>
        <v>0</v>
      </c>
      <c r="F419" s="78">
        <f>Vendas!F431</f>
        <v>0</v>
      </c>
      <c r="G419" s="78">
        <f>Vendas!G431</f>
        <v>0</v>
      </c>
      <c r="H419" s="78">
        <f>Vendas!H431</f>
        <v>0</v>
      </c>
      <c r="I419" s="78">
        <f>Vendas!I431</f>
        <v>0</v>
      </c>
      <c r="J419" s="78">
        <f>Vendas!J431</f>
        <v>0</v>
      </c>
      <c r="K419" s="78">
        <f>Vendas!K431</f>
        <v>0</v>
      </c>
      <c r="L419" s="78">
        <f>Vendas!L431</f>
        <v>0</v>
      </c>
      <c r="M419" s="78">
        <f>Vendas!M431</f>
        <v>0</v>
      </c>
      <c r="N419" s="78">
        <f>Vendas!N431</f>
        <v>0</v>
      </c>
      <c r="O419" s="79">
        <f t="shared" ref="O419" si="1057">SUM(C419:N419)</f>
        <v>0</v>
      </c>
      <c r="P419" s="79">
        <f>Vendas!P431</f>
        <v>0</v>
      </c>
      <c r="Q419" s="79">
        <f>Vendas!Q431</f>
        <v>0</v>
      </c>
      <c r="R419" s="79">
        <f>Vendas!R431</f>
        <v>0</v>
      </c>
      <c r="S419" s="79">
        <f>Vendas!S431</f>
        <v>0</v>
      </c>
    </row>
    <row r="420" spans="1:19" x14ac:dyDescent="0.25">
      <c r="A420" s="175" t="s">
        <v>516</v>
      </c>
      <c r="B420" s="120">
        <v>0</v>
      </c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9"/>
      <c r="P420" s="79"/>
      <c r="Q420" s="79"/>
      <c r="R420" s="79"/>
      <c r="S420" s="79"/>
    </row>
    <row r="421" spans="1:19" x14ac:dyDescent="0.25">
      <c r="A421" s="194" t="s">
        <v>30</v>
      </c>
      <c r="B421" s="194"/>
      <c r="C421" s="6">
        <f>Vendas!C432*(1-$B420)</f>
        <v>0</v>
      </c>
      <c r="D421" s="6">
        <f>Vendas!D432*(1-$B420)</f>
        <v>0</v>
      </c>
      <c r="E421" s="6">
        <f>Vendas!E432*(1-$B420)</f>
        <v>0</v>
      </c>
      <c r="F421" s="6">
        <f>Vendas!F432*(1-$B420)</f>
        <v>0</v>
      </c>
      <c r="G421" s="6">
        <f>Vendas!G432*(1-$B420)</f>
        <v>0</v>
      </c>
      <c r="H421" s="6">
        <f>Vendas!H432*(1-$B420)</f>
        <v>0</v>
      </c>
      <c r="I421" s="6">
        <f>Vendas!I432*(1-$B420)</f>
        <v>0</v>
      </c>
      <c r="J421" s="6">
        <f>Vendas!J432*(1-$B420)</f>
        <v>0</v>
      </c>
      <c r="K421" s="6">
        <f>Vendas!K432*(1-$B420)</f>
        <v>0</v>
      </c>
      <c r="L421" s="6">
        <f>Vendas!L432*(1-$B420)</f>
        <v>0</v>
      </c>
      <c r="M421" s="6">
        <f>Vendas!M432*(1-$B420)</f>
        <v>0</v>
      </c>
      <c r="N421" s="6">
        <f>Vendas!N432*(1-$B420)</f>
        <v>0</v>
      </c>
      <c r="O421" s="6">
        <f t="shared" ref="O421" si="1058">AVERAGE(C421:N421)</f>
        <v>0</v>
      </c>
      <c r="P421" s="6">
        <f>Vendas!P432*(1-Aprovisionamento!$B420)</f>
        <v>0</v>
      </c>
      <c r="Q421" s="6">
        <f>Vendas!Q432*(1-Aprovisionamento!$B420)</f>
        <v>0</v>
      </c>
      <c r="R421" s="6">
        <f>Vendas!R432*(1-Aprovisionamento!$B420)</f>
        <v>0</v>
      </c>
      <c r="S421" s="6">
        <f>Vendas!S432*(1-Aprovisionamento!$B420)</f>
        <v>0</v>
      </c>
    </row>
    <row r="422" spans="1:19" ht="12" customHeight="1" x14ac:dyDescent="0.25">
      <c r="A422" s="194" t="s">
        <v>282</v>
      </c>
      <c r="B422" s="194"/>
      <c r="C422" s="6">
        <f t="shared" ref="C422" si="1059">C419*C421</f>
        <v>0</v>
      </c>
      <c r="D422" s="6">
        <f t="shared" ref="D422:N422" si="1060">D419*D421</f>
        <v>0</v>
      </c>
      <c r="E422" s="6">
        <f t="shared" si="1060"/>
        <v>0</v>
      </c>
      <c r="F422" s="6">
        <f t="shared" si="1060"/>
        <v>0</v>
      </c>
      <c r="G422" s="6">
        <f t="shared" si="1060"/>
        <v>0</v>
      </c>
      <c r="H422" s="6">
        <f t="shared" si="1060"/>
        <v>0</v>
      </c>
      <c r="I422" s="6">
        <f t="shared" si="1060"/>
        <v>0</v>
      </c>
      <c r="J422" s="6">
        <f t="shared" si="1060"/>
        <v>0</v>
      </c>
      <c r="K422" s="6">
        <f t="shared" si="1060"/>
        <v>0</v>
      </c>
      <c r="L422" s="6">
        <f t="shared" si="1060"/>
        <v>0</v>
      </c>
      <c r="M422" s="6">
        <f t="shared" si="1060"/>
        <v>0</v>
      </c>
      <c r="N422" s="6">
        <f t="shared" si="1060"/>
        <v>0</v>
      </c>
      <c r="O422" s="6">
        <f t="shared" ref="O422" si="1061">SUM(C422:N422)</f>
        <v>0</v>
      </c>
      <c r="P422" s="6">
        <f t="shared" ref="P422:S422" si="1062">P419*P421</f>
        <v>0</v>
      </c>
      <c r="Q422" s="6">
        <f t="shared" si="1062"/>
        <v>0</v>
      </c>
      <c r="R422" s="6">
        <f t="shared" si="1062"/>
        <v>0</v>
      </c>
      <c r="S422" s="6">
        <f t="shared" si="1062"/>
        <v>0</v>
      </c>
    </row>
    <row r="423" spans="1:19" x14ac:dyDescent="0.25">
      <c r="A423" s="194" t="s">
        <v>31</v>
      </c>
      <c r="B423" s="194"/>
      <c r="C423" s="130">
        <f>Vendas!C434</f>
        <v>0.21</v>
      </c>
      <c r="D423" s="130">
        <f>Vendas!D434</f>
        <v>0.21</v>
      </c>
      <c r="E423" s="130">
        <f>Vendas!E434</f>
        <v>0.21</v>
      </c>
      <c r="F423" s="130">
        <f>Vendas!F434</f>
        <v>0.21</v>
      </c>
      <c r="G423" s="130">
        <f>Vendas!G434</f>
        <v>0.21</v>
      </c>
      <c r="H423" s="130">
        <f>Vendas!H434</f>
        <v>0.21</v>
      </c>
      <c r="I423" s="130">
        <f>Vendas!I434</f>
        <v>0.21</v>
      </c>
      <c r="J423" s="130">
        <f>Vendas!J434</f>
        <v>0.21</v>
      </c>
      <c r="K423" s="130">
        <f>Vendas!K434</f>
        <v>0.21</v>
      </c>
      <c r="L423" s="130">
        <f>Vendas!L434</f>
        <v>0.21</v>
      </c>
      <c r="M423" s="130">
        <f>Vendas!M434</f>
        <v>0.21</v>
      </c>
      <c r="N423" s="130">
        <f>Vendas!N434</f>
        <v>0.21</v>
      </c>
      <c r="O423" s="6"/>
      <c r="P423" s="6"/>
      <c r="Q423" s="6"/>
      <c r="R423" s="6"/>
      <c r="S423" s="6"/>
    </row>
    <row r="424" spans="1:19" x14ac:dyDescent="0.25">
      <c r="A424" s="195" t="s">
        <v>280</v>
      </c>
      <c r="B424" s="195"/>
      <c r="C424" s="6">
        <f t="shared" ref="C424" si="1063">C422*C423</f>
        <v>0</v>
      </c>
      <c r="D424" s="6">
        <f t="shared" ref="D424:N424" si="1064">D422*D423</f>
        <v>0</v>
      </c>
      <c r="E424" s="6">
        <f t="shared" si="1064"/>
        <v>0</v>
      </c>
      <c r="F424" s="6">
        <f t="shared" si="1064"/>
        <v>0</v>
      </c>
      <c r="G424" s="6">
        <f t="shared" si="1064"/>
        <v>0</v>
      </c>
      <c r="H424" s="6">
        <f t="shared" si="1064"/>
        <v>0</v>
      </c>
      <c r="I424" s="6">
        <f t="shared" si="1064"/>
        <v>0</v>
      </c>
      <c r="J424" s="6">
        <f t="shared" si="1064"/>
        <v>0</v>
      </c>
      <c r="K424" s="6">
        <f t="shared" si="1064"/>
        <v>0</v>
      </c>
      <c r="L424" s="6">
        <f t="shared" si="1064"/>
        <v>0</v>
      </c>
      <c r="M424" s="6">
        <f t="shared" si="1064"/>
        <v>0</v>
      </c>
      <c r="N424" s="6">
        <f t="shared" si="1064"/>
        <v>0</v>
      </c>
      <c r="O424" s="6">
        <f t="shared" ref="O424:O427" si="1065">SUM(C424:N424)</f>
        <v>0</v>
      </c>
      <c r="P424" s="6">
        <f t="shared" ref="P424:S424" si="1066">P422*$C423</f>
        <v>0</v>
      </c>
      <c r="Q424" s="6">
        <f t="shared" si="1066"/>
        <v>0</v>
      </c>
      <c r="R424" s="6">
        <f t="shared" si="1066"/>
        <v>0</v>
      </c>
      <c r="S424" s="6">
        <f t="shared" si="1066"/>
        <v>0</v>
      </c>
    </row>
    <row r="425" spans="1:19" x14ac:dyDescent="0.25">
      <c r="A425" s="195" t="s">
        <v>281</v>
      </c>
      <c r="B425" s="195"/>
      <c r="C425" s="6">
        <f t="shared" ref="C425" si="1067">C422+C424</f>
        <v>0</v>
      </c>
      <c r="D425" s="6">
        <f t="shared" ref="D425:N425" si="1068">D422+D424</f>
        <v>0</v>
      </c>
      <c r="E425" s="6">
        <f t="shared" si="1068"/>
        <v>0</v>
      </c>
      <c r="F425" s="6">
        <f t="shared" si="1068"/>
        <v>0</v>
      </c>
      <c r="G425" s="6">
        <f t="shared" si="1068"/>
        <v>0</v>
      </c>
      <c r="H425" s="6">
        <f t="shared" si="1068"/>
        <v>0</v>
      </c>
      <c r="I425" s="6">
        <f t="shared" si="1068"/>
        <v>0</v>
      </c>
      <c r="J425" s="6">
        <f t="shared" si="1068"/>
        <v>0</v>
      </c>
      <c r="K425" s="6">
        <f t="shared" si="1068"/>
        <v>0</v>
      </c>
      <c r="L425" s="6">
        <f t="shared" si="1068"/>
        <v>0</v>
      </c>
      <c r="M425" s="6">
        <f t="shared" si="1068"/>
        <v>0</v>
      </c>
      <c r="N425" s="6">
        <f t="shared" si="1068"/>
        <v>0</v>
      </c>
      <c r="O425" s="6">
        <f t="shared" si="1065"/>
        <v>0</v>
      </c>
      <c r="P425" s="6">
        <f t="shared" ref="P425:S425" si="1069">P422+P424</f>
        <v>0</v>
      </c>
      <c r="Q425" s="6">
        <f t="shared" si="1069"/>
        <v>0</v>
      </c>
      <c r="R425" s="6">
        <f t="shared" si="1069"/>
        <v>0</v>
      </c>
      <c r="S425" s="6">
        <f t="shared" si="1069"/>
        <v>0</v>
      </c>
    </row>
    <row r="426" spans="1:19" x14ac:dyDescent="0.25">
      <c r="A426" s="8" t="s">
        <v>33</v>
      </c>
      <c r="B426" s="80">
        <v>0.25</v>
      </c>
      <c r="C426" s="6">
        <f t="shared" ref="C426" si="1070">C425*$B$16</f>
        <v>0</v>
      </c>
      <c r="D426" s="6">
        <f t="shared" ref="D426:N426" si="1071">D425*$B$16</f>
        <v>0</v>
      </c>
      <c r="E426" s="6">
        <f t="shared" si="1071"/>
        <v>0</v>
      </c>
      <c r="F426" s="6">
        <f t="shared" si="1071"/>
        <v>0</v>
      </c>
      <c r="G426" s="6">
        <f t="shared" si="1071"/>
        <v>0</v>
      </c>
      <c r="H426" s="6">
        <f t="shared" si="1071"/>
        <v>0</v>
      </c>
      <c r="I426" s="6">
        <f t="shared" si="1071"/>
        <v>0</v>
      </c>
      <c r="J426" s="6">
        <f t="shared" si="1071"/>
        <v>0</v>
      </c>
      <c r="K426" s="6">
        <f t="shared" si="1071"/>
        <v>0</v>
      </c>
      <c r="L426" s="6">
        <f t="shared" si="1071"/>
        <v>0</v>
      </c>
      <c r="M426" s="6">
        <f t="shared" si="1071"/>
        <v>0</v>
      </c>
      <c r="N426" s="6">
        <f t="shared" si="1071"/>
        <v>0</v>
      </c>
      <c r="O426" s="6">
        <f t="shared" si="1065"/>
        <v>0</v>
      </c>
      <c r="P426" s="6">
        <f t="shared" ref="P426:S426" si="1072">P425*$B426</f>
        <v>0</v>
      </c>
      <c r="Q426" s="6">
        <f t="shared" si="1072"/>
        <v>0</v>
      </c>
      <c r="R426" s="6">
        <f t="shared" si="1072"/>
        <v>0</v>
      </c>
      <c r="S426" s="6">
        <f t="shared" si="1072"/>
        <v>0</v>
      </c>
    </row>
    <row r="427" spans="1:19" x14ac:dyDescent="0.25">
      <c r="A427" s="8" t="s">
        <v>34</v>
      </c>
      <c r="B427" s="9">
        <f>1-B426</f>
        <v>0.75</v>
      </c>
      <c r="C427" s="6">
        <f t="shared" ref="C427" si="1073">C425*$B$17</f>
        <v>0</v>
      </c>
      <c r="D427" s="6">
        <f t="shared" ref="D427:N427" si="1074">D425*$B$17</f>
        <v>0</v>
      </c>
      <c r="E427" s="6">
        <f t="shared" si="1074"/>
        <v>0</v>
      </c>
      <c r="F427" s="6">
        <f t="shared" si="1074"/>
        <v>0</v>
      </c>
      <c r="G427" s="6">
        <f t="shared" si="1074"/>
        <v>0</v>
      </c>
      <c r="H427" s="6">
        <f t="shared" si="1074"/>
        <v>0</v>
      </c>
      <c r="I427" s="6">
        <f t="shared" si="1074"/>
        <v>0</v>
      </c>
      <c r="J427" s="6">
        <f t="shared" si="1074"/>
        <v>0</v>
      </c>
      <c r="K427" s="6">
        <f t="shared" si="1074"/>
        <v>0</v>
      </c>
      <c r="L427" s="6">
        <f t="shared" si="1074"/>
        <v>0</v>
      </c>
      <c r="M427" s="6">
        <f t="shared" si="1074"/>
        <v>0</v>
      </c>
      <c r="N427" s="6">
        <f t="shared" si="1074"/>
        <v>0</v>
      </c>
      <c r="O427" s="6">
        <f t="shared" si="1065"/>
        <v>0</v>
      </c>
      <c r="P427" s="6">
        <f t="shared" ref="P427:S427" si="1075">P425-P426</f>
        <v>0</v>
      </c>
      <c r="Q427" s="6">
        <f t="shared" si="1075"/>
        <v>0</v>
      </c>
      <c r="R427" s="6">
        <f t="shared" si="1075"/>
        <v>0</v>
      </c>
      <c r="S427" s="6">
        <f t="shared" si="1075"/>
        <v>0</v>
      </c>
    </row>
    <row r="428" spans="1:19" x14ac:dyDescent="0.25">
      <c r="A428" s="122" t="str">
        <f>Vendas!A439</f>
        <v>PRODUTO 43</v>
      </c>
      <c r="B428" s="122"/>
      <c r="C428" s="98" t="s">
        <v>17</v>
      </c>
      <c r="D428" s="98" t="s">
        <v>18</v>
      </c>
      <c r="E428" s="98" t="s">
        <v>19</v>
      </c>
      <c r="F428" s="98" t="s">
        <v>20</v>
      </c>
      <c r="G428" s="98" t="s">
        <v>21</v>
      </c>
      <c r="H428" s="98" t="s">
        <v>22</v>
      </c>
      <c r="I428" s="98" t="s">
        <v>23</v>
      </c>
      <c r="J428" s="98" t="s">
        <v>24</v>
      </c>
      <c r="K428" s="98" t="s">
        <v>25</v>
      </c>
      <c r="L428" s="98" t="s">
        <v>26</v>
      </c>
      <c r="M428" s="98" t="s">
        <v>27</v>
      </c>
      <c r="N428" s="98" t="s">
        <v>28</v>
      </c>
      <c r="O428" s="98" t="s">
        <v>438</v>
      </c>
      <c r="P428" s="98" t="s">
        <v>447</v>
      </c>
      <c r="Q428" s="98" t="s">
        <v>448</v>
      </c>
      <c r="R428" s="98" t="s">
        <v>449</v>
      </c>
      <c r="S428" s="98" t="s">
        <v>450</v>
      </c>
    </row>
    <row r="429" spans="1:19" x14ac:dyDescent="0.25">
      <c r="A429" s="194" t="s">
        <v>29</v>
      </c>
      <c r="B429" s="194"/>
      <c r="C429" s="78">
        <f>Vendas!C441</f>
        <v>0</v>
      </c>
      <c r="D429" s="78">
        <f>Vendas!D441</f>
        <v>0</v>
      </c>
      <c r="E429" s="78">
        <f>Vendas!E441</f>
        <v>0</v>
      </c>
      <c r="F429" s="78">
        <f>Vendas!F441</f>
        <v>0</v>
      </c>
      <c r="G429" s="78">
        <f>Vendas!G441</f>
        <v>0</v>
      </c>
      <c r="H429" s="78">
        <f>Vendas!H441</f>
        <v>0</v>
      </c>
      <c r="I429" s="78">
        <f>Vendas!I441</f>
        <v>0</v>
      </c>
      <c r="J429" s="78">
        <f>Vendas!J441</f>
        <v>0</v>
      </c>
      <c r="K429" s="78">
        <f>Vendas!K441</f>
        <v>0</v>
      </c>
      <c r="L429" s="78">
        <f>Vendas!L441</f>
        <v>0</v>
      </c>
      <c r="M429" s="78">
        <f>Vendas!M441</f>
        <v>0</v>
      </c>
      <c r="N429" s="78">
        <f>Vendas!N441</f>
        <v>0</v>
      </c>
      <c r="O429" s="79">
        <f t="shared" ref="O429" si="1076">SUM(C429:N429)</f>
        <v>0</v>
      </c>
      <c r="P429" s="79">
        <f>Vendas!P441</f>
        <v>0</v>
      </c>
      <c r="Q429" s="79">
        <f>Vendas!Q441</f>
        <v>0</v>
      </c>
      <c r="R429" s="79">
        <f>Vendas!R441</f>
        <v>0</v>
      </c>
      <c r="S429" s="79">
        <f>Vendas!S441</f>
        <v>0</v>
      </c>
    </row>
    <row r="430" spans="1:19" x14ac:dyDescent="0.25">
      <c r="A430" s="175" t="s">
        <v>516</v>
      </c>
      <c r="B430" s="120">
        <v>0</v>
      </c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9"/>
      <c r="P430" s="79"/>
      <c r="Q430" s="79"/>
      <c r="R430" s="79"/>
      <c r="S430" s="79"/>
    </row>
    <row r="431" spans="1:19" x14ac:dyDescent="0.25">
      <c r="A431" s="194" t="s">
        <v>30</v>
      </c>
      <c r="B431" s="194"/>
      <c r="C431" s="6">
        <f>Vendas!C442*(1-$B430)</f>
        <v>0</v>
      </c>
      <c r="D431" s="6">
        <f>Vendas!D442*(1-$B430)</f>
        <v>0</v>
      </c>
      <c r="E431" s="6">
        <f>Vendas!E442*(1-$B430)</f>
        <v>0</v>
      </c>
      <c r="F431" s="6">
        <f>Vendas!F442*(1-$B430)</f>
        <v>0</v>
      </c>
      <c r="G431" s="6">
        <f>Vendas!G442*(1-$B430)</f>
        <v>0</v>
      </c>
      <c r="H431" s="6">
        <f>Vendas!H442*(1-$B430)</f>
        <v>0</v>
      </c>
      <c r="I431" s="6">
        <f>Vendas!I442*(1-$B430)</f>
        <v>0</v>
      </c>
      <c r="J431" s="6">
        <f>Vendas!J442*(1-$B430)</f>
        <v>0</v>
      </c>
      <c r="K431" s="6">
        <f>Vendas!K442*(1-$B430)</f>
        <v>0</v>
      </c>
      <c r="L431" s="6">
        <f>Vendas!L442*(1-$B430)</f>
        <v>0</v>
      </c>
      <c r="M431" s="6">
        <f>Vendas!M442*(1-$B430)</f>
        <v>0</v>
      </c>
      <c r="N431" s="6">
        <f>Vendas!N442*(1-$B430)</f>
        <v>0</v>
      </c>
      <c r="O431" s="6">
        <f t="shared" ref="O431" si="1077">AVERAGE(C431:N431)</f>
        <v>0</v>
      </c>
      <c r="P431" s="6">
        <f>Vendas!P442*(1-Aprovisionamento!$B430)</f>
        <v>0</v>
      </c>
      <c r="Q431" s="6">
        <f>Vendas!Q442*(1-Aprovisionamento!$B430)</f>
        <v>0</v>
      </c>
      <c r="R431" s="6">
        <f>Vendas!R442*(1-Aprovisionamento!$B430)</f>
        <v>0</v>
      </c>
      <c r="S431" s="6">
        <f>Vendas!S442*(1-Aprovisionamento!$B430)</f>
        <v>0</v>
      </c>
    </row>
    <row r="432" spans="1:19" ht="12" customHeight="1" x14ac:dyDescent="0.25">
      <c r="A432" s="194" t="s">
        <v>282</v>
      </c>
      <c r="B432" s="194"/>
      <c r="C432" s="6">
        <f t="shared" ref="C432" si="1078">C429*C431</f>
        <v>0</v>
      </c>
      <c r="D432" s="6">
        <f t="shared" ref="D432:N432" si="1079">D429*D431</f>
        <v>0</v>
      </c>
      <c r="E432" s="6">
        <f t="shared" si="1079"/>
        <v>0</v>
      </c>
      <c r="F432" s="6">
        <f t="shared" si="1079"/>
        <v>0</v>
      </c>
      <c r="G432" s="6">
        <f t="shared" si="1079"/>
        <v>0</v>
      </c>
      <c r="H432" s="6">
        <f t="shared" si="1079"/>
        <v>0</v>
      </c>
      <c r="I432" s="6">
        <f t="shared" si="1079"/>
        <v>0</v>
      </c>
      <c r="J432" s="6">
        <f t="shared" si="1079"/>
        <v>0</v>
      </c>
      <c r="K432" s="6">
        <f t="shared" si="1079"/>
        <v>0</v>
      </c>
      <c r="L432" s="6">
        <f t="shared" si="1079"/>
        <v>0</v>
      </c>
      <c r="M432" s="6">
        <f t="shared" si="1079"/>
        <v>0</v>
      </c>
      <c r="N432" s="6">
        <f t="shared" si="1079"/>
        <v>0</v>
      </c>
      <c r="O432" s="6">
        <f t="shared" ref="O432" si="1080">SUM(C432:N432)</f>
        <v>0</v>
      </c>
      <c r="P432" s="6">
        <f t="shared" ref="P432:S432" si="1081">P429*P431</f>
        <v>0</v>
      </c>
      <c r="Q432" s="6">
        <f t="shared" si="1081"/>
        <v>0</v>
      </c>
      <c r="R432" s="6">
        <f t="shared" si="1081"/>
        <v>0</v>
      </c>
      <c r="S432" s="6">
        <f t="shared" si="1081"/>
        <v>0</v>
      </c>
    </row>
    <row r="433" spans="1:19" x14ac:dyDescent="0.25">
      <c r="A433" s="194" t="s">
        <v>31</v>
      </c>
      <c r="B433" s="194"/>
      <c r="C433" s="130">
        <f>Vendas!C444</f>
        <v>0.21</v>
      </c>
      <c r="D433" s="130">
        <f>Vendas!D444</f>
        <v>0.21</v>
      </c>
      <c r="E433" s="130">
        <f>Vendas!E444</f>
        <v>0.21</v>
      </c>
      <c r="F433" s="130">
        <f>Vendas!F444</f>
        <v>0.21</v>
      </c>
      <c r="G433" s="130">
        <f>Vendas!G444</f>
        <v>0.21</v>
      </c>
      <c r="H433" s="130">
        <f>Vendas!H444</f>
        <v>0.21</v>
      </c>
      <c r="I433" s="130">
        <f>Vendas!I444</f>
        <v>0.21</v>
      </c>
      <c r="J433" s="130">
        <f>Vendas!J444</f>
        <v>0.21</v>
      </c>
      <c r="K433" s="130">
        <f>Vendas!K444</f>
        <v>0.21</v>
      </c>
      <c r="L433" s="130">
        <f>Vendas!L444</f>
        <v>0.21</v>
      </c>
      <c r="M433" s="130">
        <f>Vendas!M444</f>
        <v>0.21</v>
      </c>
      <c r="N433" s="130">
        <f>Vendas!N444</f>
        <v>0.21</v>
      </c>
      <c r="O433" s="6"/>
      <c r="P433" s="6"/>
      <c r="Q433" s="6"/>
      <c r="R433" s="6"/>
      <c r="S433" s="6"/>
    </row>
    <row r="434" spans="1:19" x14ac:dyDescent="0.25">
      <c r="A434" s="195" t="s">
        <v>280</v>
      </c>
      <c r="B434" s="195"/>
      <c r="C434" s="6">
        <f t="shared" ref="C434" si="1082">C432*C433</f>
        <v>0</v>
      </c>
      <c r="D434" s="6">
        <f t="shared" ref="D434:N434" si="1083">D432*D433</f>
        <v>0</v>
      </c>
      <c r="E434" s="6">
        <f t="shared" si="1083"/>
        <v>0</v>
      </c>
      <c r="F434" s="6">
        <f t="shared" si="1083"/>
        <v>0</v>
      </c>
      <c r="G434" s="6">
        <f t="shared" si="1083"/>
        <v>0</v>
      </c>
      <c r="H434" s="6">
        <f t="shared" si="1083"/>
        <v>0</v>
      </c>
      <c r="I434" s="6">
        <f t="shared" si="1083"/>
        <v>0</v>
      </c>
      <c r="J434" s="6">
        <f t="shared" si="1083"/>
        <v>0</v>
      </c>
      <c r="K434" s="6">
        <f t="shared" si="1083"/>
        <v>0</v>
      </c>
      <c r="L434" s="6">
        <f t="shared" si="1083"/>
        <v>0</v>
      </c>
      <c r="M434" s="6">
        <f t="shared" si="1083"/>
        <v>0</v>
      </c>
      <c r="N434" s="6">
        <f t="shared" si="1083"/>
        <v>0</v>
      </c>
      <c r="O434" s="6">
        <f t="shared" ref="O434:O437" si="1084">SUM(C434:N434)</f>
        <v>0</v>
      </c>
      <c r="P434" s="6">
        <f t="shared" ref="P434:S434" si="1085">P432*$C433</f>
        <v>0</v>
      </c>
      <c r="Q434" s="6">
        <f t="shared" si="1085"/>
        <v>0</v>
      </c>
      <c r="R434" s="6">
        <f t="shared" si="1085"/>
        <v>0</v>
      </c>
      <c r="S434" s="6">
        <f t="shared" si="1085"/>
        <v>0</v>
      </c>
    </row>
    <row r="435" spans="1:19" x14ac:dyDescent="0.25">
      <c r="A435" s="195" t="s">
        <v>281</v>
      </c>
      <c r="B435" s="195"/>
      <c r="C435" s="6">
        <f t="shared" ref="C435" si="1086">C432+C434</f>
        <v>0</v>
      </c>
      <c r="D435" s="6">
        <f t="shared" ref="D435:N435" si="1087">D432+D434</f>
        <v>0</v>
      </c>
      <c r="E435" s="6">
        <f t="shared" si="1087"/>
        <v>0</v>
      </c>
      <c r="F435" s="6">
        <f t="shared" si="1087"/>
        <v>0</v>
      </c>
      <c r="G435" s="6">
        <f t="shared" si="1087"/>
        <v>0</v>
      </c>
      <c r="H435" s="6">
        <f t="shared" si="1087"/>
        <v>0</v>
      </c>
      <c r="I435" s="6">
        <f t="shared" si="1087"/>
        <v>0</v>
      </c>
      <c r="J435" s="6">
        <f t="shared" si="1087"/>
        <v>0</v>
      </c>
      <c r="K435" s="6">
        <f t="shared" si="1087"/>
        <v>0</v>
      </c>
      <c r="L435" s="6">
        <f t="shared" si="1087"/>
        <v>0</v>
      </c>
      <c r="M435" s="6">
        <f t="shared" si="1087"/>
        <v>0</v>
      </c>
      <c r="N435" s="6">
        <f t="shared" si="1087"/>
        <v>0</v>
      </c>
      <c r="O435" s="6">
        <f t="shared" si="1084"/>
        <v>0</v>
      </c>
      <c r="P435" s="6">
        <f t="shared" ref="P435:S435" si="1088">P432+P434</f>
        <v>0</v>
      </c>
      <c r="Q435" s="6">
        <f t="shared" si="1088"/>
        <v>0</v>
      </c>
      <c r="R435" s="6">
        <f t="shared" si="1088"/>
        <v>0</v>
      </c>
      <c r="S435" s="6">
        <f t="shared" si="1088"/>
        <v>0</v>
      </c>
    </row>
    <row r="436" spans="1:19" x14ac:dyDescent="0.25">
      <c r="A436" s="8" t="s">
        <v>33</v>
      </c>
      <c r="B436" s="80">
        <v>0.25</v>
      </c>
      <c r="C436" s="6">
        <f t="shared" ref="C436" si="1089">C435*$B$16</f>
        <v>0</v>
      </c>
      <c r="D436" s="6">
        <f t="shared" ref="D436:N436" si="1090">D435*$B$16</f>
        <v>0</v>
      </c>
      <c r="E436" s="6">
        <f t="shared" si="1090"/>
        <v>0</v>
      </c>
      <c r="F436" s="6">
        <f t="shared" si="1090"/>
        <v>0</v>
      </c>
      <c r="G436" s="6">
        <f t="shared" si="1090"/>
        <v>0</v>
      </c>
      <c r="H436" s="6">
        <f t="shared" si="1090"/>
        <v>0</v>
      </c>
      <c r="I436" s="6">
        <f t="shared" si="1090"/>
        <v>0</v>
      </c>
      <c r="J436" s="6">
        <f t="shared" si="1090"/>
        <v>0</v>
      </c>
      <c r="K436" s="6">
        <f t="shared" si="1090"/>
        <v>0</v>
      </c>
      <c r="L436" s="6">
        <f t="shared" si="1090"/>
        <v>0</v>
      </c>
      <c r="M436" s="6">
        <f t="shared" si="1090"/>
        <v>0</v>
      </c>
      <c r="N436" s="6">
        <f t="shared" si="1090"/>
        <v>0</v>
      </c>
      <c r="O436" s="6">
        <f t="shared" si="1084"/>
        <v>0</v>
      </c>
      <c r="P436" s="6">
        <f t="shared" ref="P436:S436" si="1091">P435*$B436</f>
        <v>0</v>
      </c>
      <c r="Q436" s="6">
        <f t="shared" si="1091"/>
        <v>0</v>
      </c>
      <c r="R436" s="6">
        <f t="shared" si="1091"/>
        <v>0</v>
      </c>
      <c r="S436" s="6">
        <f t="shared" si="1091"/>
        <v>0</v>
      </c>
    </row>
    <row r="437" spans="1:19" x14ac:dyDescent="0.25">
      <c r="A437" s="8" t="s">
        <v>34</v>
      </c>
      <c r="B437" s="9">
        <f>1-B436</f>
        <v>0.75</v>
      </c>
      <c r="C437" s="6">
        <f t="shared" ref="C437" si="1092">C435*$B$17</f>
        <v>0</v>
      </c>
      <c r="D437" s="6">
        <f t="shared" ref="D437:N437" si="1093">D435*$B$17</f>
        <v>0</v>
      </c>
      <c r="E437" s="6">
        <f t="shared" si="1093"/>
        <v>0</v>
      </c>
      <c r="F437" s="6">
        <f t="shared" si="1093"/>
        <v>0</v>
      </c>
      <c r="G437" s="6">
        <f t="shared" si="1093"/>
        <v>0</v>
      </c>
      <c r="H437" s="6">
        <f t="shared" si="1093"/>
        <v>0</v>
      </c>
      <c r="I437" s="6">
        <f t="shared" si="1093"/>
        <v>0</v>
      </c>
      <c r="J437" s="6">
        <f t="shared" si="1093"/>
        <v>0</v>
      </c>
      <c r="K437" s="6">
        <f t="shared" si="1093"/>
        <v>0</v>
      </c>
      <c r="L437" s="6">
        <f t="shared" si="1093"/>
        <v>0</v>
      </c>
      <c r="M437" s="6">
        <f t="shared" si="1093"/>
        <v>0</v>
      </c>
      <c r="N437" s="6">
        <f t="shared" si="1093"/>
        <v>0</v>
      </c>
      <c r="O437" s="6">
        <f t="shared" si="1084"/>
        <v>0</v>
      </c>
      <c r="P437" s="6">
        <f t="shared" ref="P437:S437" si="1094">P435-P436</f>
        <v>0</v>
      </c>
      <c r="Q437" s="6">
        <f t="shared" si="1094"/>
        <v>0</v>
      </c>
      <c r="R437" s="6">
        <f t="shared" si="1094"/>
        <v>0</v>
      </c>
      <c r="S437" s="6">
        <f t="shared" si="1094"/>
        <v>0</v>
      </c>
    </row>
    <row r="438" spans="1:19" x14ac:dyDescent="0.25">
      <c r="A438" s="122" t="str">
        <f>Vendas!A449</f>
        <v>PRODUTO 44</v>
      </c>
      <c r="B438" s="122"/>
      <c r="C438" s="98" t="s">
        <v>17</v>
      </c>
      <c r="D438" s="98" t="s">
        <v>18</v>
      </c>
      <c r="E438" s="98" t="s">
        <v>19</v>
      </c>
      <c r="F438" s="98" t="s">
        <v>20</v>
      </c>
      <c r="G438" s="98" t="s">
        <v>21</v>
      </c>
      <c r="H438" s="98" t="s">
        <v>22</v>
      </c>
      <c r="I438" s="98" t="s">
        <v>23</v>
      </c>
      <c r="J438" s="98" t="s">
        <v>24</v>
      </c>
      <c r="K438" s="98" t="s">
        <v>25</v>
      </c>
      <c r="L438" s="98" t="s">
        <v>26</v>
      </c>
      <c r="M438" s="98" t="s">
        <v>27</v>
      </c>
      <c r="N438" s="98" t="s">
        <v>28</v>
      </c>
      <c r="O438" s="98" t="s">
        <v>438</v>
      </c>
      <c r="P438" s="98" t="s">
        <v>447</v>
      </c>
      <c r="Q438" s="98" t="s">
        <v>448</v>
      </c>
      <c r="R438" s="98" t="s">
        <v>449</v>
      </c>
      <c r="S438" s="98" t="s">
        <v>450</v>
      </c>
    </row>
    <row r="439" spans="1:19" x14ac:dyDescent="0.25">
      <c r="A439" s="194" t="s">
        <v>29</v>
      </c>
      <c r="B439" s="194"/>
      <c r="C439" s="78">
        <f>Vendas!C451</f>
        <v>0</v>
      </c>
      <c r="D439" s="78">
        <f>Vendas!D451</f>
        <v>0</v>
      </c>
      <c r="E439" s="78">
        <f>Vendas!E451</f>
        <v>0</v>
      </c>
      <c r="F439" s="78">
        <f>Vendas!F451</f>
        <v>0</v>
      </c>
      <c r="G439" s="78">
        <f>Vendas!G451</f>
        <v>0</v>
      </c>
      <c r="H439" s="78">
        <f>Vendas!H451</f>
        <v>0</v>
      </c>
      <c r="I439" s="78">
        <f>Vendas!I451</f>
        <v>0</v>
      </c>
      <c r="J439" s="78">
        <f>Vendas!J451</f>
        <v>0</v>
      </c>
      <c r="K439" s="78">
        <f>Vendas!K451</f>
        <v>0</v>
      </c>
      <c r="L439" s="78">
        <f>Vendas!L451</f>
        <v>0</v>
      </c>
      <c r="M439" s="78">
        <f>Vendas!M451</f>
        <v>0</v>
      </c>
      <c r="N439" s="78">
        <f>Vendas!N451</f>
        <v>0</v>
      </c>
      <c r="O439" s="79">
        <f t="shared" ref="O439" si="1095">SUM(C439:N439)</f>
        <v>0</v>
      </c>
      <c r="P439" s="79">
        <f>Vendas!P451</f>
        <v>0</v>
      </c>
      <c r="Q439" s="79">
        <f>Vendas!Q451</f>
        <v>0</v>
      </c>
      <c r="R439" s="79">
        <f>Vendas!R451</f>
        <v>0</v>
      </c>
      <c r="S439" s="79">
        <f>Vendas!S451</f>
        <v>0</v>
      </c>
    </row>
    <row r="440" spans="1:19" x14ac:dyDescent="0.25">
      <c r="A440" s="175" t="s">
        <v>516</v>
      </c>
      <c r="B440" s="120">
        <v>0</v>
      </c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9"/>
      <c r="P440" s="79"/>
      <c r="Q440" s="79"/>
      <c r="R440" s="79"/>
      <c r="S440" s="79"/>
    </row>
    <row r="441" spans="1:19" x14ac:dyDescent="0.25">
      <c r="A441" s="194" t="s">
        <v>30</v>
      </c>
      <c r="B441" s="194"/>
      <c r="C441" s="6">
        <f>Vendas!C452*(1-$B440)</f>
        <v>0</v>
      </c>
      <c r="D441" s="6">
        <f>Vendas!D452*(1-$B440)</f>
        <v>0</v>
      </c>
      <c r="E441" s="6">
        <f>Vendas!E452*(1-$B440)</f>
        <v>0</v>
      </c>
      <c r="F441" s="6">
        <f>Vendas!F452*(1-$B440)</f>
        <v>0</v>
      </c>
      <c r="G441" s="6">
        <f>Vendas!G452*(1-$B440)</f>
        <v>0</v>
      </c>
      <c r="H441" s="6">
        <f>Vendas!H452*(1-$B440)</f>
        <v>0</v>
      </c>
      <c r="I441" s="6">
        <f>Vendas!I452*(1-$B440)</f>
        <v>0</v>
      </c>
      <c r="J441" s="6">
        <f>Vendas!J452*(1-$B440)</f>
        <v>0</v>
      </c>
      <c r="K441" s="6">
        <f>Vendas!K452*(1-$B440)</f>
        <v>0</v>
      </c>
      <c r="L441" s="6">
        <f>Vendas!L452*(1-$B440)</f>
        <v>0</v>
      </c>
      <c r="M441" s="6">
        <f>Vendas!M452*(1-$B440)</f>
        <v>0</v>
      </c>
      <c r="N441" s="6">
        <f>Vendas!N452*(1-$B440)</f>
        <v>0</v>
      </c>
      <c r="O441" s="6">
        <f t="shared" ref="O441" si="1096">AVERAGE(C441:N441)</f>
        <v>0</v>
      </c>
      <c r="P441" s="6">
        <f>Vendas!P452*(1-Aprovisionamento!$B440)</f>
        <v>0</v>
      </c>
      <c r="Q441" s="6">
        <f>Vendas!Q452*(1-Aprovisionamento!$B440)</f>
        <v>0</v>
      </c>
      <c r="R441" s="6">
        <f>Vendas!R452*(1-Aprovisionamento!$B440)</f>
        <v>0</v>
      </c>
      <c r="S441" s="6">
        <f>Vendas!S452*(1-Aprovisionamento!$B440)</f>
        <v>0</v>
      </c>
    </row>
    <row r="442" spans="1:19" ht="12" customHeight="1" x14ac:dyDescent="0.25">
      <c r="A442" s="194" t="s">
        <v>282</v>
      </c>
      <c r="B442" s="194"/>
      <c r="C442" s="6">
        <f t="shared" ref="C442" si="1097">C439*C441</f>
        <v>0</v>
      </c>
      <c r="D442" s="6">
        <f t="shared" ref="D442:N442" si="1098">D439*D441</f>
        <v>0</v>
      </c>
      <c r="E442" s="6">
        <f t="shared" si="1098"/>
        <v>0</v>
      </c>
      <c r="F442" s="6">
        <f t="shared" si="1098"/>
        <v>0</v>
      </c>
      <c r="G442" s="6">
        <f t="shared" si="1098"/>
        <v>0</v>
      </c>
      <c r="H442" s="6">
        <f t="shared" si="1098"/>
        <v>0</v>
      </c>
      <c r="I442" s="6">
        <f t="shared" si="1098"/>
        <v>0</v>
      </c>
      <c r="J442" s="6">
        <f t="shared" si="1098"/>
        <v>0</v>
      </c>
      <c r="K442" s="6">
        <f t="shared" si="1098"/>
        <v>0</v>
      </c>
      <c r="L442" s="6">
        <f t="shared" si="1098"/>
        <v>0</v>
      </c>
      <c r="M442" s="6">
        <f t="shared" si="1098"/>
        <v>0</v>
      </c>
      <c r="N442" s="6">
        <f t="shared" si="1098"/>
        <v>0</v>
      </c>
      <c r="O442" s="6">
        <f t="shared" ref="O442" si="1099">SUM(C442:N442)</f>
        <v>0</v>
      </c>
      <c r="P442" s="6">
        <f t="shared" ref="P442:S442" si="1100">P439*P441</f>
        <v>0</v>
      </c>
      <c r="Q442" s="6">
        <f t="shared" si="1100"/>
        <v>0</v>
      </c>
      <c r="R442" s="6">
        <f t="shared" si="1100"/>
        <v>0</v>
      </c>
      <c r="S442" s="6">
        <f t="shared" si="1100"/>
        <v>0</v>
      </c>
    </row>
    <row r="443" spans="1:19" x14ac:dyDescent="0.25">
      <c r="A443" s="194" t="s">
        <v>31</v>
      </c>
      <c r="B443" s="194"/>
      <c r="C443" s="130">
        <f>Vendas!C454</f>
        <v>0.21</v>
      </c>
      <c r="D443" s="130">
        <f>Vendas!D454</f>
        <v>0.21</v>
      </c>
      <c r="E443" s="130">
        <f>Vendas!E454</f>
        <v>0.21</v>
      </c>
      <c r="F443" s="130">
        <f>Vendas!F454</f>
        <v>0.21</v>
      </c>
      <c r="G443" s="130">
        <f>Vendas!G454</f>
        <v>0.21</v>
      </c>
      <c r="H443" s="130">
        <f>Vendas!H454</f>
        <v>0.21</v>
      </c>
      <c r="I443" s="130">
        <f>Vendas!I454</f>
        <v>0.21</v>
      </c>
      <c r="J443" s="130">
        <f>Vendas!J454</f>
        <v>0.21</v>
      </c>
      <c r="K443" s="130">
        <f>Vendas!K454</f>
        <v>0.21</v>
      </c>
      <c r="L443" s="130">
        <f>Vendas!L454</f>
        <v>0.21</v>
      </c>
      <c r="M443" s="130">
        <f>Vendas!M454</f>
        <v>0.21</v>
      </c>
      <c r="N443" s="130">
        <f>Vendas!N454</f>
        <v>0.21</v>
      </c>
      <c r="O443" s="6"/>
      <c r="P443" s="6"/>
      <c r="Q443" s="6"/>
      <c r="R443" s="6"/>
      <c r="S443" s="6"/>
    </row>
    <row r="444" spans="1:19" x14ac:dyDescent="0.25">
      <c r="A444" s="195" t="s">
        <v>280</v>
      </c>
      <c r="B444" s="195"/>
      <c r="C444" s="6">
        <f t="shared" ref="C444" si="1101">C442*C443</f>
        <v>0</v>
      </c>
      <c r="D444" s="6">
        <f t="shared" ref="D444:N444" si="1102">D442*D443</f>
        <v>0</v>
      </c>
      <c r="E444" s="6">
        <f t="shared" si="1102"/>
        <v>0</v>
      </c>
      <c r="F444" s="6">
        <f t="shared" si="1102"/>
        <v>0</v>
      </c>
      <c r="G444" s="6">
        <f t="shared" si="1102"/>
        <v>0</v>
      </c>
      <c r="H444" s="6">
        <f t="shared" si="1102"/>
        <v>0</v>
      </c>
      <c r="I444" s="6">
        <f t="shared" si="1102"/>
        <v>0</v>
      </c>
      <c r="J444" s="6">
        <f t="shared" si="1102"/>
        <v>0</v>
      </c>
      <c r="K444" s="6">
        <f t="shared" si="1102"/>
        <v>0</v>
      </c>
      <c r="L444" s="6">
        <f t="shared" si="1102"/>
        <v>0</v>
      </c>
      <c r="M444" s="6">
        <f t="shared" si="1102"/>
        <v>0</v>
      </c>
      <c r="N444" s="6">
        <f t="shared" si="1102"/>
        <v>0</v>
      </c>
      <c r="O444" s="6">
        <f t="shared" ref="O444:O447" si="1103">SUM(C444:N444)</f>
        <v>0</v>
      </c>
      <c r="P444" s="6">
        <f t="shared" ref="P444:S444" si="1104">P442*$C443</f>
        <v>0</v>
      </c>
      <c r="Q444" s="6">
        <f t="shared" si="1104"/>
        <v>0</v>
      </c>
      <c r="R444" s="6">
        <f t="shared" si="1104"/>
        <v>0</v>
      </c>
      <c r="S444" s="6">
        <f t="shared" si="1104"/>
        <v>0</v>
      </c>
    </row>
    <row r="445" spans="1:19" x14ac:dyDescent="0.25">
      <c r="A445" s="195" t="s">
        <v>281</v>
      </c>
      <c r="B445" s="195"/>
      <c r="C445" s="6">
        <f t="shared" ref="C445" si="1105">C442+C444</f>
        <v>0</v>
      </c>
      <c r="D445" s="6">
        <f t="shared" ref="D445:N445" si="1106">D442+D444</f>
        <v>0</v>
      </c>
      <c r="E445" s="6">
        <f t="shared" si="1106"/>
        <v>0</v>
      </c>
      <c r="F445" s="6">
        <f t="shared" si="1106"/>
        <v>0</v>
      </c>
      <c r="G445" s="6">
        <f t="shared" si="1106"/>
        <v>0</v>
      </c>
      <c r="H445" s="6">
        <f t="shared" si="1106"/>
        <v>0</v>
      </c>
      <c r="I445" s="6">
        <f t="shared" si="1106"/>
        <v>0</v>
      </c>
      <c r="J445" s="6">
        <f t="shared" si="1106"/>
        <v>0</v>
      </c>
      <c r="K445" s="6">
        <f t="shared" si="1106"/>
        <v>0</v>
      </c>
      <c r="L445" s="6">
        <f t="shared" si="1106"/>
        <v>0</v>
      </c>
      <c r="M445" s="6">
        <f t="shared" si="1106"/>
        <v>0</v>
      </c>
      <c r="N445" s="6">
        <f t="shared" si="1106"/>
        <v>0</v>
      </c>
      <c r="O445" s="6">
        <f t="shared" si="1103"/>
        <v>0</v>
      </c>
      <c r="P445" s="6">
        <f t="shared" ref="P445:S445" si="1107">P442+P444</f>
        <v>0</v>
      </c>
      <c r="Q445" s="6">
        <f t="shared" si="1107"/>
        <v>0</v>
      </c>
      <c r="R445" s="6">
        <f t="shared" si="1107"/>
        <v>0</v>
      </c>
      <c r="S445" s="6">
        <f t="shared" si="1107"/>
        <v>0</v>
      </c>
    </row>
    <row r="446" spans="1:19" x14ac:dyDescent="0.25">
      <c r="A446" s="8" t="s">
        <v>33</v>
      </c>
      <c r="B446" s="80">
        <v>0.25</v>
      </c>
      <c r="C446" s="6">
        <f t="shared" ref="C446" si="1108">C445*$B$16</f>
        <v>0</v>
      </c>
      <c r="D446" s="6">
        <f t="shared" ref="D446:N446" si="1109">D445*$B$16</f>
        <v>0</v>
      </c>
      <c r="E446" s="6">
        <f t="shared" si="1109"/>
        <v>0</v>
      </c>
      <c r="F446" s="6">
        <f t="shared" si="1109"/>
        <v>0</v>
      </c>
      <c r="G446" s="6">
        <f t="shared" si="1109"/>
        <v>0</v>
      </c>
      <c r="H446" s="6">
        <f t="shared" si="1109"/>
        <v>0</v>
      </c>
      <c r="I446" s="6">
        <f t="shared" si="1109"/>
        <v>0</v>
      </c>
      <c r="J446" s="6">
        <f t="shared" si="1109"/>
        <v>0</v>
      </c>
      <c r="K446" s="6">
        <f t="shared" si="1109"/>
        <v>0</v>
      </c>
      <c r="L446" s="6">
        <f t="shared" si="1109"/>
        <v>0</v>
      </c>
      <c r="M446" s="6">
        <f t="shared" si="1109"/>
        <v>0</v>
      </c>
      <c r="N446" s="6">
        <f t="shared" si="1109"/>
        <v>0</v>
      </c>
      <c r="O446" s="6">
        <f t="shared" si="1103"/>
        <v>0</v>
      </c>
      <c r="P446" s="6">
        <f t="shared" ref="P446:S446" si="1110">P445*$B446</f>
        <v>0</v>
      </c>
      <c r="Q446" s="6">
        <f t="shared" si="1110"/>
        <v>0</v>
      </c>
      <c r="R446" s="6">
        <f t="shared" si="1110"/>
        <v>0</v>
      </c>
      <c r="S446" s="6">
        <f t="shared" si="1110"/>
        <v>0</v>
      </c>
    </row>
    <row r="447" spans="1:19" x14ac:dyDescent="0.25">
      <c r="A447" s="8" t="s">
        <v>34</v>
      </c>
      <c r="B447" s="9">
        <f>1-B446</f>
        <v>0.75</v>
      </c>
      <c r="C447" s="6">
        <f t="shared" ref="C447" si="1111">C445*$B$17</f>
        <v>0</v>
      </c>
      <c r="D447" s="6">
        <f t="shared" ref="D447:N447" si="1112">D445*$B$17</f>
        <v>0</v>
      </c>
      <c r="E447" s="6">
        <f t="shared" si="1112"/>
        <v>0</v>
      </c>
      <c r="F447" s="6">
        <f t="shared" si="1112"/>
        <v>0</v>
      </c>
      <c r="G447" s="6">
        <f t="shared" si="1112"/>
        <v>0</v>
      </c>
      <c r="H447" s="6">
        <f t="shared" si="1112"/>
        <v>0</v>
      </c>
      <c r="I447" s="6">
        <f t="shared" si="1112"/>
        <v>0</v>
      </c>
      <c r="J447" s="6">
        <f t="shared" si="1112"/>
        <v>0</v>
      </c>
      <c r="K447" s="6">
        <f t="shared" si="1112"/>
        <v>0</v>
      </c>
      <c r="L447" s="6">
        <f t="shared" si="1112"/>
        <v>0</v>
      </c>
      <c r="M447" s="6">
        <f t="shared" si="1112"/>
        <v>0</v>
      </c>
      <c r="N447" s="6">
        <f t="shared" si="1112"/>
        <v>0</v>
      </c>
      <c r="O447" s="6">
        <f t="shared" si="1103"/>
        <v>0</v>
      </c>
      <c r="P447" s="6">
        <f t="shared" ref="P447:S447" si="1113">P445-P446</f>
        <v>0</v>
      </c>
      <c r="Q447" s="6">
        <f t="shared" si="1113"/>
        <v>0</v>
      </c>
      <c r="R447" s="6">
        <f t="shared" si="1113"/>
        <v>0</v>
      </c>
      <c r="S447" s="6">
        <f t="shared" si="1113"/>
        <v>0</v>
      </c>
    </row>
    <row r="448" spans="1:19" x14ac:dyDescent="0.25">
      <c r="A448" s="122" t="str">
        <f>Vendas!A459</f>
        <v>PRODUTO 45</v>
      </c>
      <c r="B448" s="122"/>
      <c r="C448" s="98" t="s">
        <v>17</v>
      </c>
      <c r="D448" s="98" t="s">
        <v>18</v>
      </c>
      <c r="E448" s="98" t="s">
        <v>19</v>
      </c>
      <c r="F448" s="98" t="s">
        <v>20</v>
      </c>
      <c r="G448" s="98" t="s">
        <v>21</v>
      </c>
      <c r="H448" s="98" t="s">
        <v>22</v>
      </c>
      <c r="I448" s="98" t="s">
        <v>23</v>
      </c>
      <c r="J448" s="98" t="s">
        <v>24</v>
      </c>
      <c r="K448" s="98" t="s">
        <v>25</v>
      </c>
      <c r="L448" s="98" t="s">
        <v>26</v>
      </c>
      <c r="M448" s="98" t="s">
        <v>27</v>
      </c>
      <c r="N448" s="98" t="s">
        <v>28</v>
      </c>
      <c r="O448" s="98" t="s">
        <v>438</v>
      </c>
      <c r="P448" s="98" t="s">
        <v>447</v>
      </c>
      <c r="Q448" s="98" t="s">
        <v>448</v>
      </c>
      <c r="R448" s="98" t="s">
        <v>449</v>
      </c>
      <c r="S448" s="98" t="s">
        <v>450</v>
      </c>
    </row>
    <row r="449" spans="1:19" x14ac:dyDescent="0.25">
      <c r="A449" s="194" t="s">
        <v>29</v>
      </c>
      <c r="B449" s="194"/>
      <c r="C449" s="78">
        <f>Vendas!C461</f>
        <v>0</v>
      </c>
      <c r="D449" s="78">
        <f>Vendas!D461</f>
        <v>0</v>
      </c>
      <c r="E449" s="78">
        <f>Vendas!E461</f>
        <v>0</v>
      </c>
      <c r="F449" s="78">
        <f>Vendas!F461</f>
        <v>0</v>
      </c>
      <c r="G449" s="78">
        <f>Vendas!G461</f>
        <v>0</v>
      </c>
      <c r="H449" s="78">
        <f>Vendas!H461</f>
        <v>0</v>
      </c>
      <c r="I449" s="78">
        <f>Vendas!I461</f>
        <v>0</v>
      </c>
      <c r="J449" s="78">
        <f>Vendas!J461</f>
        <v>0</v>
      </c>
      <c r="K449" s="78">
        <f>Vendas!K461</f>
        <v>0</v>
      </c>
      <c r="L449" s="78">
        <f>Vendas!L461</f>
        <v>0</v>
      </c>
      <c r="M449" s="78">
        <f>Vendas!M461</f>
        <v>0</v>
      </c>
      <c r="N449" s="78">
        <f>Vendas!N461</f>
        <v>0</v>
      </c>
      <c r="O449" s="79">
        <f t="shared" ref="O449" si="1114">SUM(C449:N449)</f>
        <v>0</v>
      </c>
      <c r="P449" s="79">
        <f>Vendas!P461</f>
        <v>0</v>
      </c>
      <c r="Q449" s="79">
        <f>Vendas!Q461</f>
        <v>0</v>
      </c>
      <c r="R449" s="79">
        <f>Vendas!R461</f>
        <v>0</v>
      </c>
      <c r="S449" s="79">
        <f>Vendas!S461</f>
        <v>0</v>
      </c>
    </row>
    <row r="450" spans="1:19" x14ac:dyDescent="0.25">
      <c r="A450" s="175" t="s">
        <v>516</v>
      </c>
      <c r="B450" s="120">
        <v>0</v>
      </c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9"/>
      <c r="P450" s="79"/>
      <c r="Q450" s="79"/>
      <c r="R450" s="79"/>
      <c r="S450" s="79"/>
    </row>
    <row r="451" spans="1:19" x14ac:dyDescent="0.25">
      <c r="A451" s="194" t="s">
        <v>30</v>
      </c>
      <c r="B451" s="194"/>
      <c r="C451" s="6">
        <f>Vendas!C462*(1-$B450)</f>
        <v>0</v>
      </c>
      <c r="D451" s="6">
        <f>Vendas!D462*(1-$B450)</f>
        <v>0</v>
      </c>
      <c r="E451" s="6">
        <f>Vendas!E462*(1-$B450)</f>
        <v>0</v>
      </c>
      <c r="F451" s="6">
        <f>Vendas!F462*(1-$B450)</f>
        <v>0</v>
      </c>
      <c r="G451" s="6">
        <f>Vendas!G462*(1-$B450)</f>
        <v>0</v>
      </c>
      <c r="H451" s="6">
        <f>Vendas!H462*(1-$B450)</f>
        <v>0</v>
      </c>
      <c r="I451" s="6">
        <f>Vendas!I462*(1-$B450)</f>
        <v>0</v>
      </c>
      <c r="J451" s="6">
        <f>Vendas!J462*(1-$B450)</f>
        <v>0</v>
      </c>
      <c r="K451" s="6">
        <f>Vendas!K462*(1-$B450)</f>
        <v>0</v>
      </c>
      <c r="L451" s="6">
        <f>Vendas!L462*(1-$B450)</f>
        <v>0</v>
      </c>
      <c r="M451" s="6">
        <f>Vendas!M462*(1-$B450)</f>
        <v>0</v>
      </c>
      <c r="N451" s="6">
        <f>Vendas!N462*(1-$B450)</f>
        <v>0</v>
      </c>
      <c r="O451" s="6">
        <f t="shared" ref="O451" si="1115">AVERAGE(C451:N451)</f>
        <v>0</v>
      </c>
      <c r="P451" s="6">
        <f>Vendas!P462*(1-Aprovisionamento!$B450)</f>
        <v>0</v>
      </c>
      <c r="Q451" s="6">
        <f>Vendas!Q462*(1-Aprovisionamento!$B450)</f>
        <v>0</v>
      </c>
      <c r="R451" s="6">
        <f>Vendas!R462*(1-Aprovisionamento!$B450)</f>
        <v>0</v>
      </c>
      <c r="S451" s="6">
        <f>Vendas!S462*(1-Aprovisionamento!$B450)</f>
        <v>0</v>
      </c>
    </row>
    <row r="452" spans="1:19" ht="12" customHeight="1" x14ac:dyDescent="0.25">
      <c r="A452" s="194" t="s">
        <v>282</v>
      </c>
      <c r="B452" s="194"/>
      <c r="C452" s="6">
        <f t="shared" ref="C452" si="1116">C449*C451</f>
        <v>0</v>
      </c>
      <c r="D452" s="6">
        <f t="shared" ref="D452:N452" si="1117">D449*D451</f>
        <v>0</v>
      </c>
      <c r="E452" s="6">
        <f t="shared" si="1117"/>
        <v>0</v>
      </c>
      <c r="F452" s="6">
        <f t="shared" si="1117"/>
        <v>0</v>
      </c>
      <c r="G452" s="6">
        <f t="shared" si="1117"/>
        <v>0</v>
      </c>
      <c r="H452" s="6">
        <f t="shared" si="1117"/>
        <v>0</v>
      </c>
      <c r="I452" s="6">
        <f t="shared" si="1117"/>
        <v>0</v>
      </c>
      <c r="J452" s="6">
        <f t="shared" si="1117"/>
        <v>0</v>
      </c>
      <c r="K452" s="6">
        <f t="shared" si="1117"/>
        <v>0</v>
      </c>
      <c r="L452" s="6">
        <f t="shared" si="1117"/>
        <v>0</v>
      </c>
      <c r="M452" s="6">
        <f t="shared" si="1117"/>
        <v>0</v>
      </c>
      <c r="N452" s="6">
        <f t="shared" si="1117"/>
        <v>0</v>
      </c>
      <c r="O452" s="6">
        <f t="shared" ref="O452" si="1118">SUM(C452:N452)</f>
        <v>0</v>
      </c>
      <c r="P452" s="6">
        <f t="shared" ref="P452:S452" si="1119">P449*P451</f>
        <v>0</v>
      </c>
      <c r="Q452" s="6">
        <f t="shared" si="1119"/>
        <v>0</v>
      </c>
      <c r="R452" s="6">
        <f t="shared" si="1119"/>
        <v>0</v>
      </c>
      <c r="S452" s="6">
        <f t="shared" si="1119"/>
        <v>0</v>
      </c>
    </row>
    <row r="453" spans="1:19" x14ac:dyDescent="0.25">
      <c r="A453" s="194" t="s">
        <v>31</v>
      </c>
      <c r="B453" s="194"/>
      <c r="C453" s="130">
        <f>Vendas!C464</f>
        <v>0.21</v>
      </c>
      <c r="D453" s="130">
        <f>Vendas!D464</f>
        <v>0.21</v>
      </c>
      <c r="E453" s="130">
        <f>Vendas!E464</f>
        <v>0.21</v>
      </c>
      <c r="F453" s="130">
        <f>Vendas!F464</f>
        <v>0.21</v>
      </c>
      <c r="G453" s="130">
        <f>Vendas!G464</f>
        <v>0.21</v>
      </c>
      <c r="H453" s="130">
        <f>Vendas!H464</f>
        <v>0.21</v>
      </c>
      <c r="I453" s="130">
        <f>Vendas!I464</f>
        <v>0.21</v>
      </c>
      <c r="J453" s="130">
        <f>Vendas!J464</f>
        <v>0.21</v>
      </c>
      <c r="K453" s="130">
        <f>Vendas!K464</f>
        <v>0.21</v>
      </c>
      <c r="L453" s="130">
        <f>Vendas!L464</f>
        <v>0.21</v>
      </c>
      <c r="M453" s="130">
        <f>Vendas!M464</f>
        <v>0.21</v>
      </c>
      <c r="N453" s="130">
        <f>Vendas!N464</f>
        <v>0.21</v>
      </c>
      <c r="O453" s="6"/>
      <c r="P453" s="6"/>
      <c r="Q453" s="6"/>
      <c r="R453" s="6"/>
      <c r="S453" s="6"/>
    </row>
    <row r="454" spans="1:19" x14ac:dyDescent="0.25">
      <c r="A454" s="195" t="s">
        <v>280</v>
      </c>
      <c r="B454" s="195"/>
      <c r="C454" s="6">
        <f t="shared" ref="C454" si="1120">C452*C453</f>
        <v>0</v>
      </c>
      <c r="D454" s="6">
        <f t="shared" ref="D454:N454" si="1121">D452*D453</f>
        <v>0</v>
      </c>
      <c r="E454" s="6">
        <f t="shared" si="1121"/>
        <v>0</v>
      </c>
      <c r="F454" s="6">
        <f t="shared" si="1121"/>
        <v>0</v>
      </c>
      <c r="G454" s="6">
        <f t="shared" si="1121"/>
        <v>0</v>
      </c>
      <c r="H454" s="6">
        <f t="shared" si="1121"/>
        <v>0</v>
      </c>
      <c r="I454" s="6">
        <f t="shared" si="1121"/>
        <v>0</v>
      </c>
      <c r="J454" s="6">
        <f t="shared" si="1121"/>
        <v>0</v>
      </c>
      <c r="K454" s="6">
        <f t="shared" si="1121"/>
        <v>0</v>
      </c>
      <c r="L454" s="6">
        <f t="shared" si="1121"/>
        <v>0</v>
      </c>
      <c r="M454" s="6">
        <f t="shared" si="1121"/>
        <v>0</v>
      </c>
      <c r="N454" s="6">
        <f t="shared" si="1121"/>
        <v>0</v>
      </c>
      <c r="O454" s="6">
        <f t="shared" ref="O454:O457" si="1122">SUM(C454:N454)</f>
        <v>0</v>
      </c>
      <c r="P454" s="6">
        <f t="shared" ref="P454:S454" si="1123">P452*$C453</f>
        <v>0</v>
      </c>
      <c r="Q454" s="6">
        <f t="shared" si="1123"/>
        <v>0</v>
      </c>
      <c r="R454" s="6">
        <f t="shared" si="1123"/>
        <v>0</v>
      </c>
      <c r="S454" s="6">
        <f t="shared" si="1123"/>
        <v>0</v>
      </c>
    </row>
    <row r="455" spans="1:19" x14ac:dyDescent="0.25">
      <c r="A455" s="195" t="s">
        <v>281</v>
      </c>
      <c r="B455" s="195"/>
      <c r="C455" s="6">
        <f t="shared" ref="C455" si="1124">C452+C454</f>
        <v>0</v>
      </c>
      <c r="D455" s="6">
        <f t="shared" ref="D455:N455" si="1125">D452+D454</f>
        <v>0</v>
      </c>
      <c r="E455" s="6">
        <f t="shared" si="1125"/>
        <v>0</v>
      </c>
      <c r="F455" s="6">
        <f t="shared" si="1125"/>
        <v>0</v>
      </c>
      <c r="G455" s="6">
        <f t="shared" si="1125"/>
        <v>0</v>
      </c>
      <c r="H455" s="6">
        <f t="shared" si="1125"/>
        <v>0</v>
      </c>
      <c r="I455" s="6">
        <f t="shared" si="1125"/>
        <v>0</v>
      </c>
      <c r="J455" s="6">
        <f t="shared" si="1125"/>
        <v>0</v>
      </c>
      <c r="K455" s="6">
        <f t="shared" si="1125"/>
        <v>0</v>
      </c>
      <c r="L455" s="6">
        <f t="shared" si="1125"/>
        <v>0</v>
      </c>
      <c r="M455" s="6">
        <f t="shared" si="1125"/>
        <v>0</v>
      </c>
      <c r="N455" s="6">
        <f t="shared" si="1125"/>
        <v>0</v>
      </c>
      <c r="O455" s="6">
        <f t="shared" si="1122"/>
        <v>0</v>
      </c>
      <c r="P455" s="6">
        <f t="shared" ref="P455:S455" si="1126">P452+P454</f>
        <v>0</v>
      </c>
      <c r="Q455" s="6">
        <f t="shared" si="1126"/>
        <v>0</v>
      </c>
      <c r="R455" s="6">
        <f t="shared" si="1126"/>
        <v>0</v>
      </c>
      <c r="S455" s="6">
        <f t="shared" si="1126"/>
        <v>0</v>
      </c>
    </row>
    <row r="456" spans="1:19" x14ac:dyDescent="0.25">
      <c r="A456" s="8" t="s">
        <v>33</v>
      </c>
      <c r="B456" s="80">
        <v>0.25</v>
      </c>
      <c r="C456" s="6">
        <f t="shared" ref="C456" si="1127">C455*$B$16</f>
        <v>0</v>
      </c>
      <c r="D456" s="6">
        <f t="shared" ref="D456:N456" si="1128">D455*$B$16</f>
        <v>0</v>
      </c>
      <c r="E456" s="6">
        <f t="shared" si="1128"/>
        <v>0</v>
      </c>
      <c r="F456" s="6">
        <f t="shared" si="1128"/>
        <v>0</v>
      </c>
      <c r="G456" s="6">
        <f t="shared" si="1128"/>
        <v>0</v>
      </c>
      <c r="H456" s="6">
        <f t="shared" si="1128"/>
        <v>0</v>
      </c>
      <c r="I456" s="6">
        <f t="shared" si="1128"/>
        <v>0</v>
      </c>
      <c r="J456" s="6">
        <f t="shared" si="1128"/>
        <v>0</v>
      </c>
      <c r="K456" s="6">
        <f t="shared" si="1128"/>
        <v>0</v>
      </c>
      <c r="L456" s="6">
        <f t="shared" si="1128"/>
        <v>0</v>
      </c>
      <c r="M456" s="6">
        <f t="shared" si="1128"/>
        <v>0</v>
      </c>
      <c r="N456" s="6">
        <f t="shared" si="1128"/>
        <v>0</v>
      </c>
      <c r="O456" s="6">
        <f t="shared" si="1122"/>
        <v>0</v>
      </c>
      <c r="P456" s="6">
        <f t="shared" ref="P456:S456" si="1129">P455*$B456</f>
        <v>0</v>
      </c>
      <c r="Q456" s="6">
        <f t="shared" si="1129"/>
        <v>0</v>
      </c>
      <c r="R456" s="6">
        <f t="shared" si="1129"/>
        <v>0</v>
      </c>
      <c r="S456" s="6">
        <f t="shared" si="1129"/>
        <v>0</v>
      </c>
    </row>
    <row r="457" spans="1:19" x14ac:dyDescent="0.25">
      <c r="A457" s="8" t="s">
        <v>34</v>
      </c>
      <c r="B457" s="9">
        <f>1-B456</f>
        <v>0.75</v>
      </c>
      <c r="C457" s="6">
        <f t="shared" ref="C457" si="1130">C455*$B$17</f>
        <v>0</v>
      </c>
      <c r="D457" s="6">
        <f t="shared" ref="D457:N457" si="1131">D455*$B$17</f>
        <v>0</v>
      </c>
      <c r="E457" s="6">
        <f t="shared" si="1131"/>
        <v>0</v>
      </c>
      <c r="F457" s="6">
        <f t="shared" si="1131"/>
        <v>0</v>
      </c>
      <c r="G457" s="6">
        <f t="shared" si="1131"/>
        <v>0</v>
      </c>
      <c r="H457" s="6">
        <f t="shared" si="1131"/>
        <v>0</v>
      </c>
      <c r="I457" s="6">
        <f t="shared" si="1131"/>
        <v>0</v>
      </c>
      <c r="J457" s="6">
        <f t="shared" si="1131"/>
        <v>0</v>
      </c>
      <c r="K457" s="6">
        <f t="shared" si="1131"/>
        <v>0</v>
      </c>
      <c r="L457" s="6">
        <f t="shared" si="1131"/>
        <v>0</v>
      </c>
      <c r="M457" s="6">
        <f t="shared" si="1131"/>
        <v>0</v>
      </c>
      <c r="N457" s="6">
        <f t="shared" si="1131"/>
        <v>0</v>
      </c>
      <c r="O457" s="6">
        <f t="shared" si="1122"/>
        <v>0</v>
      </c>
      <c r="P457" s="6">
        <f t="shared" ref="P457:S457" si="1132">P455-P456</f>
        <v>0</v>
      </c>
      <c r="Q457" s="6">
        <f t="shared" si="1132"/>
        <v>0</v>
      </c>
      <c r="R457" s="6">
        <f t="shared" si="1132"/>
        <v>0</v>
      </c>
      <c r="S457" s="6">
        <f t="shared" si="1132"/>
        <v>0</v>
      </c>
    </row>
    <row r="458" spans="1:19" x14ac:dyDescent="0.25">
      <c r="A458" s="122" t="str">
        <f>Vendas!A469</f>
        <v>PRODUTO 46</v>
      </c>
      <c r="B458" s="122"/>
      <c r="C458" s="98" t="s">
        <v>17</v>
      </c>
      <c r="D458" s="98" t="s">
        <v>18</v>
      </c>
      <c r="E458" s="98" t="s">
        <v>19</v>
      </c>
      <c r="F458" s="98" t="s">
        <v>20</v>
      </c>
      <c r="G458" s="98" t="s">
        <v>21</v>
      </c>
      <c r="H458" s="98" t="s">
        <v>22</v>
      </c>
      <c r="I458" s="98" t="s">
        <v>23</v>
      </c>
      <c r="J458" s="98" t="s">
        <v>24</v>
      </c>
      <c r="K458" s="98" t="s">
        <v>25</v>
      </c>
      <c r="L458" s="98" t="s">
        <v>26</v>
      </c>
      <c r="M458" s="98" t="s">
        <v>27</v>
      </c>
      <c r="N458" s="98" t="s">
        <v>28</v>
      </c>
      <c r="O458" s="98" t="s">
        <v>438</v>
      </c>
      <c r="P458" s="98" t="s">
        <v>447</v>
      </c>
      <c r="Q458" s="98" t="s">
        <v>448</v>
      </c>
      <c r="R458" s="98" t="s">
        <v>449</v>
      </c>
      <c r="S458" s="98" t="s">
        <v>450</v>
      </c>
    </row>
    <row r="459" spans="1:19" x14ac:dyDescent="0.25">
      <c r="A459" s="194" t="s">
        <v>29</v>
      </c>
      <c r="B459" s="194"/>
      <c r="C459" s="78">
        <f>Vendas!C471</f>
        <v>0</v>
      </c>
      <c r="D459" s="78">
        <f>Vendas!D471</f>
        <v>0</v>
      </c>
      <c r="E459" s="78">
        <f>Vendas!E471</f>
        <v>0</v>
      </c>
      <c r="F459" s="78">
        <f>Vendas!F471</f>
        <v>0</v>
      </c>
      <c r="G459" s="78">
        <f>Vendas!G471</f>
        <v>0</v>
      </c>
      <c r="H459" s="78">
        <f>Vendas!H471</f>
        <v>0</v>
      </c>
      <c r="I459" s="78">
        <f>Vendas!I471</f>
        <v>0</v>
      </c>
      <c r="J459" s="78">
        <f>Vendas!J471</f>
        <v>0</v>
      </c>
      <c r="K459" s="78">
        <f>Vendas!K471</f>
        <v>0</v>
      </c>
      <c r="L459" s="78">
        <f>Vendas!L471</f>
        <v>0</v>
      </c>
      <c r="M459" s="78">
        <f>Vendas!M471</f>
        <v>0</v>
      </c>
      <c r="N459" s="78">
        <f>Vendas!N471</f>
        <v>0</v>
      </c>
      <c r="O459" s="79">
        <f t="shared" ref="O459" si="1133">SUM(C459:N459)</f>
        <v>0</v>
      </c>
      <c r="P459" s="79">
        <f>Vendas!P471</f>
        <v>0</v>
      </c>
      <c r="Q459" s="79">
        <f>Vendas!Q471</f>
        <v>0</v>
      </c>
      <c r="R459" s="79">
        <f>Vendas!R471</f>
        <v>0</v>
      </c>
      <c r="S459" s="79">
        <f>Vendas!S471</f>
        <v>0</v>
      </c>
    </row>
    <row r="460" spans="1:19" x14ac:dyDescent="0.25">
      <c r="A460" s="175" t="s">
        <v>516</v>
      </c>
      <c r="B460" s="120">
        <v>0</v>
      </c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9"/>
      <c r="P460" s="79"/>
      <c r="Q460" s="79"/>
      <c r="R460" s="79"/>
      <c r="S460" s="79"/>
    </row>
    <row r="461" spans="1:19" x14ac:dyDescent="0.25">
      <c r="A461" s="194" t="s">
        <v>30</v>
      </c>
      <c r="B461" s="194"/>
      <c r="C461" s="6">
        <f>Vendas!C472*(1-$B460)</f>
        <v>0</v>
      </c>
      <c r="D461" s="6">
        <f>Vendas!D472*(1-$B460)</f>
        <v>0</v>
      </c>
      <c r="E461" s="6">
        <f>Vendas!E472*(1-$B460)</f>
        <v>0</v>
      </c>
      <c r="F461" s="6">
        <f>Vendas!F472*(1-$B460)</f>
        <v>0</v>
      </c>
      <c r="G461" s="6">
        <f>Vendas!G472*(1-$B460)</f>
        <v>0</v>
      </c>
      <c r="H461" s="6">
        <f>Vendas!H472*(1-$B460)</f>
        <v>0</v>
      </c>
      <c r="I461" s="6">
        <f>Vendas!I472*(1-$B460)</f>
        <v>0</v>
      </c>
      <c r="J461" s="6">
        <f>Vendas!J472*(1-$B460)</f>
        <v>0</v>
      </c>
      <c r="K461" s="6">
        <f>Vendas!K472*(1-$B460)</f>
        <v>0</v>
      </c>
      <c r="L461" s="6">
        <f>Vendas!L472*(1-$B460)</f>
        <v>0</v>
      </c>
      <c r="M461" s="6">
        <f>Vendas!M472*(1-$B460)</f>
        <v>0</v>
      </c>
      <c r="N461" s="6">
        <f>Vendas!N472*(1-$B460)</f>
        <v>0</v>
      </c>
      <c r="O461" s="6">
        <f t="shared" ref="O461" si="1134">AVERAGE(C461:N461)</f>
        <v>0</v>
      </c>
      <c r="P461" s="6">
        <f>Vendas!P472*(1-Aprovisionamento!$B460)</f>
        <v>0</v>
      </c>
      <c r="Q461" s="6">
        <f>Vendas!Q472*(1-Aprovisionamento!$B460)</f>
        <v>0</v>
      </c>
      <c r="R461" s="6">
        <f>Vendas!R472*(1-Aprovisionamento!$B460)</f>
        <v>0</v>
      </c>
      <c r="S461" s="6">
        <f>Vendas!S472*(1-Aprovisionamento!$B460)</f>
        <v>0</v>
      </c>
    </row>
    <row r="462" spans="1:19" ht="12" customHeight="1" x14ac:dyDescent="0.25">
      <c r="A462" s="194" t="s">
        <v>282</v>
      </c>
      <c r="B462" s="194"/>
      <c r="C462" s="6">
        <f t="shared" ref="C462" si="1135">C459*C461</f>
        <v>0</v>
      </c>
      <c r="D462" s="6">
        <f t="shared" ref="D462:N462" si="1136">D459*D461</f>
        <v>0</v>
      </c>
      <c r="E462" s="6">
        <f t="shared" si="1136"/>
        <v>0</v>
      </c>
      <c r="F462" s="6">
        <f t="shared" si="1136"/>
        <v>0</v>
      </c>
      <c r="G462" s="6">
        <f t="shared" si="1136"/>
        <v>0</v>
      </c>
      <c r="H462" s="6">
        <f t="shared" si="1136"/>
        <v>0</v>
      </c>
      <c r="I462" s="6">
        <f t="shared" si="1136"/>
        <v>0</v>
      </c>
      <c r="J462" s="6">
        <f t="shared" si="1136"/>
        <v>0</v>
      </c>
      <c r="K462" s="6">
        <f t="shared" si="1136"/>
        <v>0</v>
      </c>
      <c r="L462" s="6">
        <f t="shared" si="1136"/>
        <v>0</v>
      </c>
      <c r="M462" s="6">
        <f t="shared" si="1136"/>
        <v>0</v>
      </c>
      <c r="N462" s="6">
        <f t="shared" si="1136"/>
        <v>0</v>
      </c>
      <c r="O462" s="6">
        <f t="shared" ref="O462" si="1137">SUM(C462:N462)</f>
        <v>0</v>
      </c>
      <c r="P462" s="6">
        <f t="shared" ref="P462:S462" si="1138">P459*P461</f>
        <v>0</v>
      </c>
      <c r="Q462" s="6">
        <f t="shared" si="1138"/>
        <v>0</v>
      </c>
      <c r="R462" s="6">
        <f t="shared" si="1138"/>
        <v>0</v>
      </c>
      <c r="S462" s="6">
        <f t="shared" si="1138"/>
        <v>0</v>
      </c>
    </row>
    <row r="463" spans="1:19" x14ac:dyDescent="0.25">
      <c r="A463" s="194" t="s">
        <v>31</v>
      </c>
      <c r="B463" s="194"/>
      <c r="C463" s="130">
        <f>Vendas!C474</f>
        <v>0.21</v>
      </c>
      <c r="D463" s="130">
        <f>Vendas!D474</f>
        <v>0.21</v>
      </c>
      <c r="E463" s="130">
        <f>Vendas!E474</f>
        <v>0.21</v>
      </c>
      <c r="F463" s="130">
        <f>Vendas!F474</f>
        <v>0.21</v>
      </c>
      <c r="G463" s="130">
        <f>Vendas!G474</f>
        <v>0.21</v>
      </c>
      <c r="H463" s="130">
        <f>Vendas!H474</f>
        <v>0.21</v>
      </c>
      <c r="I463" s="130">
        <f>Vendas!I474</f>
        <v>0.21</v>
      </c>
      <c r="J463" s="130">
        <f>Vendas!J474</f>
        <v>0.21</v>
      </c>
      <c r="K463" s="130">
        <f>Vendas!K474</f>
        <v>0.21</v>
      </c>
      <c r="L463" s="130">
        <f>Vendas!L474</f>
        <v>0.21</v>
      </c>
      <c r="M463" s="130">
        <f>Vendas!M474</f>
        <v>0.21</v>
      </c>
      <c r="N463" s="130">
        <f>Vendas!N474</f>
        <v>0.21</v>
      </c>
      <c r="O463" s="6"/>
      <c r="P463" s="6"/>
      <c r="Q463" s="6"/>
      <c r="R463" s="6"/>
      <c r="S463" s="6"/>
    </row>
    <row r="464" spans="1:19" x14ac:dyDescent="0.25">
      <c r="A464" s="195" t="s">
        <v>280</v>
      </c>
      <c r="B464" s="195"/>
      <c r="C464" s="6">
        <f t="shared" ref="C464" si="1139">C462*C463</f>
        <v>0</v>
      </c>
      <c r="D464" s="6">
        <f t="shared" ref="D464:N464" si="1140">D462*D463</f>
        <v>0</v>
      </c>
      <c r="E464" s="6">
        <f t="shared" si="1140"/>
        <v>0</v>
      </c>
      <c r="F464" s="6">
        <f t="shared" si="1140"/>
        <v>0</v>
      </c>
      <c r="G464" s="6">
        <f t="shared" si="1140"/>
        <v>0</v>
      </c>
      <c r="H464" s="6">
        <f t="shared" si="1140"/>
        <v>0</v>
      </c>
      <c r="I464" s="6">
        <f t="shared" si="1140"/>
        <v>0</v>
      </c>
      <c r="J464" s="6">
        <f t="shared" si="1140"/>
        <v>0</v>
      </c>
      <c r="K464" s="6">
        <f t="shared" si="1140"/>
        <v>0</v>
      </c>
      <c r="L464" s="6">
        <f t="shared" si="1140"/>
        <v>0</v>
      </c>
      <c r="M464" s="6">
        <f t="shared" si="1140"/>
        <v>0</v>
      </c>
      <c r="N464" s="6">
        <f t="shared" si="1140"/>
        <v>0</v>
      </c>
      <c r="O464" s="6">
        <f t="shared" ref="O464:O467" si="1141">SUM(C464:N464)</f>
        <v>0</v>
      </c>
      <c r="P464" s="6">
        <f t="shared" ref="P464:S464" si="1142">P462*$C463</f>
        <v>0</v>
      </c>
      <c r="Q464" s="6">
        <f t="shared" si="1142"/>
        <v>0</v>
      </c>
      <c r="R464" s="6">
        <f t="shared" si="1142"/>
        <v>0</v>
      </c>
      <c r="S464" s="6">
        <f t="shared" si="1142"/>
        <v>0</v>
      </c>
    </row>
    <row r="465" spans="1:19" x14ac:dyDescent="0.25">
      <c r="A465" s="195" t="s">
        <v>281</v>
      </c>
      <c r="B465" s="195"/>
      <c r="C465" s="6">
        <f t="shared" ref="C465" si="1143">C462+C464</f>
        <v>0</v>
      </c>
      <c r="D465" s="6">
        <f t="shared" ref="D465:N465" si="1144">D462+D464</f>
        <v>0</v>
      </c>
      <c r="E465" s="6">
        <f t="shared" si="1144"/>
        <v>0</v>
      </c>
      <c r="F465" s="6">
        <f t="shared" si="1144"/>
        <v>0</v>
      </c>
      <c r="G465" s="6">
        <f t="shared" si="1144"/>
        <v>0</v>
      </c>
      <c r="H465" s="6">
        <f t="shared" si="1144"/>
        <v>0</v>
      </c>
      <c r="I465" s="6">
        <f t="shared" si="1144"/>
        <v>0</v>
      </c>
      <c r="J465" s="6">
        <f t="shared" si="1144"/>
        <v>0</v>
      </c>
      <c r="K465" s="6">
        <f t="shared" si="1144"/>
        <v>0</v>
      </c>
      <c r="L465" s="6">
        <f t="shared" si="1144"/>
        <v>0</v>
      </c>
      <c r="M465" s="6">
        <f t="shared" si="1144"/>
        <v>0</v>
      </c>
      <c r="N465" s="6">
        <f t="shared" si="1144"/>
        <v>0</v>
      </c>
      <c r="O465" s="6">
        <f t="shared" si="1141"/>
        <v>0</v>
      </c>
      <c r="P465" s="6">
        <f t="shared" ref="P465:S465" si="1145">P462+P464</f>
        <v>0</v>
      </c>
      <c r="Q465" s="6">
        <f t="shared" si="1145"/>
        <v>0</v>
      </c>
      <c r="R465" s="6">
        <f t="shared" si="1145"/>
        <v>0</v>
      </c>
      <c r="S465" s="6">
        <f t="shared" si="1145"/>
        <v>0</v>
      </c>
    </row>
    <row r="466" spans="1:19" x14ac:dyDescent="0.25">
      <c r="A466" s="8" t="s">
        <v>33</v>
      </c>
      <c r="B466" s="80">
        <v>0.25</v>
      </c>
      <c r="C466" s="6">
        <f t="shared" ref="C466" si="1146">C465*$B$16</f>
        <v>0</v>
      </c>
      <c r="D466" s="6">
        <f t="shared" ref="D466:N466" si="1147">D465*$B$16</f>
        <v>0</v>
      </c>
      <c r="E466" s="6">
        <f t="shared" si="1147"/>
        <v>0</v>
      </c>
      <c r="F466" s="6">
        <f t="shared" si="1147"/>
        <v>0</v>
      </c>
      <c r="G466" s="6">
        <f t="shared" si="1147"/>
        <v>0</v>
      </c>
      <c r="H466" s="6">
        <f t="shared" si="1147"/>
        <v>0</v>
      </c>
      <c r="I466" s="6">
        <f t="shared" si="1147"/>
        <v>0</v>
      </c>
      <c r="J466" s="6">
        <f t="shared" si="1147"/>
        <v>0</v>
      </c>
      <c r="K466" s="6">
        <f t="shared" si="1147"/>
        <v>0</v>
      </c>
      <c r="L466" s="6">
        <f t="shared" si="1147"/>
        <v>0</v>
      </c>
      <c r="M466" s="6">
        <f t="shared" si="1147"/>
        <v>0</v>
      </c>
      <c r="N466" s="6">
        <f t="shared" si="1147"/>
        <v>0</v>
      </c>
      <c r="O466" s="6">
        <f t="shared" si="1141"/>
        <v>0</v>
      </c>
      <c r="P466" s="6">
        <f t="shared" ref="P466:S466" si="1148">P465*$B466</f>
        <v>0</v>
      </c>
      <c r="Q466" s="6">
        <f t="shared" si="1148"/>
        <v>0</v>
      </c>
      <c r="R466" s="6">
        <f t="shared" si="1148"/>
        <v>0</v>
      </c>
      <c r="S466" s="6">
        <f t="shared" si="1148"/>
        <v>0</v>
      </c>
    </row>
    <row r="467" spans="1:19" x14ac:dyDescent="0.25">
      <c r="A467" s="8" t="s">
        <v>34</v>
      </c>
      <c r="B467" s="9">
        <f>1-B466</f>
        <v>0.75</v>
      </c>
      <c r="C467" s="6">
        <f t="shared" ref="C467" si="1149">C465*$B$17</f>
        <v>0</v>
      </c>
      <c r="D467" s="6">
        <f t="shared" ref="D467:N467" si="1150">D465*$B$17</f>
        <v>0</v>
      </c>
      <c r="E467" s="6">
        <f t="shared" si="1150"/>
        <v>0</v>
      </c>
      <c r="F467" s="6">
        <f t="shared" si="1150"/>
        <v>0</v>
      </c>
      <c r="G467" s="6">
        <f t="shared" si="1150"/>
        <v>0</v>
      </c>
      <c r="H467" s="6">
        <f t="shared" si="1150"/>
        <v>0</v>
      </c>
      <c r="I467" s="6">
        <f t="shared" si="1150"/>
        <v>0</v>
      </c>
      <c r="J467" s="6">
        <f t="shared" si="1150"/>
        <v>0</v>
      </c>
      <c r="K467" s="6">
        <f t="shared" si="1150"/>
        <v>0</v>
      </c>
      <c r="L467" s="6">
        <f t="shared" si="1150"/>
        <v>0</v>
      </c>
      <c r="M467" s="6">
        <f t="shared" si="1150"/>
        <v>0</v>
      </c>
      <c r="N467" s="6">
        <f t="shared" si="1150"/>
        <v>0</v>
      </c>
      <c r="O467" s="6">
        <f t="shared" si="1141"/>
        <v>0</v>
      </c>
      <c r="P467" s="6">
        <f t="shared" ref="P467:S467" si="1151">P465-P466</f>
        <v>0</v>
      </c>
      <c r="Q467" s="6">
        <f t="shared" si="1151"/>
        <v>0</v>
      </c>
      <c r="R467" s="6">
        <f t="shared" si="1151"/>
        <v>0</v>
      </c>
      <c r="S467" s="6">
        <f t="shared" si="1151"/>
        <v>0</v>
      </c>
    </row>
    <row r="468" spans="1:19" x14ac:dyDescent="0.25">
      <c r="A468" s="122" t="str">
        <f>Vendas!A479</f>
        <v>PRODUTO 47</v>
      </c>
      <c r="B468" s="122"/>
      <c r="C468" s="98" t="s">
        <v>17</v>
      </c>
      <c r="D468" s="98" t="s">
        <v>18</v>
      </c>
      <c r="E468" s="98" t="s">
        <v>19</v>
      </c>
      <c r="F468" s="98" t="s">
        <v>20</v>
      </c>
      <c r="G468" s="98" t="s">
        <v>21</v>
      </c>
      <c r="H468" s="98" t="s">
        <v>22</v>
      </c>
      <c r="I468" s="98" t="s">
        <v>23</v>
      </c>
      <c r="J468" s="98" t="s">
        <v>24</v>
      </c>
      <c r="K468" s="98" t="s">
        <v>25</v>
      </c>
      <c r="L468" s="98" t="s">
        <v>26</v>
      </c>
      <c r="M468" s="98" t="s">
        <v>27</v>
      </c>
      <c r="N468" s="98" t="s">
        <v>28</v>
      </c>
      <c r="O468" s="98" t="s">
        <v>438</v>
      </c>
      <c r="P468" s="98" t="s">
        <v>447</v>
      </c>
      <c r="Q468" s="98" t="s">
        <v>448</v>
      </c>
      <c r="R468" s="98" t="s">
        <v>449</v>
      </c>
      <c r="S468" s="98" t="s">
        <v>450</v>
      </c>
    </row>
    <row r="469" spans="1:19" x14ac:dyDescent="0.25">
      <c r="A469" s="194" t="s">
        <v>29</v>
      </c>
      <c r="B469" s="194"/>
      <c r="C469" s="78">
        <f>Vendas!C481</f>
        <v>0</v>
      </c>
      <c r="D469" s="78">
        <f>Vendas!D481</f>
        <v>0</v>
      </c>
      <c r="E469" s="78">
        <f>Vendas!E481</f>
        <v>0</v>
      </c>
      <c r="F469" s="78">
        <f>Vendas!F481</f>
        <v>0</v>
      </c>
      <c r="G469" s="78">
        <f>Vendas!G481</f>
        <v>0</v>
      </c>
      <c r="H469" s="78">
        <f>Vendas!H481</f>
        <v>0</v>
      </c>
      <c r="I469" s="78">
        <f>Vendas!I481</f>
        <v>0</v>
      </c>
      <c r="J469" s="78">
        <f>Vendas!J481</f>
        <v>0</v>
      </c>
      <c r="K469" s="78">
        <f>Vendas!K481</f>
        <v>0</v>
      </c>
      <c r="L469" s="78">
        <f>Vendas!L481</f>
        <v>0</v>
      </c>
      <c r="M469" s="78">
        <f>Vendas!M481</f>
        <v>0</v>
      </c>
      <c r="N469" s="78">
        <f>Vendas!N481</f>
        <v>0</v>
      </c>
      <c r="O469" s="79">
        <f t="shared" ref="O469" si="1152">SUM(C469:N469)</f>
        <v>0</v>
      </c>
      <c r="P469" s="79">
        <f>Vendas!P481</f>
        <v>0</v>
      </c>
      <c r="Q469" s="79">
        <f>Vendas!Q481</f>
        <v>0</v>
      </c>
      <c r="R469" s="79">
        <f>Vendas!R481</f>
        <v>0</v>
      </c>
      <c r="S469" s="79">
        <f>Vendas!S481</f>
        <v>0</v>
      </c>
    </row>
    <row r="470" spans="1:19" x14ac:dyDescent="0.25">
      <c r="A470" s="175" t="s">
        <v>516</v>
      </c>
      <c r="B470" s="120">
        <v>0</v>
      </c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9"/>
      <c r="P470" s="79"/>
      <c r="Q470" s="79"/>
      <c r="R470" s="79"/>
      <c r="S470" s="79"/>
    </row>
    <row r="471" spans="1:19" x14ac:dyDescent="0.25">
      <c r="A471" s="194" t="s">
        <v>30</v>
      </c>
      <c r="B471" s="194"/>
      <c r="C471" s="6">
        <f>Vendas!C482*(1-$B470)</f>
        <v>0</v>
      </c>
      <c r="D471" s="6">
        <f>Vendas!D482*(1-$B470)</f>
        <v>0</v>
      </c>
      <c r="E471" s="6">
        <f>Vendas!E482*(1-$B470)</f>
        <v>0</v>
      </c>
      <c r="F471" s="6">
        <f>Vendas!F482*(1-$B470)</f>
        <v>0</v>
      </c>
      <c r="G471" s="6">
        <f>Vendas!G482*(1-$B470)</f>
        <v>0</v>
      </c>
      <c r="H471" s="6">
        <f>Vendas!H482*(1-$B470)</f>
        <v>0</v>
      </c>
      <c r="I471" s="6">
        <f>Vendas!I482*(1-$B470)</f>
        <v>0</v>
      </c>
      <c r="J471" s="6">
        <f>Vendas!J482*(1-$B470)</f>
        <v>0</v>
      </c>
      <c r="K471" s="6">
        <f>Vendas!K482*(1-$B470)</f>
        <v>0</v>
      </c>
      <c r="L471" s="6">
        <f>Vendas!L482*(1-$B470)</f>
        <v>0</v>
      </c>
      <c r="M471" s="6">
        <f>Vendas!M482*(1-$B470)</f>
        <v>0</v>
      </c>
      <c r="N471" s="6">
        <f>Vendas!N482*(1-$B470)</f>
        <v>0</v>
      </c>
      <c r="O471" s="6">
        <f t="shared" ref="O471" si="1153">AVERAGE(C471:N471)</f>
        <v>0</v>
      </c>
      <c r="P471" s="6">
        <f>Vendas!P482*(1-Aprovisionamento!$B470)</f>
        <v>0</v>
      </c>
      <c r="Q471" s="6">
        <f>Vendas!Q482*(1-Aprovisionamento!$B470)</f>
        <v>0</v>
      </c>
      <c r="R471" s="6">
        <f>Vendas!R482*(1-Aprovisionamento!$B470)</f>
        <v>0</v>
      </c>
      <c r="S471" s="6">
        <f>Vendas!S482*(1-Aprovisionamento!$B470)</f>
        <v>0</v>
      </c>
    </row>
    <row r="472" spans="1:19" ht="12" customHeight="1" x14ac:dyDescent="0.25">
      <c r="A472" s="194" t="s">
        <v>282</v>
      </c>
      <c r="B472" s="194"/>
      <c r="C472" s="6">
        <f t="shared" ref="C472" si="1154">C469*C471</f>
        <v>0</v>
      </c>
      <c r="D472" s="6">
        <f t="shared" ref="D472:N472" si="1155">D469*D471</f>
        <v>0</v>
      </c>
      <c r="E472" s="6">
        <f t="shared" si="1155"/>
        <v>0</v>
      </c>
      <c r="F472" s="6">
        <f t="shared" si="1155"/>
        <v>0</v>
      </c>
      <c r="G472" s="6">
        <f t="shared" si="1155"/>
        <v>0</v>
      </c>
      <c r="H472" s="6">
        <f t="shared" si="1155"/>
        <v>0</v>
      </c>
      <c r="I472" s="6">
        <f t="shared" si="1155"/>
        <v>0</v>
      </c>
      <c r="J472" s="6">
        <f t="shared" si="1155"/>
        <v>0</v>
      </c>
      <c r="K472" s="6">
        <f t="shared" si="1155"/>
        <v>0</v>
      </c>
      <c r="L472" s="6">
        <f t="shared" si="1155"/>
        <v>0</v>
      </c>
      <c r="M472" s="6">
        <f t="shared" si="1155"/>
        <v>0</v>
      </c>
      <c r="N472" s="6">
        <f t="shared" si="1155"/>
        <v>0</v>
      </c>
      <c r="O472" s="6">
        <f t="shared" ref="O472" si="1156">SUM(C472:N472)</f>
        <v>0</v>
      </c>
      <c r="P472" s="6">
        <f t="shared" ref="P472:S472" si="1157">P469*P471</f>
        <v>0</v>
      </c>
      <c r="Q472" s="6">
        <f t="shared" si="1157"/>
        <v>0</v>
      </c>
      <c r="R472" s="6">
        <f t="shared" si="1157"/>
        <v>0</v>
      </c>
      <c r="S472" s="6">
        <f t="shared" si="1157"/>
        <v>0</v>
      </c>
    </row>
    <row r="473" spans="1:19" x14ac:dyDescent="0.25">
      <c r="A473" s="194" t="s">
        <v>31</v>
      </c>
      <c r="B473" s="194"/>
      <c r="C473" s="130">
        <f>Vendas!C484</f>
        <v>0.21</v>
      </c>
      <c r="D473" s="130">
        <f>Vendas!D484</f>
        <v>0.21</v>
      </c>
      <c r="E473" s="130">
        <f>Vendas!E484</f>
        <v>0.21</v>
      </c>
      <c r="F473" s="130">
        <f>Vendas!F484</f>
        <v>0.21</v>
      </c>
      <c r="G473" s="130">
        <f>Vendas!G484</f>
        <v>0.21</v>
      </c>
      <c r="H473" s="130">
        <f>Vendas!H484</f>
        <v>0.21</v>
      </c>
      <c r="I473" s="130">
        <f>Vendas!I484</f>
        <v>0.21</v>
      </c>
      <c r="J473" s="130">
        <f>Vendas!J484</f>
        <v>0.21</v>
      </c>
      <c r="K473" s="130">
        <f>Vendas!K484</f>
        <v>0.21</v>
      </c>
      <c r="L473" s="130">
        <f>Vendas!L484</f>
        <v>0.21</v>
      </c>
      <c r="M473" s="130">
        <f>Vendas!M484</f>
        <v>0.21</v>
      </c>
      <c r="N473" s="130">
        <f>Vendas!N484</f>
        <v>0.21</v>
      </c>
      <c r="O473" s="6"/>
      <c r="P473" s="6"/>
      <c r="Q473" s="6"/>
      <c r="R473" s="6"/>
      <c r="S473" s="6"/>
    </row>
    <row r="474" spans="1:19" x14ac:dyDescent="0.25">
      <c r="A474" s="195" t="s">
        <v>280</v>
      </c>
      <c r="B474" s="195"/>
      <c r="C474" s="6">
        <f t="shared" ref="C474" si="1158">C472*C473</f>
        <v>0</v>
      </c>
      <c r="D474" s="6">
        <f t="shared" ref="D474:N474" si="1159">D472*D473</f>
        <v>0</v>
      </c>
      <c r="E474" s="6">
        <f t="shared" si="1159"/>
        <v>0</v>
      </c>
      <c r="F474" s="6">
        <f t="shared" si="1159"/>
        <v>0</v>
      </c>
      <c r="G474" s="6">
        <f t="shared" si="1159"/>
        <v>0</v>
      </c>
      <c r="H474" s="6">
        <f t="shared" si="1159"/>
        <v>0</v>
      </c>
      <c r="I474" s="6">
        <f t="shared" si="1159"/>
        <v>0</v>
      </c>
      <c r="J474" s="6">
        <f t="shared" si="1159"/>
        <v>0</v>
      </c>
      <c r="K474" s="6">
        <f t="shared" si="1159"/>
        <v>0</v>
      </c>
      <c r="L474" s="6">
        <f t="shared" si="1159"/>
        <v>0</v>
      </c>
      <c r="M474" s="6">
        <f t="shared" si="1159"/>
        <v>0</v>
      </c>
      <c r="N474" s="6">
        <f t="shared" si="1159"/>
        <v>0</v>
      </c>
      <c r="O474" s="6">
        <f t="shared" ref="O474:O477" si="1160">SUM(C474:N474)</f>
        <v>0</v>
      </c>
      <c r="P474" s="6">
        <f t="shared" ref="P474:S474" si="1161">P472*$C473</f>
        <v>0</v>
      </c>
      <c r="Q474" s="6">
        <f t="shared" si="1161"/>
        <v>0</v>
      </c>
      <c r="R474" s="6">
        <f t="shared" si="1161"/>
        <v>0</v>
      </c>
      <c r="S474" s="6">
        <f t="shared" si="1161"/>
        <v>0</v>
      </c>
    </row>
    <row r="475" spans="1:19" x14ac:dyDescent="0.25">
      <c r="A475" s="195" t="s">
        <v>281</v>
      </c>
      <c r="B475" s="195"/>
      <c r="C475" s="6">
        <f t="shared" ref="C475" si="1162">C472+C474</f>
        <v>0</v>
      </c>
      <c r="D475" s="6">
        <f t="shared" ref="D475:N475" si="1163">D472+D474</f>
        <v>0</v>
      </c>
      <c r="E475" s="6">
        <f t="shared" si="1163"/>
        <v>0</v>
      </c>
      <c r="F475" s="6">
        <f t="shared" si="1163"/>
        <v>0</v>
      </c>
      <c r="G475" s="6">
        <f t="shared" si="1163"/>
        <v>0</v>
      </c>
      <c r="H475" s="6">
        <f t="shared" si="1163"/>
        <v>0</v>
      </c>
      <c r="I475" s="6">
        <f t="shared" si="1163"/>
        <v>0</v>
      </c>
      <c r="J475" s="6">
        <f t="shared" si="1163"/>
        <v>0</v>
      </c>
      <c r="K475" s="6">
        <f t="shared" si="1163"/>
        <v>0</v>
      </c>
      <c r="L475" s="6">
        <f t="shared" si="1163"/>
        <v>0</v>
      </c>
      <c r="M475" s="6">
        <f t="shared" si="1163"/>
        <v>0</v>
      </c>
      <c r="N475" s="6">
        <f t="shared" si="1163"/>
        <v>0</v>
      </c>
      <c r="O475" s="6">
        <f t="shared" si="1160"/>
        <v>0</v>
      </c>
      <c r="P475" s="6">
        <f t="shared" ref="P475:S475" si="1164">P472+P474</f>
        <v>0</v>
      </c>
      <c r="Q475" s="6">
        <f t="shared" si="1164"/>
        <v>0</v>
      </c>
      <c r="R475" s="6">
        <f t="shared" si="1164"/>
        <v>0</v>
      </c>
      <c r="S475" s="6">
        <f t="shared" si="1164"/>
        <v>0</v>
      </c>
    </row>
    <row r="476" spans="1:19" x14ac:dyDescent="0.25">
      <c r="A476" s="8" t="s">
        <v>33</v>
      </c>
      <c r="B476" s="80">
        <v>0.25</v>
      </c>
      <c r="C476" s="6">
        <f t="shared" ref="C476" si="1165">C475*$B$16</f>
        <v>0</v>
      </c>
      <c r="D476" s="6">
        <f t="shared" ref="D476:N476" si="1166">D475*$B$16</f>
        <v>0</v>
      </c>
      <c r="E476" s="6">
        <f t="shared" si="1166"/>
        <v>0</v>
      </c>
      <c r="F476" s="6">
        <f t="shared" si="1166"/>
        <v>0</v>
      </c>
      <c r="G476" s="6">
        <f t="shared" si="1166"/>
        <v>0</v>
      </c>
      <c r="H476" s="6">
        <f t="shared" si="1166"/>
        <v>0</v>
      </c>
      <c r="I476" s="6">
        <f t="shared" si="1166"/>
        <v>0</v>
      </c>
      <c r="J476" s="6">
        <f t="shared" si="1166"/>
        <v>0</v>
      </c>
      <c r="K476" s="6">
        <f t="shared" si="1166"/>
        <v>0</v>
      </c>
      <c r="L476" s="6">
        <f t="shared" si="1166"/>
        <v>0</v>
      </c>
      <c r="M476" s="6">
        <f t="shared" si="1166"/>
        <v>0</v>
      </c>
      <c r="N476" s="6">
        <f t="shared" si="1166"/>
        <v>0</v>
      </c>
      <c r="O476" s="6">
        <f t="shared" si="1160"/>
        <v>0</v>
      </c>
      <c r="P476" s="6">
        <f t="shared" ref="P476:S476" si="1167">P475*$B476</f>
        <v>0</v>
      </c>
      <c r="Q476" s="6">
        <f t="shared" si="1167"/>
        <v>0</v>
      </c>
      <c r="R476" s="6">
        <f t="shared" si="1167"/>
        <v>0</v>
      </c>
      <c r="S476" s="6">
        <f t="shared" si="1167"/>
        <v>0</v>
      </c>
    </row>
    <row r="477" spans="1:19" x14ac:dyDescent="0.25">
      <c r="A477" s="8" t="s">
        <v>34</v>
      </c>
      <c r="B477" s="9">
        <f>1-B476</f>
        <v>0.75</v>
      </c>
      <c r="C477" s="6">
        <f t="shared" ref="C477" si="1168">C475*$B$17</f>
        <v>0</v>
      </c>
      <c r="D477" s="6">
        <f t="shared" ref="D477:N477" si="1169">D475*$B$17</f>
        <v>0</v>
      </c>
      <c r="E477" s="6">
        <f t="shared" si="1169"/>
        <v>0</v>
      </c>
      <c r="F477" s="6">
        <f t="shared" si="1169"/>
        <v>0</v>
      </c>
      <c r="G477" s="6">
        <f t="shared" si="1169"/>
        <v>0</v>
      </c>
      <c r="H477" s="6">
        <f t="shared" si="1169"/>
        <v>0</v>
      </c>
      <c r="I477" s="6">
        <f t="shared" si="1169"/>
        <v>0</v>
      </c>
      <c r="J477" s="6">
        <f t="shared" si="1169"/>
        <v>0</v>
      </c>
      <c r="K477" s="6">
        <f t="shared" si="1169"/>
        <v>0</v>
      </c>
      <c r="L477" s="6">
        <f t="shared" si="1169"/>
        <v>0</v>
      </c>
      <c r="M477" s="6">
        <f t="shared" si="1169"/>
        <v>0</v>
      </c>
      <c r="N477" s="6">
        <f t="shared" si="1169"/>
        <v>0</v>
      </c>
      <c r="O477" s="6">
        <f t="shared" si="1160"/>
        <v>0</v>
      </c>
      <c r="P477" s="6">
        <f t="shared" ref="P477:S477" si="1170">P475-P476</f>
        <v>0</v>
      </c>
      <c r="Q477" s="6">
        <f t="shared" si="1170"/>
        <v>0</v>
      </c>
      <c r="R477" s="6">
        <f t="shared" si="1170"/>
        <v>0</v>
      </c>
      <c r="S477" s="6">
        <f t="shared" si="1170"/>
        <v>0</v>
      </c>
    </row>
    <row r="478" spans="1:19" x14ac:dyDescent="0.25">
      <c r="A478" s="122" t="str">
        <f>Vendas!A489</f>
        <v>PRODUTO 48</v>
      </c>
      <c r="B478" s="122"/>
      <c r="C478" s="98" t="s">
        <v>17</v>
      </c>
      <c r="D478" s="98" t="s">
        <v>18</v>
      </c>
      <c r="E478" s="98" t="s">
        <v>19</v>
      </c>
      <c r="F478" s="98" t="s">
        <v>20</v>
      </c>
      <c r="G478" s="98" t="s">
        <v>21</v>
      </c>
      <c r="H478" s="98" t="s">
        <v>22</v>
      </c>
      <c r="I478" s="98" t="s">
        <v>23</v>
      </c>
      <c r="J478" s="98" t="s">
        <v>24</v>
      </c>
      <c r="K478" s="98" t="s">
        <v>25</v>
      </c>
      <c r="L478" s="98" t="s">
        <v>26</v>
      </c>
      <c r="M478" s="98" t="s">
        <v>27</v>
      </c>
      <c r="N478" s="98" t="s">
        <v>28</v>
      </c>
      <c r="O478" s="98" t="s">
        <v>438</v>
      </c>
      <c r="P478" s="98" t="s">
        <v>447</v>
      </c>
      <c r="Q478" s="98" t="s">
        <v>448</v>
      </c>
      <c r="R478" s="98" t="s">
        <v>449</v>
      </c>
      <c r="S478" s="98" t="s">
        <v>450</v>
      </c>
    </row>
    <row r="479" spans="1:19" x14ac:dyDescent="0.25">
      <c r="A479" s="194" t="s">
        <v>29</v>
      </c>
      <c r="B479" s="194"/>
      <c r="C479" s="78">
        <f>Vendas!C491</f>
        <v>0</v>
      </c>
      <c r="D479" s="78">
        <f>Vendas!D491</f>
        <v>0</v>
      </c>
      <c r="E479" s="78">
        <f>Vendas!E481</f>
        <v>0</v>
      </c>
      <c r="F479" s="78">
        <f>Vendas!F481</f>
        <v>0</v>
      </c>
      <c r="G479" s="78">
        <f>Vendas!G481</f>
        <v>0</v>
      </c>
      <c r="H479" s="78">
        <f>Vendas!H481</f>
        <v>0</v>
      </c>
      <c r="I479" s="78">
        <f>Vendas!I481</f>
        <v>0</v>
      </c>
      <c r="J479" s="78">
        <f>Vendas!J481</f>
        <v>0</v>
      </c>
      <c r="K479" s="78">
        <f>Vendas!K481</f>
        <v>0</v>
      </c>
      <c r="L479" s="78">
        <f>Vendas!L481</f>
        <v>0</v>
      </c>
      <c r="M479" s="78">
        <f>Vendas!M481</f>
        <v>0</v>
      </c>
      <c r="N479" s="78">
        <f>Vendas!N481</f>
        <v>0</v>
      </c>
      <c r="O479" s="79">
        <f t="shared" ref="O479" si="1171">SUM(C479:N479)</f>
        <v>0</v>
      </c>
      <c r="P479" s="79">
        <f>Vendas!P491</f>
        <v>0</v>
      </c>
      <c r="Q479" s="79">
        <f>Vendas!Q491</f>
        <v>0</v>
      </c>
      <c r="R479" s="79">
        <f>Vendas!R491</f>
        <v>0</v>
      </c>
      <c r="S479" s="79">
        <f>Vendas!S491</f>
        <v>0</v>
      </c>
    </row>
    <row r="480" spans="1:19" x14ac:dyDescent="0.25">
      <c r="A480" s="175" t="s">
        <v>516</v>
      </c>
      <c r="B480" s="120">
        <v>0</v>
      </c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9"/>
      <c r="P480" s="79"/>
      <c r="Q480" s="79"/>
      <c r="R480" s="79"/>
      <c r="S480" s="79"/>
    </row>
    <row r="481" spans="1:19" x14ac:dyDescent="0.25">
      <c r="A481" s="194" t="s">
        <v>30</v>
      </c>
      <c r="B481" s="194"/>
      <c r="C481" s="6">
        <f>Vendas!C492*(1-$B480)</f>
        <v>0</v>
      </c>
      <c r="D481" s="6">
        <f>Vendas!D492*(1-$B480)</f>
        <v>0</v>
      </c>
      <c r="E481" s="6">
        <f>Vendas!E492*(1-$B480)</f>
        <v>0</v>
      </c>
      <c r="F481" s="6">
        <f>Vendas!F492*(1-$B480)</f>
        <v>0</v>
      </c>
      <c r="G481" s="6">
        <f>Vendas!G492*(1-$B480)</f>
        <v>0</v>
      </c>
      <c r="H481" s="6">
        <f>Vendas!H492*(1-$B480)</f>
        <v>0</v>
      </c>
      <c r="I481" s="6">
        <f>Vendas!I492*(1-$B480)</f>
        <v>0</v>
      </c>
      <c r="J481" s="6">
        <f>Vendas!J492*(1-$B480)</f>
        <v>0</v>
      </c>
      <c r="K481" s="6">
        <f>Vendas!K492*(1-$B480)</f>
        <v>0</v>
      </c>
      <c r="L481" s="6">
        <f>Vendas!L492*(1-$B480)</f>
        <v>0</v>
      </c>
      <c r="M481" s="6">
        <f>Vendas!M492*(1-$B480)</f>
        <v>0</v>
      </c>
      <c r="N481" s="6">
        <f>Vendas!N492*(1-$B480)</f>
        <v>0</v>
      </c>
      <c r="O481" s="6">
        <f t="shared" ref="O481" si="1172">AVERAGE(C481:N481)</f>
        <v>0</v>
      </c>
      <c r="P481" s="6">
        <f>Vendas!P492*(1-Aprovisionamento!$B480)</f>
        <v>0</v>
      </c>
      <c r="Q481" s="6">
        <f>Vendas!Q492*(1-Aprovisionamento!$B480)</f>
        <v>0</v>
      </c>
      <c r="R481" s="6">
        <f>Vendas!R492*(1-Aprovisionamento!$B480)</f>
        <v>0</v>
      </c>
      <c r="S481" s="6">
        <f>Vendas!S492*(1-Aprovisionamento!$B480)</f>
        <v>0</v>
      </c>
    </row>
    <row r="482" spans="1:19" ht="12" customHeight="1" x14ac:dyDescent="0.25">
      <c r="A482" s="194" t="s">
        <v>282</v>
      </c>
      <c r="B482" s="194"/>
      <c r="C482" s="6">
        <f t="shared" ref="C482" si="1173">C479*C481</f>
        <v>0</v>
      </c>
      <c r="D482" s="6">
        <f t="shared" ref="D482:N482" si="1174">D479*D481</f>
        <v>0</v>
      </c>
      <c r="E482" s="6">
        <f t="shared" si="1174"/>
        <v>0</v>
      </c>
      <c r="F482" s="6">
        <f t="shared" si="1174"/>
        <v>0</v>
      </c>
      <c r="G482" s="6">
        <f t="shared" si="1174"/>
        <v>0</v>
      </c>
      <c r="H482" s="6">
        <f t="shared" si="1174"/>
        <v>0</v>
      </c>
      <c r="I482" s="6">
        <f t="shared" si="1174"/>
        <v>0</v>
      </c>
      <c r="J482" s="6">
        <f t="shared" si="1174"/>
        <v>0</v>
      </c>
      <c r="K482" s="6">
        <f t="shared" si="1174"/>
        <v>0</v>
      </c>
      <c r="L482" s="6">
        <f t="shared" si="1174"/>
        <v>0</v>
      </c>
      <c r="M482" s="6">
        <f t="shared" si="1174"/>
        <v>0</v>
      </c>
      <c r="N482" s="6">
        <f t="shared" si="1174"/>
        <v>0</v>
      </c>
      <c r="O482" s="6">
        <f t="shared" ref="O482" si="1175">SUM(C482:N482)</f>
        <v>0</v>
      </c>
      <c r="P482" s="6">
        <f t="shared" ref="P482:S482" si="1176">P479*P481</f>
        <v>0</v>
      </c>
      <c r="Q482" s="6">
        <f t="shared" si="1176"/>
        <v>0</v>
      </c>
      <c r="R482" s="6">
        <f t="shared" si="1176"/>
        <v>0</v>
      </c>
      <c r="S482" s="6">
        <f t="shared" si="1176"/>
        <v>0</v>
      </c>
    </row>
    <row r="483" spans="1:19" x14ac:dyDescent="0.25">
      <c r="A483" s="194" t="s">
        <v>31</v>
      </c>
      <c r="B483" s="194"/>
      <c r="C483" s="130">
        <f>Vendas!C494</f>
        <v>0.21</v>
      </c>
      <c r="D483" s="130">
        <f>Vendas!D494</f>
        <v>0.21</v>
      </c>
      <c r="E483" s="130">
        <f>Vendas!E494</f>
        <v>0.21</v>
      </c>
      <c r="F483" s="130">
        <f>Vendas!F494</f>
        <v>0.21</v>
      </c>
      <c r="G483" s="130">
        <f>Vendas!G494</f>
        <v>0.21</v>
      </c>
      <c r="H483" s="130">
        <f>Vendas!H494</f>
        <v>0.21</v>
      </c>
      <c r="I483" s="130">
        <f>Vendas!I494</f>
        <v>0.21</v>
      </c>
      <c r="J483" s="130">
        <f>Vendas!J494</f>
        <v>0.21</v>
      </c>
      <c r="K483" s="130">
        <f>Vendas!K494</f>
        <v>0.21</v>
      </c>
      <c r="L483" s="130">
        <f>Vendas!L494</f>
        <v>0.21</v>
      </c>
      <c r="M483" s="130">
        <f>Vendas!M494</f>
        <v>0.21</v>
      </c>
      <c r="N483" s="130">
        <f>Vendas!N494</f>
        <v>0.21</v>
      </c>
      <c r="O483" s="6"/>
      <c r="P483" s="6"/>
      <c r="Q483" s="6"/>
      <c r="R483" s="6"/>
      <c r="S483" s="6"/>
    </row>
    <row r="484" spans="1:19" x14ac:dyDescent="0.25">
      <c r="A484" s="195" t="s">
        <v>280</v>
      </c>
      <c r="B484" s="195"/>
      <c r="C484" s="6">
        <f t="shared" ref="C484" si="1177">C482*C483</f>
        <v>0</v>
      </c>
      <c r="D484" s="6">
        <f t="shared" ref="D484:N484" si="1178">D482*D483</f>
        <v>0</v>
      </c>
      <c r="E484" s="6">
        <f t="shared" si="1178"/>
        <v>0</v>
      </c>
      <c r="F484" s="6">
        <f t="shared" si="1178"/>
        <v>0</v>
      </c>
      <c r="G484" s="6">
        <f t="shared" si="1178"/>
        <v>0</v>
      </c>
      <c r="H484" s="6">
        <f t="shared" si="1178"/>
        <v>0</v>
      </c>
      <c r="I484" s="6">
        <f t="shared" si="1178"/>
        <v>0</v>
      </c>
      <c r="J484" s="6">
        <f t="shared" si="1178"/>
        <v>0</v>
      </c>
      <c r="K484" s="6">
        <f t="shared" si="1178"/>
        <v>0</v>
      </c>
      <c r="L484" s="6">
        <f t="shared" si="1178"/>
        <v>0</v>
      </c>
      <c r="M484" s="6">
        <f t="shared" si="1178"/>
        <v>0</v>
      </c>
      <c r="N484" s="6">
        <f t="shared" si="1178"/>
        <v>0</v>
      </c>
      <c r="O484" s="6">
        <f t="shared" ref="O484:O487" si="1179">SUM(C484:N484)</f>
        <v>0</v>
      </c>
      <c r="P484" s="6">
        <f t="shared" ref="P484:S484" si="1180">P482*$C483</f>
        <v>0</v>
      </c>
      <c r="Q484" s="6">
        <f t="shared" si="1180"/>
        <v>0</v>
      </c>
      <c r="R484" s="6">
        <f t="shared" si="1180"/>
        <v>0</v>
      </c>
      <c r="S484" s="6">
        <f t="shared" si="1180"/>
        <v>0</v>
      </c>
    </row>
    <row r="485" spans="1:19" x14ac:dyDescent="0.25">
      <c r="A485" s="195" t="s">
        <v>281</v>
      </c>
      <c r="B485" s="195"/>
      <c r="C485" s="6">
        <f t="shared" ref="C485" si="1181">C482+C484</f>
        <v>0</v>
      </c>
      <c r="D485" s="6">
        <f t="shared" ref="D485:N485" si="1182">D482+D484</f>
        <v>0</v>
      </c>
      <c r="E485" s="6">
        <f t="shared" si="1182"/>
        <v>0</v>
      </c>
      <c r="F485" s="6">
        <f t="shared" si="1182"/>
        <v>0</v>
      </c>
      <c r="G485" s="6">
        <f t="shared" si="1182"/>
        <v>0</v>
      </c>
      <c r="H485" s="6">
        <f t="shared" si="1182"/>
        <v>0</v>
      </c>
      <c r="I485" s="6">
        <f t="shared" si="1182"/>
        <v>0</v>
      </c>
      <c r="J485" s="6">
        <f t="shared" si="1182"/>
        <v>0</v>
      </c>
      <c r="K485" s="6">
        <f t="shared" si="1182"/>
        <v>0</v>
      </c>
      <c r="L485" s="6">
        <f t="shared" si="1182"/>
        <v>0</v>
      </c>
      <c r="M485" s="6">
        <f t="shared" si="1182"/>
        <v>0</v>
      </c>
      <c r="N485" s="6">
        <f t="shared" si="1182"/>
        <v>0</v>
      </c>
      <c r="O485" s="6">
        <f t="shared" si="1179"/>
        <v>0</v>
      </c>
      <c r="P485" s="6">
        <f t="shared" ref="P485:S485" si="1183">P482+P484</f>
        <v>0</v>
      </c>
      <c r="Q485" s="6">
        <f t="shared" si="1183"/>
        <v>0</v>
      </c>
      <c r="R485" s="6">
        <f t="shared" si="1183"/>
        <v>0</v>
      </c>
      <c r="S485" s="6">
        <f t="shared" si="1183"/>
        <v>0</v>
      </c>
    </row>
    <row r="486" spans="1:19" x14ac:dyDescent="0.25">
      <c r="A486" s="8" t="s">
        <v>33</v>
      </c>
      <c r="B486" s="80">
        <v>0.25</v>
      </c>
      <c r="C486" s="6">
        <f t="shared" ref="C486" si="1184">C485*$B$16</f>
        <v>0</v>
      </c>
      <c r="D486" s="6">
        <f t="shared" ref="D486:N486" si="1185">D485*$B$16</f>
        <v>0</v>
      </c>
      <c r="E486" s="6">
        <f t="shared" si="1185"/>
        <v>0</v>
      </c>
      <c r="F486" s="6">
        <f t="shared" si="1185"/>
        <v>0</v>
      </c>
      <c r="G486" s="6">
        <f t="shared" si="1185"/>
        <v>0</v>
      </c>
      <c r="H486" s="6">
        <f t="shared" si="1185"/>
        <v>0</v>
      </c>
      <c r="I486" s="6">
        <f t="shared" si="1185"/>
        <v>0</v>
      </c>
      <c r="J486" s="6">
        <f t="shared" si="1185"/>
        <v>0</v>
      </c>
      <c r="K486" s="6">
        <f t="shared" si="1185"/>
        <v>0</v>
      </c>
      <c r="L486" s="6">
        <f t="shared" si="1185"/>
        <v>0</v>
      </c>
      <c r="M486" s="6">
        <f t="shared" si="1185"/>
        <v>0</v>
      </c>
      <c r="N486" s="6">
        <f t="shared" si="1185"/>
        <v>0</v>
      </c>
      <c r="O486" s="6">
        <f t="shared" si="1179"/>
        <v>0</v>
      </c>
      <c r="P486" s="6">
        <f t="shared" ref="P486:S486" si="1186">P485*$B486</f>
        <v>0</v>
      </c>
      <c r="Q486" s="6">
        <f t="shared" si="1186"/>
        <v>0</v>
      </c>
      <c r="R486" s="6">
        <f t="shared" si="1186"/>
        <v>0</v>
      </c>
      <c r="S486" s="6">
        <f t="shared" si="1186"/>
        <v>0</v>
      </c>
    </row>
    <row r="487" spans="1:19" x14ac:dyDescent="0.25">
      <c r="A487" s="8" t="s">
        <v>34</v>
      </c>
      <c r="B487" s="9">
        <f>1-B486</f>
        <v>0.75</v>
      </c>
      <c r="C487" s="6">
        <f t="shared" ref="C487" si="1187">C485*$B$17</f>
        <v>0</v>
      </c>
      <c r="D487" s="6">
        <f t="shared" ref="D487:N487" si="1188">D485*$B$17</f>
        <v>0</v>
      </c>
      <c r="E487" s="6">
        <f t="shared" si="1188"/>
        <v>0</v>
      </c>
      <c r="F487" s="6">
        <f t="shared" si="1188"/>
        <v>0</v>
      </c>
      <c r="G487" s="6">
        <f t="shared" si="1188"/>
        <v>0</v>
      </c>
      <c r="H487" s="6">
        <f t="shared" si="1188"/>
        <v>0</v>
      </c>
      <c r="I487" s="6">
        <f t="shared" si="1188"/>
        <v>0</v>
      </c>
      <c r="J487" s="6">
        <f t="shared" si="1188"/>
        <v>0</v>
      </c>
      <c r="K487" s="6">
        <f t="shared" si="1188"/>
        <v>0</v>
      </c>
      <c r="L487" s="6">
        <f t="shared" si="1188"/>
        <v>0</v>
      </c>
      <c r="M487" s="6">
        <f t="shared" si="1188"/>
        <v>0</v>
      </c>
      <c r="N487" s="6">
        <f t="shared" si="1188"/>
        <v>0</v>
      </c>
      <c r="O487" s="6">
        <f t="shared" si="1179"/>
        <v>0</v>
      </c>
      <c r="P487" s="6">
        <f t="shared" ref="P487:S487" si="1189">P485-P486</f>
        <v>0</v>
      </c>
      <c r="Q487" s="6">
        <f t="shared" si="1189"/>
        <v>0</v>
      </c>
      <c r="R487" s="6">
        <f t="shared" si="1189"/>
        <v>0</v>
      </c>
      <c r="S487" s="6">
        <f t="shared" si="1189"/>
        <v>0</v>
      </c>
    </row>
    <row r="488" spans="1:19" x14ac:dyDescent="0.25">
      <c r="A488" s="122" t="str">
        <f>Vendas!A499</f>
        <v>PRODUTO 49</v>
      </c>
      <c r="B488" s="122"/>
      <c r="C488" s="98" t="s">
        <v>17</v>
      </c>
      <c r="D488" s="98" t="s">
        <v>18</v>
      </c>
      <c r="E488" s="98" t="s">
        <v>19</v>
      </c>
      <c r="F488" s="98" t="s">
        <v>20</v>
      </c>
      <c r="G488" s="98" t="s">
        <v>21</v>
      </c>
      <c r="H488" s="98" t="s">
        <v>22</v>
      </c>
      <c r="I488" s="98" t="s">
        <v>23</v>
      </c>
      <c r="J488" s="98" t="s">
        <v>24</v>
      </c>
      <c r="K488" s="98" t="s">
        <v>25</v>
      </c>
      <c r="L488" s="98" t="s">
        <v>26</v>
      </c>
      <c r="M488" s="98" t="s">
        <v>27</v>
      </c>
      <c r="N488" s="98" t="s">
        <v>28</v>
      </c>
      <c r="O488" s="98" t="s">
        <v>438</v>
      </c>
      <c r="P488" s="98" t="s">
        <v>447</v>
      </c>
      <c r="Q488" s="98" t="s">
        <v>448</v>
      </c>
      <c r="R488" s="98" t="s">
        <v>449</v>
      </c>
      <c r="S488" s="98" t="s">
        <v>450</v>
      </c>
    </row>
    <row r="489" spans="1:19" x14ac:dyDescent="0.25">
      <c r="A489" s="194" t="s">
        <v>29</v>
      </c>
      <c r="B489" s="194"/>
      <c r="C489" s="78">
        <f>Vendas!C501</f>
        <v>0</v>
      </c>
      <c r="D489" s="78">
        <f>Vendas!D501</f>
        <v>0</v>
      </c>
      <c r="E489" s="78">
        <f>Vendas!E501</f>
        <v>0</v>
      </c>
      <c r="F489" s="78">
        <f>Vendas!F501</f>
        <v>0</v>
      </c>
      <c r="G489" s="78">
        <f>Vendas!G501</f>
        <v>0</v>
      </c>
      <c r="H489" s="78">
        <f>Vendas!H501</f>
        <v>0</v>
      </c>
      <c r="I489" s="78">
        <f>Vendas!I501</f>
        <v>0</v>
      </c>
      <c r="J489" s="78">
        <f>Vendas!J501</f>
        <v>0</v>
      </c>
      <c r="K489" s="78">
        <f>Vendas!K501</f>
        <v>0</v>
      </c>
      <c r="L489" s="78">
        <f>Vendas!L501</f>
        <v>0</v>
      </c>
      <c r="M489" s="78">
        <f>Vendas!M501</f>
        <v>0</v>
      </c>
      <c r="N489" s="78">
        <f>Vendas!N501</f>
        <v>0</v>
      </c>
      <c r="O489" s="79">
        <f t="shared" ref="O489" si="1190">SUM(C489:N489)</f>
        <v>0</v>
      </c>
      <c r="P489" s="79">
        <f>Vendas!P501</f>
        <v>0</v>
      </c>
      <c r="Q489" s="79">
        <f>Vendas!Q501</f>
        <v>0</v>
      </c>
      <c r="R489" s="79">
        <f>Vendas!R501</f>
        <v>0</v>
      </c>
      <c r="S489" s="79">
        <f>Vendas!S501</f>
        <v>0</v>
      </c>
    </row>
    <row r="490" spans="1:19" x14ac:dyDescent="0.25">
      <c r="A490" s="175" t="s">
        <v>516</v>
      </c>
      <c r="B490" s="120">
        <v>0</v>
      </c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9"/>
      <c r="P490" s="79"/>
      <c r="Q490" s="79"/>
      <c r="R490" s="79"/>
      <c r="S490" s="79"/>
    </row>
    <row r="491" spans="1:19" x14ac:dyDescent="0.25">
      <c r="A491" s="194" t="s">
        <v>30</v>
      </c>
      <c r="B491" s="194"/>
      <c r="C491" s="6">
        <f>Vendas!C502*(1-$B490)</f>
        <v>0</v>
      </c>
      <c r="D491" s="6">
        <f>Vendas!D502*(1-$B490)</f>
        <v>0</v>
      </c>
      <c r="E491" s="6">
        <f>Vendas!E502*(1-$B490)</f>
        <v>0</v>
      </c>
      <c r="F491" s="6">
        <f>Vendas!F502*(1-$B490)</f>
        <v>0</v>
      </c>
      <c r="G491" s="6">
        <f>Vendas!G502*(1-$B490)</f>
        <v>0</v>
      </c>
      <c r="H491" s="6">
        <f>Vendas!H502*(1-$B490)</f>
        <v>0</v>
      </c>
      <c r="I491" s="6">
        <f>Vendas!I502*(1-$B490)</f>
        <v>0</v>
      </c>
      <c r="J491" s="6">
        <f>Vendas!J502*(1-$B490)</f>
        <v>0</v>
      </c>
      <c r="K491" s="6">
        <f>Vendas!K502*(1-$B490)</f>
        <v>0</v>
      </c>
      <c r="L491" s="6">
        <f>Vendas!L502*(1-$B490)</f>
        <v>0</v>
      </c>
      <c r="M491" s="6">
        <f>Vendas!M502*(1-$B490)</f>
        <v>0</v>
      </c>
      <c r="N491" s="6">
        <f>Vendas!N502*(1-$B490)</f>
        <v>0</v>
      </c>
      <c r="O491" s="6">
        <f t="shared" ref="O491" si="1191">AVERAGE(C491:N491)</f>
        <v>0</v>
      </c>
      <c r="P491" s="6">
        <f>Vendas!P502*(1-Aprovisionamento!$B490)</f>
        <v>0</v>
      </c>
      <c r="Q491" s="6">
        <f>Vendas!Q502*(1-Aprovisionamento!$B490)</f>
        <v>0</v>
      </c>
      <c r="R491" s="6">
        <f>Vendas!R502*(1-Aprovisionamento!$B490)</f>
        <v>0</v>
      </c>
      <c r="S491" s="6">
        <f>Vendas!S502*(1-Aprovisionamento!$B490)</f>
        <v>0</v>
      </c>
    </row>
    <row r="492" spans="1:19" ht="12" customHeight="1" x14ac:dyDescent="0.25">
      <c r="A492" s="194" t="s">
        <v>282</v>
      </c>
      <c r="B492" s="194"/>
      <c r="C492" s="6">
        <f t="shared" ref="C492" si="1192">C489*C491</f>
        <v>0</v>
      </c>
      <c r="D492" s="6">
        <f t="shared" ref="D492:N492" si="1193">D489*D491</f>
        <v>0</v>
      </c>
      <c r="E492" s="6">
        <f t="shared" si="1193"/>
        <v>0</v>
      </c>
      <c r="F492" s="6">
        <f t="shared" si="1193"/>
        <v>0</v>
      </c>
      <c r="G492" s="6">
        <f t="shared" si="1193"/>
        <v>0</v>
      </c>
      <c r="H492" s="6">
        <f t="shared" si="1193"/>
        <v>0</v>
      </c>
      <c r="I492" s="6">
        <f t="shared" si="1193"/>
        <v>0</v>
      </c>
      <c r="J492" s="6">
        <f t="shared" si="1193"/>
        <v>0</v>
      </c>
      <c r="K492" s="6">
        <f t="shared" si="1193"/>
        <v>0</v>
      </c>
      <c r="L492" s="6">
        <f t="shared" si="1193"/>
        <v>0</v>
      </c>
      <c r="M492" s="6">
        <f t="shared" si="1193"/>
        <v>0</v>
      </c>
      <c r="N492" s="6">
        <f t="shared" si="1193"/>
        <v>0</v>
      </c>
      <c r="O492" s="6">
        <f t="shared" ref="O492" si="1194">SUM(C492:N492)</f>
        <v>0</v>
      </c>
      <c r="P492" s="6">
        <f t="shared" ref="P492:S492" si="1195">P489*P491</f>
        <v>0</v>
      </c>
      <c r="Q492" s="6">
        <f t="shared" si="1195"/>
        <v>0</v>
      </c>
      <c r="R492" s="6">
        <f t="shared" si="1195"/>
        <v>0</v>
      </c>
      <c r="S492" s="6">
        <f t="shared" si="1195"/>
        <v>0</v>
      </c>
    </row>
    <row r="493" spans="1:19" x14ac:dyDescent="0.25">
      <c r="A493" s="194" t="s">
        <v>31</v>
      </c>
      <c r="B493" s="194"/>
      <c r="C493" s="130">
        <f>Vendas!C504</f>
        <v>0.21</v>
      </c>
      <c r="D493" s="130">
        <f>Vendas!D504</f>
        <v>0.21</v>
      </c>
      <c r="E493" s="130">
        <f>Vendas!E504</f>
        <v>0.21</v>
      </c>
      <c r="F493" s="130">
        <f>Vendas!F504</f>
        <v>0.21</v>
      </c>
      <c r="G493" s="130">
        <f>Vendas!G504</f>
        <v>0.21</v>
      </c>
      <c r="H493" s="130">
        <f>Vendas!H504</f>
        <v>0.21</v>
      </c>
      <c r="I493" s="130">
        <f>Vendas!I504</f>
        <v>0.21</v>
      </c>
      <c r="J493" s="130">
        <f>Vendas!J504</f>
        <v>0.21</v>
      </c>
      <c r="K493" s="130">
        <f>Vendas!K504</f>
        <v>0.21</v>
      </c>
      <c r="L493" s="130">
        <f>Vendas!L504</f>
        <v>0.21</v>
      </c>
      <c r="M493" s="130">
        <f>Vendas!M504</f>
        <v>0.21</v>
      </c>
      <c r="N493" s="130">
        <f>Vendas!N504</f>
        <v>0.21</v>
      </c>
      <c r="O493" s="6"/>
      <c r="P493" s="6"/>
      <c r="Q493" s="6"/>
      <c r="R493" s="6"/>
      <c r="S493" s="6"/>
    </row>
    <row r="494" spans="1:19" x14ac:dyDescent="0.25">
      <c r="A494" s="195" t="s">
        <v>280</v>
      </c>
      <c r="B494" s="195"/>
      <c r="C494" s="6">
        <f t="shared" ref="C494:N494" si="1196">C492*C493</f>
        <v>0</v>
      </c>
      <c r="D494" s="6">
        <f t="shared" si="1196"/>
        <v>0</v>
      </c>
      <c r="E494" s="6">
        <f t="shared" si="1196"/>
        <v>0</v>
      </c>
      <c r="F494" s="6">
        <f t="shared" si="1196"/>
        <v>0</v>
      </c>
      <c r="G494" s="6">
        <f t="shared" si="1196"/>
        <v>0</v>
      </c>
      <c r="H494" s="6">
        <f t="shared" si="1196"/>
        <v>0</v>
      </c>
      <c r="I494" s="6">
        <f t="shared" si="1196"/>
        <v>0</v>
      </c>
      <c r="J494" s="6">
        <f t="shared" si="1196"/>
        <v>0</v>
      </c>
      <c r="K494" s="6">
        <f t="shared" si="1196"/>
        <v>0</v>
      </c>
      <c r="L494" s="6">
        <f t="shared" si="1196"/>
        <v>0</v>
      </c>
      <c r="M494" s="6">
        <f t="shared" si="1196"/>
        <v>0</v>
      </c>
      <c r="N494" s="6">
        <f t="shared" si="1196"/>
        <v>0</v>
      </c>
      <c r="O494" s="6">
        <f t="shared" ref="O494:O497" si="1197">SUM(C494:N494)</f>
        <v>0</v>
      </c>
      <c r="P494" s="6">
        <f t="shared" ref="P494:S494" si="1198">P492*$C493</f>
        <v>0</v>
      </c>
      <c r="Q494" s="6">
        <f t="shared" si="1198"/>
        <v>0</v>
      </c>
      <c r="R494" s="6">
        <f t="shared" si="1198"/>
        <v>0</v>
      </c>
      <c r="S494" s="6">
        <f t="shared" si="1198"/>
        <v>0</v>
      </c>
    </row>
    <row r="495" spans="1:19" x14ac:dyDescent="0.25">
      <c r="A495" s="195" t="s">
        <v>281</v>
      </c>
      <c r="B495" s="195"/>
      <c r="C495" s="6">
        <f t="shared" ref="C495" si="1199">C492+C494</f>
        <v>0</v>
      </c>
      <c r="D495" s="6">
        <f t="shared" ref="D495:N495" si="1200">D492+D494</f>
        <v>0</v>
      </c>
      <c r="E495" s="6">
        <f t="shared" si="1200"/>
        <v>0</v>
      </c>
      <c r="F495" s="6">
        <f t="shared" si="1200"/>
        <v>0</v>
      </c>
      <c r="G495" s="6">
        <f t="shared" si="1200"/>
        <v>0</v>
      </c>
      <c r="H495" s="6">
        <f t="shared" si="1200"/>
        <v>0</v>
      </c>
      <c r="I495" s="6">
        <f t="shared" si="1200"/>
        <v>0</v>
      </c>
      <c r="J495" s="6">
        <f t="shared" si="1200"/>
        <v>0</v>
      </c>
      <c r="K495" s="6">
        <f t="shared" si="1200"/>
        <v>0</v>
      </c>
      <c r="L495" s="6">
        <f t="shared" si="1200"/>
        <v>0</v>
      </c>
      <c r="M495" s="6">
        <f t="shared" si="1200"/>
        <v>0</v>
      </c>
      <c r="N495" s="6">
        <f t="shared" si="1200"/>
        <v>0</v>
      </c>
      <c r="O495" s="6">
        <f t="shared" si="1197"/>
        <v>0</v>
      </c>
      <c r="P495" s="6">
        <f t="shared" ref="P495:S495" si="1201">P492+P494</f>
        <v>0</v>
      </c>
      <c r="Q495" s="6">
        <f t="shared" si="1201"/>
        <v>0</v>
      </c>
      <c r="R495" s="6">
        <f t="shared" si="1201"/>
        <v>0</v>
      </c>
      <c r="S495" s="6">
        <f t="shared" si="1201"/>
        <v>0</v>
      </c>
    </row>
    <row r="496" spans="1:19" x14ac:dyDescent="0.25">
      <c r="A496" s="8" t="s">
        <v>33</v>
      </c>
      <c r="B496" s="80">
        <v>0.25</v>
      </c>
      <c r="C496" s="6">
        <f t="shared" ref="C496" si="1202">C495*$B$16</f>
        <v>0</v>
      </c>
      <c r="D496" s="6">
        <f t="shared" ref="D496:N496" si="1203">D495*$B$16</f>
        <v>0</v>
      </c>
      <c r="E496" s="6">
        <f t="shared" si="1203"/>
        <v>0</v>
      </c>
      <c r="F496" s="6">
        <f t="shared" si="1203"/>
        <v>0</v>
      </c>
      <c r="G496" s="6">
        <f t="shared" si="1203"/>
        <v>0</v>
      </c>
      <c r="H496" s="6">
        <f t="shared" si="1203"/>
        <v>0</v>
      </c>
      <c r="I496" s="6">
        <f t="shared" si="1203"/>
        <v>0</v>
      </c>
      <c r="J496" s="6">
        <f t="shared" si="1203"/>
        <v>0</v>
      </c>
      <c r="K496" s="6">
        <f t="shared" si="1203"/>
        <v>0</v>
      </c>
      <c r="L496" s="6">
        <f t="shared" si="1203"/>
        <v>0</v>
      </c>
      <c r="M496" s="6">
        <f t="shared" si="1203"/>
        <v>0</v>
      </c>
      <c r="N496" s="6">
        <f t="shared" si="1203"/>
        <v>0</v>
      </c>
      <c r="O496" s="6">
        <f t="shared" si="1197"/>
        <v>0</v>
      </c>
      <c r="P496" s="6">
        <f t="shared" ref="P496:S496" si="1204">P495*$B496</f>
        <v>0</v>
      </c>
      <c r="Q496" s="6">
        <f t="shared" si="1204"/>
        <v>0</v>
      </c>
      <c r="R496" s="6">
        <f t="shared" si="1204"/>
        <v>0</v>
      </c>
      <c r="S496" s="6">
        <f t="shared" si="1204"/>
        <v>0</v>
      </c>
    </row>
    <row r="497" spans="1:19" x14ac:dyDescent="0.25">
      <c r="A497" s="8" t="s">
        <v>34</v>
      </c>
      <c r="B497" s="9">
        <f>1-B496</f>
        <v>0.75</v>
      </c>
      <c r="C497" s="6">
        <f t="shared" ref="C497" si="1205">C495*$B$17</f>
        <v>0</v>
      </c>
      <c r="D497" s="6">
        <f t="shared" ref="D497:N497" si="1206">D495*$B$17</f>
        <v>0</v>
      </c>
      <c r="E497" s="6">
        <f t="shared" si="1206"/>
        <v>0</v>
      </c>
      <c r="F497" s="6">
        <f t="shared" si="1206"/>
        <v>0</v>
      </c>
      <c r="G497" s="6">
        <f t="shared" si="1206"/>
        <v>0</v>
      </c>
      <c r="H497" s="6">
        <f t="shared" si="1206"/>
        <v>0</v>
      </c>
      <c r="I497" s="6">
        <f t="shared" si="1206"/>
        <v>0</v>
      </c>
      <c r="J497" s="6">
        <f t="shared" si="1206"/>
        <v>0</v>
      </c>
      <c r="K497" s="6">
        <f t="shared" si="1206"/>
        <v>0</v>
      </c>
      <c r="L497" s="6">
        <f t="shared" si="1206"/>
        <v>0</v>
      </c>
      <c r="M497" s="6">
        <f t="shared" si="1206"/>
        <v>0</v>
      </c>
      <c r="N497" s="6">
        <f t="shared" si="1206"/>
        <v>0</v>
      </c>
      <c r="O497" s="6">
        <f t="shared" si="1197"/>
        <v>0</v>
      </c>
      <c r="P497" s="6">
        <f t="shared" ref="P497:S497" si="1207">P495-P496</f>
        <v>0</v>
      </c>
      <c r="Q497" s="6">
        <f t="shared" si="1207"/>
        <v>0</v>
      </c>
      <c r="R497" s="6">
        <f t="shared" si="1207"/>
        <v>0</v>
      </c>
      <c r="S497" s="6">
        <f t="shared" si="1207"/>
        <v>0</v>
      </c>
    </row>
    <row r="498" spans="1:19" x14ac:dyDescent="0.25">
      <c r="A498" s="122" t="str">
        <f>Vendas!A509</f>
        <v>PRODUTO 50</v>
      </c>
      <c r="B498" s="122"/>
      <c r="C498" s="98" t="s">
        <v>17</v>
      </c>
      <c r="D498" s="98" t="s">
        <v>18</v>
      </c>
      <c r="E498" s="98" t="s">
        <v>19</v>
      </c>
      <c r="F498" s="98" t="s">
        <v>20</v>
      </c>
      <c r="G498" s="98" t="s">
        <v>21</v>
      </c>
      <c r="H498" s="98" t="s">
        <v>22</v>
      </c>
      <c r="I498" s="98" t="s">
        <v>23</v>
      </c>
      <c r="J498" s="98" t="s">
        <v>24</v>
      </c>
      <c r="K498" s="98" t="s">
        <v>25</v>
      </c>
      <c r="L498" s="98" t="s">
        <v>26</v>
      </c>
      <c r="M498" s="98" t="s">
        <v>27</v>
      </c>
      <c r="N498" s="98" t="s">
        <v>28</v>
      </c>
      <c r="O498" s="98" t="s">
        <v>438</v>
      </c>
      <c r="P498" s="98" t="s">
        <v>447</v>
      </c>
      <c r="Q498" s="98" t="s">
        <v>448</v>
      </c>
      <c r="R498" s="98" t="s">
        <v>449</v>
      </c>
      <c r="S498" s="98" t="s">
        <v>450</v>
      </c>
    </row>
    <row r="499" spans="1:19" x14ac:dyDescent="0.25">
      <c r="A499" s="194" t="s">
        <v>29</v>
      </c>
      <c r="B499" s="194"/>
      <c r="C499" s="78">
        <f>Vendas!C511</f>
        <v>0</v>
      </c>
      <c r="D499" s="78">
        <f>Vendas!D511</f>
        <v>0</v>
      </c>
      <c r="E499" s="78">
        <f>Vendas!E511</f>
        <v>0</v>
      </c>
      <c r="F499" s="78">
        <f>Vendas!F511</f>
        <v>0</v>
      </c>
      <c r="G499" s="78">
        <f>Vendas!G511</f>
        <v>0</v>
      </c>
      <c r="H499" s="78">
        <f>Vendas!H511</f>
        <v>0</v>
      </c>
      <c r="I499" s="78">
        <f>Vendas!I511</f>
        <v>0</v>
      </c>
      <c r="J499" s="78">
        <f>Vendas!J511</f>
        <v>0</v>
      </c>
      <c r="K499" s="78">
        <f>Vendas!K511</f>
        <v>0</v>
      </c>
      <c r="L499" s="78">
        <f>Vendas!L511</f>
        <v>0</v>
      </c>
      <c r="M499" s="78">
        <f>Vendas!M511</f>
        <v>0</v>
      </c>
      <c r="N499" s="78">
        <f>Vendas!N511</f>
        <v>0</v>
      </c>
      <c r="O499" s="79">
        <f t="shared" ref="O499" si="1208">SUM(C499:N499)</f>
        <v>0</v>
      </c>
      <c r="P499" s="79">
        <f>Vendas!P511</f>
        <v>0</v>
      </c>
      <c r="Q499" s="79">
        <f>Vendas!Q511</f>
        <v>0</v>
      </c>
      <c r="R499" s="79">
        <f>Vendas!R511</f>
        <v>0</v>
      </c>
      <c r="S499" s="79">
        <f>Vendas!S511</f>
        <v>0</v>
      </c>
    </row>
    <row r="500" spans="1:19" x14ac:dyDescent="0.25">
      <c r="A500" s="175" t="s">
        <v>516</v>
      </c>
      <c r="B500" s="120">
        <v>0</v>
      </c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9"/>
      <c r="P500" s="79"/>
      <c r="Q500" s="79"/>
      <c r="R500" s="79"/>
      <c r="S500" s="79"/>
    </row>
    <row r="501" spans="1:19" x14ac:dyDescent="0.25">
      <c r="A501" s="194" t="s">
        <v>30</v>
      </c>
      <c r="B501" s="194"/>
      <c r="C501" s="6">
        <f>Vendas!C512*(1-$B500)</f>
        <v>0</v>
      </c>
      <c r="D501" s="6">
        <f>Vendas!D512*(1-$B500)</f>
        <v>0</v>
      </c>
      <c r="E501" s="6">
        <f>Vendas!E512*(1-$B500)</f>
        <v>0</v>
      </c>
      <c r="F501" s="6">
        <f>Vendas!F512*(1-$B500)</f>
        <v>0</v>
      </c>
      <c r="G501" s="6">
        <f>Vendas!G512*(1-$B500)</f>
        <v>0</v>
      </c>
      <c r="H501" s="6">
        <f>Vendas!H512*(1-$B500)</f>
        <v>0</v>
      </c>
      <c r="I501" s="6">
        <f>Vendas!I512*(1-$B500)</f>
        <v>0</v>
      </c>
      <c r="J501" s="6">
        <f>Vendas!J512*(1-$B500)</f>
        <v>0</v>
      </c>
      <c r="K501" s="6">
        <f>Vendas!K512*(1-$B500)</f>
        <v>0</v>
      </c>
      <c r="L501" s="6">
        <f>Vendas!L512*(1-$B500)</f>
        <v>0</v>
      </c>
      <c r="M501" s="6">
        <f>Vendas!M512*(1-$B500)</f>
        <v>0</v>
      </c>
      <c r="N501" s="6">
        <f>Vendas!N512*(1-$B500)</f>
        <v>0</v>
      </c>
      <c r="O501" s="6">
        <f t="shared" ref="O501" si="1209">AVERAGE(C501:N501)</f>
        <v>0</v>
      </c>
      <c r="P501" s="6">
        <f>Vendas!P512*(1-Aprovisionamento!$B500)</f>
        <v>0</v>
      </c>
      <c r="Q501" s="6">
        <f>Vendas!Q512*(1-Aprovisionamento!$B500)</f>
        <v>0</v>
      </c>
      <c r="R501" s="6">
        <f>Vendas!R512*(1-Aprovisionamento!$B500)</f>
        <v>0</v>
      </c>
      <c r="S501" s="6">
        <f>Vendas!S512*(1-Aprovisionamento!$B500)</f>
        <v>0</v>
      </c>
    </row>
    <row r="502" spans="1:19" ht="12" customHeight="1" x14ac:dyDescent="0.25">
      <c r="A502" s="194" t="s">
        <v>282</v>
      </c>
      <c r="B502" s="194"/>
      <c r="C502" s="6">
        <f t="shared" ref="C502" si="1210">C499*C501</f>
        <v>0</v>
      </c>
      <c r="D502" s="6">
        <f t="shared" ref="D502:N502" si="1211">D499*D501</f>
        <v>0</v>
      </c>
      <c r="E502" s="6">
        <f t="shared" si="1211"/>
        <v>0</v>
      </c>
      <c r="F502" s="6">
        <f t="shared" si="1211"/>
        <v>0</v>
      </c>
      <c r="G502" s="6">
        <f t="shared" si="1211"/>
        <v>0</v>
      </c>
      <c r="H502" s="6">
        <f t="shared" si="1211"/>
        <v>0</v>
      </c>
      <c r="I502" s="6">
        <f t="shared" si="1211"/>
        <v>0</v>
      </c>
      <c r="J502" s="6">
        <f t="shared" si="1211"/>
        <v>0</v>
      </c>
      <c r="K502" s="6">
        <f t="shared" si="1211"/>
        <v>0</v>
      </c>
      <c r="L502" s="6">
        <f t="shared" si="1211"/>
        <v>0</v>
      </c>
      <c r="M502" s="6">
        <f t="shared" si="1211"/>
        <v>0</v>
      </c>
      <c r="N502" s="6">
        <f t="shared" si="1211"/>
        <v>0</v>
      </c>
      <c r="O502" s="6">
        <f t="shared" ref="O502" si="1212">SUM(C502:N502)</f>
        <v>0</v>
      </c>
      <c r="P502" s="6">
        <f t="shared" ref="P502:S502" si="1213">P499*P501</f>
        <v>0</v>
      </c>
      <c r="Q502" s="6">
        <f t="shared" si="1213"/>
        <v>0</v>
      </c>
      <c r="R502" s="6">
        <f t="shared" si="1213"/>
        <v>0</v>
      </c>
      <c r="S502" s="6">
        <f t="shared" si="1213"/>
        <v>0</v>
      </c>
    </row>
    <row r="503" spans="1:19" x14ac:dyDescent="0.25">
      <c r="A503" s="194" t="s">
        <v>31</v>
      </c>
      <c r="B503" s="194"/>
      <c r="C503" s="130">
        <f>Vendas!C514</f>
        <v>0.21</v>
      </c>
      <c r="D503" s="130">
        <f>Vendas!D514</f>
        <v>0.21</v>
      </c>
      <c r="E503" s="130">
        <f>Vendas!E514</f>
        <v>0.21</v>
      </c>
      <c r="F503" s="130">
        <f>Vendas!F514</f>
        <v>0.21</v>
      </c>
      <c r="G503" s="130">
        <f>Vendas!G514</f>
        <v>0.21</v>
      </c>
      <c r="H503" s="130">
        <f>Vendas!H514</f>
        <v>0.21</v>
      </c>
      <c r="I503" s="130">
        <f>Vendas!I514</f>
        <v>0.21</v>
      </c>
      <c r="J503" s="130">
        <f>Vendas!J514</f>
        <v>0.21</v>
      </c>
      <c r="K503" s="130">
        <f>Vendas!K514</f>
        <v>0.21</v>
      </c>
      <c r="L503" s="130">
        <f>Vendas!L514</f>
        <v>0.21</v>
      </c>
      <c r="M503" s="130">
        <f>Vendas!M514</f>
        <v>0.21</v>
      </c>
      <c r="N503" s="130">
        <f>Vendas!N514</f>
        <v>0.21</v>
      </c>
      <c r="O503" s="6"/>
      <c r="P503" s="6"/>
      <c r="Q503" s="6"/>
      <c r="R503" s="6"/>
      <c r="S503" s="6"/>
    </row>
    <row r="504" spans="1:19" x14ac:dyDescent="0.25">
      <c r="A504" s="195" t="s">
        <v>280</v>
      </c>
      <c r="B504" s="195"/>
      <c r="C504" s="6">
        <f t="shared" ref="C504" si="1214">C502*C503</f>
        <v>0</v>
      </c>
      <c r="D504" s="6">
        <f t="shared" ref="D504:N504" si="1215">D502*D503</f>
        <v>0</v>
      </c>
      <c r="E504" s="6">
        <f t="shared" si="1215"/>
        <v>0</v>
      </c>
      <c r="F504" s="6">
        <f t="shared" si="1215"/>
        <v>0</v>
      </c>
      <c r="G504" s="6">
        <f t="shared" si="1215"/>
        <v>0</v>
      </c>
      <c r="H504" s="6">
        <f t="shared" si="1215"/>
        <v>0</v>
      </c>
      <c r="I504" s="6">
        <f t="shared" si="1215"/>
        <v>0</v>
      </c>
      <c r="J504" s="6">
        <f t="shared" si="1215"/>
        <v>0</v>
      </c>
      <c r="K504" s="6">
        <f t="shared" si="1215"/>
        <v>0</v>
      </c>
      <c r="L504" s="6">
        <f t="shared" si="1215"/>
        <v>0</v>
      </c>
      <c r="M504" s="6">
        <f t="shared" si="1215"/>
        <v>0</v>
      </c>
      <c r="N504" s="6">
        <f t="shared" si="1215"/>
        <v>0</v>
      </c>
      <c r="O504" s="6">
        <f t="shared" ref="O504:O507" si="1216">SUM(C504:N504)</f>
        <v>0</v>
      </c>
      <c r="P504" s="6">
        <f t="shared" ref="P504:S504" si="1217">P502*$C503</f>
        <v>0</v>
      </c>
      <c r="Q504" s="6">
        <f t="shared" si="1217"/>
        <v>0</v>
      </c>
      <c r="R504" s="6">
        <f t="shared" si="1217"/>
        <v>0</v>
      </c>
      <c r="S504" s="6">
        <f t="shared" si="1217"/>
        <v>0</v>
      </c>
    </row>
    <row r="505" spans="1:19" x14ac:dyDescent="0.25">
      <c r="A505" s="195" t="s">
        <v>281</v>
      </c>
      <c r="B505" s="195"/>
      <c r="C505" s="6">
        <f t="shared" ref="C505" si="1218">C502+C504</f>
        <v>0</v>
      </c>
      <c r="D505" s="6">
        <f t="shared" ref="D505:N505" si="1219">D502+D504</f>
        <v>0</v>
      </c>
      <c r="E505" s="6">
        <f t="shared" si="1219"/>
        <v>0</v>
      </c>
      <c r="F505" s="6">
        <f t="shared" si="1219"/>
        <v>0</v>
      </c>
      <c r="G505" s="6">
        <f t="shared" si="1219"/>
        <v>0</v>
      </c>
      <c r="H505" s="6">
        <f t="shared" si="1219"/>
        <v>0</v>
      </c>
      <c r="I505" s="6">
        <f t="shared" si="1219"/>
        <v>0</v>
      </c>
      <c r="J505" s="6">
        <f t="shared" si="1219"/>
        <v>0</v>
      </c>
      <c r="K505" s="6">
        <f t="shared" si="1219"/>
        <v>0</v>
      </c>
      <c r="L505" s="6">
        <f t="shared" si="1219"/>
        <v>0</v>
      </c>
      <c r="M505" s="6">
        <f t="shared" si="1219"/>
        <v>0</v>
      </c>
      <c r="N505" s="6">
        <f t="shared" si="1219"/>
        <v>0</v>
      </c>
      <c r="O505" s="6">
        <f t="shared" si="1216"/>
        <v>0</v>
      </c>
      <c r="P505" s="6">
        <f t="shared" ref="P505:S505" si="1220">P502+P504</f>
        <v>0</v>
      </c>
      <c r="Q505" s="6">
        <f t="shared" si="1220"/>
        <v>0</v>
      </c>
      <c r="R505" s="6">
        <f t="shared" si="1220"/>
        <v>0</v>
      </c>
      <c r="S505" s="6">
        <f t="shared" si="1220"/>
        <v>0</v>
      </c>
    </row>
    <row r="506" spans="1:19" x14ac:dyDescent="0.25">
      <c r="A506" s="8" t="s">
        <v>33</v>
      </c>
      <c r="B506" s="80">
        <v>0.25</v>
      </c>
      <c r="C506" s="6">
        <f t="shared" ref="C506" si="1221">C505*$B$16</f>
        <v>0</v>
      </c>
      <c r="D506" s="6">
        <f t="shared" ref="D506:N506" si="1222">D505*$B$16</f>
        <v>0</v>
      </c>
      <c r="E506" s="6">
        <f t="shared" si="1222"/>
        <v>0</v>
      </c>
      <c r="F506" s="6">
        <f t="shared" si="1222"/>
        <v>0</v>
      </c>
      <c r="G506" s="6">
        <f t="shared" si="1222"/>
        <v>0</v>
      </c>
      <c r="H506" s="6">
        <f t="shared" si="1222"/>
        <v>0</v>
      </c>
      <c r="I506" s="6">
        <f t="shared" si="1222"/>
        <v>0</v>
      </c>
      <c r="J506" s="6">
        <f t="shared" si="1222"/>
        <v>0</v>
      </c>
      <c r="K506" s="6">
        <f t="shared" si="1222"/>
        <v>0</v>
      </c>
      <c r="L506" s="6">
        <f t="shared" si="1222"/>
        <v>0</v>
      </c>
      <c r="M506" s="6">
        <f t="shared" si="1222"/>
        <v>0</v>
      </c>
      <c r="N506" s="6">
        <f t="shared" si="1222"/>
        <v>0</v>
      </c>
      <c r="O506" s="6">
        <f t="shared" si="1216"/>
        <v>0</v>
      </c>
      <c r="P506" s="6">
        <f t="shared" ref="P506:S506" si="1223">P505*$B506</f>
        <v>0</v>
      </c>
      <c r="Q506" s="6">
        <f t="shared" si="1223"/>
        <v>0</v>
      </c>
      <c r="R506" s="6">
        <f t="shared" si="1223"/>
        <v>0</v>
      </c>
      <c r="S506" s="6">
        <f t="shared" si="1223"/>
        <v>0</v>
      </c>
    </row>
    <row r="507" spans="1:19" x14ac:dyDescent="0.25">
      <c r="A507" s="8" t="s">
        <v>34</v>
      </c>
      <c r="B507" s="9">
        <f>1-B506</f>
        <v>0.75</v>
      </c>
      <c r="C507" s="6">
        <f t="shared" ref="C507" si="1224">C505*$B$17</f>
        <v>0</v>
      </c>
      <c r="D507" s="6">
        <f t="shared" ref="D507:N507" si="1225">D505*$B$17</f>
        <v>0</v>
      </c>
      <c r="E507" s="6">
        <f t="shared" si="1225"/>
        <v>0</v>
      </c>
      <c r="F507" s="6">
        <f t="shared" si="1225"/>
        <v>0</v>
      </c>
      <c r="G507" s="6">
        <f t="shared" si="1225"/>
        <v>0</v>
      </c>
      <c r="H507" s="6">
        <f t="shared" si="1225"/>
        <v>0</v>
      </c>
      <c r="I507" s="6">
        <f t="shared" si="1225"/>
        <v>0</v>
      </c>
      <c r="J507" s="6">
        <f t="shared" si="1225"/>
        <v>0</v>
      </c>
      <c r="K507" s="6">
        <f t="shared" si="1225"/>
        <v>0</v>
      </c>
      <c r="L507" s="6">
        <f t="shared" si="1225"/>
        <v>0</v>
      </c>
      <c r="M507" s="6">
        <f t="shared" si="1225"/>
        <v>0</v>
      </c>
      <c r="N507" s="6">
        <f t="shared" si="1225"/>
        <v>0</v>
      </c>
      <c r="O507" s="6">
        <f t="shared" si="1216"/>
        <v>0</v>
      </c>
      <c r="P507" s="6">
        <f t="shared" ref="P507:S507" si="1226">P505-P506</f>
        <v>0</v>
      </c>
      <c r="Q507" s="6">
        <f t="shared" si="1226"/>
        <v>0</v>
      </c>
      <c r="R507" s="6">
        <f t="shared" si="1226"/>
        <v>0</v>
      </c>
      <c r="S507" s="6">
        <f t="shared" si="1226"/>
        <v>0</v>
      </c>
    </row>
    <row r="508" spans="1:19" x14ac:dyDescent="0.25">
      <c r="A508" s="122" t="str">
        <f>Vendas!A519</f>
        <v>PRODUTO 51</v>
      </c>
      <c r="B508" s="122"/>
      <c r="C508" s="98" t="s">
        <v>17</v>
      </c>
      <c r="D508" s="98" t="s">
        <v>18</v>
      </c>
      <c r="E508" s="98" t="s">
        <v>19</v>
      </c>
      <c r="F508" s="98" t="s">
        <v>20</v>
      </c>
      <c r="G508" s="98" t="s">
        <v>21</v>
      </c>
      <c r="H508" s="98" t="s">
        <v>22</v>
      </c>
      <c r="I508" s="98" t="s">
        <v>23</v>
      </c>
      <c r="J508" s="98" t="s">
        <v>24</v>
      </c>
      <c r="K508" s="98" t="s">
        <v>25</v>
      </c>
      <c r="L508" s="98" t="s">
        <v>26</v>
      </c>
      <c r="M508" s="98" t="s">
        <v>27</v>
      </c>
      <c r="N508" s="98" t="s">
        <v>28</v>
      </c>
      <c r="O508" s="98" t="s">
        <v>438</v>
      </c>
      <c r="P508" s="98" t="s">
        <v>447</v>
      </c>
      <c r="Q508" s="98" t="s">
        <v>448</v>
      </c>
      <c r="R508" s="98" t="s">
        <v>449</v>
      </c>
      <c r="S508" s="98" t="s">
        <v>450</v>
      </c>
    </row>
    <row r="509" spans="1:19" x14ac:dyDescent="0.25">
      <c r="A509" s="194" t="s">
        <v>29</v>
      </c>
      <c r="B509" s="194"/>
      <c r="C509" s="78">
        <f>Vendas!C521</f>
        <v>0</v>
      </c>
      <c r="D509" s="78">
        <f>Vendas!D521</f>
        <v>0</v>
      </c>
      <c r="E509" s="78">
        <f>Vendas!E521</f>
        <v>0</v>
      </c>
      <c r="F509" s="78">
        <f>Vendas!F521</f>
        <v>0</v>
      </c>
      <c r="G509" s="78">
        <f>Vendas!G521</f>
        <v>0</v>
      </c>
      <c r="H509" s="78">
        <f>Vendas!H521</f>
        <v>0</v>
      </c>
      <c r="I509" s="78">
        <f>Vendas!I521</f>
        <v>0</v>
      </c>
      <c r="J509" s="78">
        <f>Vendas!J521</f>
        <v>0</v>
      </c>
      <c r="K509" s="78">
        <f>Vendas!K521</f>
        <v>0</v>
      </c>
      <c r="L509" s="78">
        <f>Vendas!L521</f>
        <v>0</v>
      </c>
      <c r="M509" s="78">
        <f>Vendas!M521</f>
        <v>0</v>
      </c>
      <c r="N509" s="78">
        <f>Vendas!N521</f>
        <v>0</v>
      </c>
      <c r="O509" s="79">
        <f t="shared" ref="O509" si="1227">SUM(C509:N509)</f>
        <v>0</v>
      </c>
      <c r="P509" s="79">
        <f>Vendas!P521</f>
        <v>0</v>
      </c>
      <c r="Q509" s="79">
        <f>Vendas!Q521</f>
        <v>0</v>
      </c>
      <c r="R509" s="79">
        <f>Vendas!R521</f>
        <v>0</v>
      </c>
      <c r="S509" s="79">
        <f>Vendas!S521</f>
        <v>0</v>
      </c>
    </row>
    <row r="510" spans="1:19" x14ac:dyDescent="0.25">
      <c r="A510" s="175" t="s">
        <v>516</v>
      </c>
      <c r="B510" s="120">
        <v>0</v>
      </c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9"/>
      <c r="P510" s="79"/>
      <c r="Q510" s="79"/>
      <c r="R510" s="79"/>
      <c r="S510" s="79"/>
    </row>
    <row r="511" spans="1:19" x14ac:dyDescent="0.25">
      <c r="A511" s="194" t="s">
        <v>30</v>
      </c>
      <c r="B511" s="194"/>
      <c r="C511" s="6">
        <f>Vendas!C522*(1-$B510)</f>
        <v>0</v>
      </c>
      <c r="D511" s="6">
        <f>Vendas!D522*(1-$B510)</f>
        <v>0</v>
      </c>
      <c r="E511" s="6">
        <f>Vendas!E522*(1-$B510)</f>
        <v>0</v>
      </c>
      <c r="F511" s="6">
        <f>Vendas!F522*(1-$B510)</f>
        <v>0</v>
      </c>
      <c r="G511" s="6">
        <f>Vendas!G522*(1-$B510)</f>
        <v>0</v>
      </c>
      <c r="H511" s="6">
        <f>Vendas!H522*(1-$B510)</f>
        <v>0</v>
      </c>
      <c r="I511" s="6">
        <f>Vendas!I522*(1-$B510)</f>
        <v>0</v>
      </c>
      <c r="J511" s="6">
        <f>Vendas!J522*(1-$B510)</f>
        <v>0</v>
      </c>
      <c r="K511" s="6">
        <f>Vendas!K522*(1-$B510)</f>
        <v>0</v>
      </c>
      <c r="L511" s="6">
        <f>Vendas!L522*(1-$B510)</f>
        <v>0</v>
      </c>
      <c r="M511" s="6">
        <f>Vendas!M522*(1-$B510)</f>
        <v>0</v>
      </c>
      <c r="N511" s="6">
        <f>Vendas!N522*(1-$B510)</f>
        <v>0</v>
      </c>
      <c r="O511" s="6">
        <f t="shared" ref="O511" si="1228">AVERAGE(C511:N511)</f>
        <v>0</v>
      </c>
      <c r="P511" s="6">
        <f>Vendas!P522*(1-Aprovisionamento!$B510)</f>
        <v>0</v>
      </c>
      <c r="Q511" s="6">
        <f>Vendas!Q522*(1-Aprovisionamento!$B510)</f>
        <v>0</v>
      </c>
      <c r="R511" s="6">
        <f>Vendas!R522*(1-Aprovisionamento!$B510)</f>
        <v>0</v>
      </c>
      <c r="S511" s="6">
        <f>Vendas!S522*(1-Aprovisionamento!$B510)</f>
        <v>0</v>
      </c>
    </row>
    <row r="512" spans="1:19" ht="12" customHeight="1" x14ac:dyDescent="0.25">
      <c r="A512" s="194" t="s">
        <v>282</v>
      </c>
      <c r="B512" s="194"/>
      <c r="C512" s="6">
        <f t="shared" ref="C512" si="1229">C509*C511</f>
        <v>0</v>
      </c>
      <c r="D512" s="6">
        <f t="shared" ref="D512:N512" si="1230">D509*D511</f>
        <v>0</v>
      </c>
      <c r="E512" s="6">
        <f t="shared" si="1230"/>
        <v>0</v>
      </c>
      <c r="F512" s="6">
        <f t="shared" si="1230"/>
        <v>0</v>
      </c>
      <c r="G512" s="6">
        <f t="shared" si="1230"/>
        <v>0</v>
      </c>
      <c r="H512" s="6">
        <f t="shared" si="1230"/>
        <v>0</v>
      </c>
      <c r="I512" s="6">
        <f t="shared" si="1230"/>
        <v>0</v>
      </c>
      <c r="J512" s="6">
        <f t="shared" si="1230"/>
        <v>0</v>
      </c>
      <c r="K512" s="6">
        <f t="shared" si="1230"/>
        <v>0</v>
      </c>
      <c r="L512" s="6">
        <f t="shared" si="1230"/>
        <v>0</v>
      </c>
      <c r="M512" s="6">
        <f t="shared" si="1230"/>
        <v>0</v>
      </c>
      <c r="N512" s="6">
        <f t="shared" si="1230"/>
        <v>0</v>
      </c>
      <c r="O512" s="6">
        <f t="shared" ref="O512" si="1231">SUM(C512:N512)</f>
        <v>0</v>
      </c>
      <c r="P512" s="6">
        <f t="shared" ref="P512:S512" si="1232">P509*P511</f>
        <v>0</v>
      </c>
      <c r="Q512" s="6">
        <f t="shared" si="1232"/>
        <v>0</v>
      </c>
      <c r="R512" s="6">
        <f t="shared" si="1232"/>
        <v>0</v>
      </c>
      <c r="S512" s="6">
        <f t="shared" si="1232"/>
        <v>0</v>
      </c>
    </row>
    <row r="513" spans="1:19" x14ac:dyDescent="0.25">
      <c r="A513" s="194" t="s">
        <v>31</v>
      </c>
      <c r="B513" s="194"/>
      <c r="C513" s="130">
        <f>Vendas!C524</f>
        <v>0.21</v>
      </c>
      <c r="D513" s="130">
        <f>Vendas!D524</f>
        <v>0.21</v>
      </c>
      <c r="E513" s="130">
        <f>Vendas!E524</f>
        <v>0.21</v>
      </c>
      <c r="F513" s="130">
        <f>Vendas!F524</f>
        <v>0.21</v>
      </c>
      <c r="G513" s="130">
        <f>Vendas!G524</f>
        <v>0.21</v>
      </c>
      <c r="H513" s="130">
        <f>Vendas!H524</f>
        <v>0.21</v>
      </c>
      <c r="I513" s="130">
        <f>Vendas!I524</f>
        <v>0.21</v>
      </c>
      <c r="J513" s="130">
        <f>Vendas!J524</f>
        <v>0.21</v>
      </c>
      <c r="K513" s="130">
        <f>Vendas!K524</f>
        <v>0.21</v>
      </c>
      <c r="L513" s="130">
        <f>Vendas!L524</f>
        <v>0.21</v>
      </c>
      <c r="M513" s="130">
        <f>Vendas!M524</f>
        <v>0.21</v>
      </c>
      <c r="N513" s="130">
        <f>Vendas!N524</f>
        <v>0.21</v>
      </c>
      <c r="O513" s="6"/>
      <c r="P513" s="6"/>
      <c r="Q513" s="6"/>
      <c r="R513" s="6"/>
      <c r="S513" s="6"/>
    </row>
    <row r="514" spans="1:19" x14ac:dyDescent="0.25">
      <c r="A514" s="195" t="s">
        <v>280</v>
      </c>
      <c r="B514" s="195"/>
      <c r="C514" s="6">
        <f t="shared" ref="C514" si="1233">C512*C513</f>
        <v>0</v>
      </c>
      <c r="D514" s="6">
        <f t="shared" ref="D514:N514" si="1234">D512*D513</f>
        <v>0</v>
      </c>
      <c r="E514" s="6">
        <f t="shared" si="1234"/>
        <v>0</v>
      </c>
      <c r="F514" s="6">
        <f t="shared" si="1234"/>
        <v>0</v>
      </c>
      <c r="G514" s="6">
        <f t="shared" si="1234"/>
        <v>0</v>
      </c>
      <c r="H514" s="6">
        <f t="shared" si="1234"/>
        <v>0</v>
      </c>
      <c r="I514" s="6">
        <f t="shared" si="1234"/>
        <v>0</v>
      </c>
      <c r="J514" s="6">
        <f t="shared" si="1234"/>
        <v>0</v>
      </c>
      <c r="K514" s="6">
        <f t="shared" si="1234"/>
        <v>0</v>
      </c>
      <c r="L514" s="6">
        <f t="shared" si="1234"/>
        <v>0</v>
      </c>
      <c r="M514" s="6">
        <f t="shared" si="1234"/>
        <v>0</v>
      </c>
      <c r="N514" s="6">
        <f t="shared" si="1234"/>
        <v>0</v>
      </c>
      <c r="O514" s="6">
        <f t="shared" ref="O514:O517" si="1235">SUM(C514:N514)</f>
        <v>0</v>
      </c>
      <c r="P514" s="6">
        <f t="shared" ref="P514:S514" si="1236">P512*$C513</f>
        <v>0</v>
      </c>
      <c r="Q514" s="6">
        <f t="shared" si="1236"/>
        <v>0</v>
      </c>
      <c r="R514" s="6">
        <f t="shared" si="1236"/>
        <v>0</v>
      </c>
      <c r="S514" s="6">
        <f t="shared" si="1236"/>
        <v>0</v>
      </c>
    </row>
    <row r="515" spans="1:19" x14ac:dyDescent="0.25">
      <c r="A515" s="195" t="s">
        <v>281</v>
      </c>
      <c r="B515" s="195"/>
      <c r="C515" s="6">
        <f t="shared" ref="C515" si="1237">C512+C514</f>
        <v>0</v>
      </c>
      <c r="D515" s="6">
        <f t="shared" ref="D515:N515" si="1238">D512+D514</f>
        <v>0</v>
      </c>
      <c r="E515" s="6">
        <f t="shared" si="1238"/>
        <v>0</v>
      </c>
      <c r="F515" s="6">
        <f t="shared" si="1238"/>
        <v>0</v>
      </c>
      <c r="G515" s="6">
        <f t="shared" si="1238"/>
        <v>0</v>
      </c>
      <c r="H515" s="6">
        <f t="shared" si="1238"/>
        <v>0</v>
      </c>
      <c r="I515" s="6">
        <f t="shared" si="1238"/>
        <v>0</v>
      </c>
      <c r="J515" s="6">
        <f t="shared" si="1238"/>
        <v>0</v>
      </c>
      <c r="K515" s="6">
        <f t="shared" si="1238"/>
        <v>0</v>
      </c>
      <c r="L515" s="6">
        <f t="shared" si="1238"/>
        <v>0</v>
      </c>
      <c r="M515" s="6">
        <f t="shared" si="1238"/>
        <v>0</v>
      </c>
      <c r="N515" s="6">
        <f t="shared" si="1238"/>
        <v>0</v>
      </c>
      <c r="O515" s="6">
        <f t="shared" si="1235"/>
        <v>0</v>
      </c>
      <c r="P515" s="6">
        <f t="shared" ref="P515:S515" si="1239">P512+P514</f>
        <v>0</v>
      </c>
      <c r="Q515" s="6">
        <f t="shared" si="1239"/>
        <v>0</v>
      </c>
      <c r="R515" s="6">
        <f t="shared" si="1239"/>
        <v>0</v>
      </c>
      <c r="S515" s="6">
        <f t="shared" si="1239"/>
        <v>0</v>
      </c>
    </row>
    <row r="516" spans="1:19" x14ac:dyDescent="0.25">
      <c r="A516" s="8" t="s">
        <v>33</v>
      </c>
      <c r="B516" s="80">
        <v>0.25</v>
      </c>
      <c r="C516" s="6">
        <f t="shared" ref="C516" si="1240">C515*$B$16</f>
        <v>0</v>
      </c>
      <c r="D516" s="6">
        <f t="shared" ref="D516:N516" si="1241">D515*$B$16</f>
        <v>0</v>
      </c>
      <c r="E516" s="6">
        <f t="shared" si="1241"/>
        <v>0</v>
      </c>
      <c r="F516" s="6">
        <f t="shared" si="1241"/>
        <v>0</v>
      </c>
      <c r="G516" s="6">
        <f t="shared" si="1241"/>
        <v>0</v>
      </c>
      <c r="H516" s="6">
        <f t="shared" si="1241"/>
        <v>0</v>
      </c>
      <c r="I516" s="6">
        <f t="shared" si="1241"/>
        <v>0</v>
      </c>
      <c r="J516" s="6">
        <f t="shared" si="1241"/>
        <v>0</v>
      </c>
      <c r="K516" s="6">
        <f t="shared" si="1241"/>
        <v>0</v>
      </c>
      <c r="L516" s="6">
        <f t="shared" si="1241"/>
        <v>0</v>
      </c>
      <c r="M516" s="6">
        <f t="shared" si="1241"/>
        <v>0</v>
      </c>
      <c r="N516" s="6">
        <f t="shared" si="1241"/>
        <v>0</v>
      </c>
      <c r="O516" s="6">
        <f t="shared" si="1235"/>
        <v>0</v>
      </c>
      <c r="P516" s="6">
        <f t="shared" ref="P516:S516" si="1242">P515*$B516</f>
        <v>0</v>
      </c>
      <c r="Q516" s="6">
        <f t="shared" si="1242"/>
        <v>0</v>
      </c>
      <c r="R516" s="6">
        <f t="shared" si="1242"/>
        <v>0</v>
      </c>
      <c r="S516" s="6">
        <f t="shared" si="1242"/>
        <v>0</v>
      </c>
    </row>
    <row r="517" spans="1:19" x14ac:dyDescent="0.25">
      <c r="A517" s="8" t="s">
        <v>34</v>
      </c>
      <c r="B517" s="9">
        <f>1-B516</f>
        <v>0.75</v>
      </c>
      <c r="C517" s="6">
        <f t="shared" ref="C517" si="1243">C515*$B$17</f>
        <v>0</v>
      </c>
      <c r="D517" s="6">
        <f t="shared" ref="D517:N517" si="1244">D515*$B$17</f>
        <v>0</v>
      </c>
      <c r="E517" s="6">
        <f t="shared" si="1244"/>
        <v>0</v>
      </c>
      <c r="F517" s="6">
        <f t="shared" si="1244"/>
        <v>0</v>
      </c>
      <c r="G517" s="6">
        <f t="shared" si="1244"/>
        <v>0</v>
      </c>
      <c r="H517" s="6">
        <f t="shared" si="1244"/>
        <v>0</v>
      </c>
      <c r="I517" s="6">
        <f t="shared" si="1244"/>
        <v>0</v>
      </c>
      <c r="J517" s="6">
        <f t="shared" si="1244"/>
        <v>0</v>
      </c>
      <c r="K517" s="6">
        <f t="shared" si="1244"/>
        <v>0</v>
      </c>
      <c r="L517" s="6">
        <f t="shared" si="1244"/>
        <v>0</v>
      </c>
      <c r="M517" s="6">
        <f t="shared" si="1244"/>
        <v>0</v>
      </c>
      <c r="N517" s="6">
        <f t="shared" si="1244"/>
        <v>0</v>
      </c>
      <c r="O517" s="6">
        <f t="shared" si="1235"/>
        <v>0</v>
      </c>
      <c r="P517" s="6">
        <f t="shared" ref="P517:S517" si="1245">P515-P516</f>
        <v>0</v>
      </c>
      <c r="Q517" s="6">
        <f t="shared" si="1245"/>
        <v>0</v>
      </c>
      <c r="R517" s="6">
        <f t="shared" si="1245"/>
        <v>0</v>
      </c>
      <c r="S517" s="6">
        <f t="shared" si="1245"/>
        <v>0</v>
      </c>
    </row>
    <row r="518" spans="1:19" x14ac:dyDescent="0.25">
      <c r="A518" s="122" t="str">
        <f>Vendas!A529</f>
        <v>PRODUTO 52</v>
      </c>
      <c r="B518" s="122"/>
      <c r="C518" s="98" t="s">
        <v>17</v>
      </c>
      <c r="D518" s="98" t="s">
        <v>18</v>
      </c>
      <c r="E518" s="98" t="s">
        <v>19</v>
      </c>
      <c r="F518" s="98" t="s">
        <v>20</v>
      </c>
      <c r="G518" s="98" t="s">
        <v>21</v>
      </c>
      <c r="H518" s="98" t="s">
        <v>22</v>
      </c>
      <c r="I518" s="98" t="s">
        <v>23</v>
      </c>
      <c r="J518" s="98" t="s">
        <v>24</v>
      </c>
      <c r="K518" s="98" t="s">
        <v>25</v>
      </c>
      <c r="L518" s="98" t="s">
        <v>26</v>
      </c>
      <c r="M518" s="98" t="s">
        <v>27</v>
      </c>
      <c r="N518" s="98" t="s">
        <v>28</v>
      </c>
      <c r="O518" s="98" t="s">
        <v>438</v>
      </c>
      <c r="P518" s="98" t="s">
        <v>447</v>
      </c>
      <c r="Q518" s="98" t="s">
        <v>448</v>
      </c>
      <c r="R518" s="98" t="s">
        <v>449</v>
      </c>
      <c r="S518" s="98" t="s">
        <v>450</v>
      </c>
    </row>
    <row r="519" spans="1:19" x14ac:dyDescent="0.25">
      <c r="A519" s="194" t="s">
        <v>29</v>
      </c>
      <c r="B519" s="194"/>
      <c r="C519" s="78">
        <f>Vendas!C531</f>
        <v>0</v>
      </c>
      <c r="D519" s="78">
        <f>Vendas!D531</f>
        <v>0</v>
      </c>
      <c r="E519" s="78">
        <f>Vendas!E531</f>
        <v>0</v>
      </c>
      <c r="F519" s="78">
        <f>Vendas!F531</f>
        <v>0</v>
      </c>
      <c r="G519" s="78">
        <f>Vendas!G531</f>
        <v>0</v>
      </c>
      <c r="H519" s="78">
        <f>Vendas!H531</f>
        <v>0</v>
      </c>
      <c r="I519" s="78">
        <f>Vendas!I531</f>
        <v>0</v>
      </c>
      <c r="J519" s="78">
        <f>Vendas!J531</f>
        <v>0</v>
      </c>
      <c r="K519" s="78">
        <f>Vendas!K531</f>
        <v>0</v>
      </c>
      <c r="L519" s="78">
        <f>Vendas!L531</f>
        <v>0</v>
      </c>
      <c r="M519" s="78">
        <f>Vendas!M531</f>
        <v>0</v>
      </c>
      <c r="N519" s="78">
        <f>Vendas!N531</f>
        <v>0</v>
      </c>
      <c r="O519" s="79">
        <f t="shared" ref="O519" si="1246">SUM(C519:N519)</f>
        <v>0</v>
      </c>
      <c r="P519" s="79">
        <f>Vendas!P531</f>
        <v>0</v>
      </c>
      <c r="Q519" s="79">
        <f>Vendas!Q531</f>
        <v>0</v>
      </c>
      <c r="R519" s="79">
        <f>Vendas!R531</f>
        <v>0</v>
      </c>
      <c r="S519" s="79">
        <f>Vendas!S531</f>
        <v>0</v>
      </c>
    </row>
    <row r="520" spans="1:19" x14ac:dyDescent="0.25">
      <c r="A520" s="175" t="s">
        <v>516</v>
      </c>
      <c r="B520" s="120">
        <v>0</v>
      </c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9"/>
      <c r="P520" s="79"/>
      <c r="Q520" s="79"/>
      <c r="R520" s="79"/>
      <c r="S520" s="79"/>
    </row>
    <row r="521" spans="1:19" x14ac:dyDescent="0.25">
      <c r="A521" s="194" t="s">
        <v>30</v>
      </c>
      <c r="B521" s="194"/>
      <c r="C521" s="6">
        <f>Vendas!C532*(1-$B520)</f>
        <v>0</v>
      </c>
      <c r="D521" s="6">
        <f>Vendas!D532*(1-$B520)</f>
        <v>0</v>
      </c>
      <c r="E521" s="6">
        <f>Vendas!E532*(1-$B520)</f>
        <v>0</v>
      </c>
      <c r="F521" s="6">
        <f>Vendas!F532*(1-$B520)</f>
        <v>0</v>
      </c>
      <c r="G521" s="6">
        <f>Vendas!G532*(1-$B520)</f>
        <v>0</v>
      </c>
      <c r="H521" s="6">
        <f>Vendas!H532*(1-$B520)</f>
        <v>0</v>
      </c>
      <c r="I521" s="6">
        <f>Vendas!I532*(1-$B520)</f>
        <v>0</v>
      </c>
      <c r="J521" s="6">
        <f>Vendas!J532*(1-$B520)</f>
        <v>0</v>
      </c>
      <c r="K521" s="6">
        <f>Vendas!K532*(1-$B520)</f>
        <v>0</v>
      </c>
      <c r="L521" s="6">
        <f>Vendas!L532*(1-$B520)</f>
        <v>0</v>
      </c>
      <c r="M521" s="6">
        <f>Vendas!M532*(1-$B520)</f>
        <v>0</v>
      </c>
      <c r="N521" s="6">
        <f>Vendas!N532*(1-$B520)</f>
        <v>0</v>
      </c>
      <c r="O521" s="6">
        <f t="shared" ref="O521" si="1247">AVERAGE(C521:N521)</f>
        <v>0</v>
      </c>
      <c r="P521" s="6">
        <f>Vendas!P532*(1-Aprovisionamento!$B520)</f>
        <v>0</v>
      </c>
      <c r="Q521" s="6">
        <f>Vendas!Q532*(1-Aprovisionamento!$B520)</f>
        <v>0</v>
      </c>
      <c r="R521" s="6">
        <f>Vendas!R532*(1-Aprovisionamento!$B520)</f>
        <v>0</v>
      </c>
      <c r="S521" s="6">
        <f>Vendas!S532*(1-Aprovisionamento!$B520)</f>
        <v>0</v>
      </c>
    </row>
    <row r="522" spans="1:19" ht="12" customHeight="1" x14ac:dyDescent="0.25">
      <c r="A522" s="194" t="s">
        <v>282</v>
      </c>
      <c r="B522" s="194"/>
      <c r="C522" s="6">
        <f t="shared" ref="C522" si="1248">C519*C521</f>
        <v>0</v>
      </c>
      <c r="D522" s="6">
        <f t="shared" ref="D522:N522" si="1249">D519*D521</f>
        <v>0</v>
      </c>
      <c r="E522" s="6">
        <f t="shared" si="1249"/>
        <v>0</v>
      </c>
      <c r="F522" s="6">
        <f t="shared" si="1249"/>
        <v>0</v>
      </c>
      <c r="G522" s="6">
        <f t="shared" si="1249"/>
        <v>0</v>
      </c>
      <c r="H522" s="6">
        <f t="shared" si="1249"/>
        <v>0</v>
      </c>
      <c r="I522" s="6">
        <f t="shared" si="1249"/>
        <v>0</v>
      </c>
      <c r="J522" s="6">
        <f t="shared" si="1249"/>
        <v>0</v>
      </c>
      <c r="K522" s="6">
        <f t="shared" si="1249"/>
        <v>0</v>
      </c>
      <c r="L522" s="6">
        <f t="shared" si="1249"/>
        <v>0</v>
      </c>
      <c r="M522" s="6">
        <f t="shared" si="1249"/>
        <v>0</v>
      </c>
      <c r="N522" s="6">
        <f t="shared" si="1249"/>
        <v>0</v>
      </c>
      <c r="O522" s="6">
        <f t="shared" ref="O522" si="1250">SUM(C522:N522)</f>
        <v>0</v>
      </c>
      <c r="P522" s="6">
        <f t="shared" ref="P522:S522" si="1251">P519*P521</f>
        <v>0</v>
      </c>
      <c r="Q522" s="6">
        <f t="shared" si="1251"/>
        <v>0</v>
      </c>
      <c r="R522" s="6">
        <f t="shared" si="1251"/>
        <v>0</v>
      </c>
      <c r="S522" s="6">
        <f t="shared" si="1251"/>
        <v>0</v>
      </c>
    </row>
    <row r="523" spans="1:19" x14ac:dyDescent="0.25">
      <c r="A523" s="194" t="s">
        <v>31</v>
      </c>
      <c r="B523" s="194"/>
      <c r="C523" s="130">
        <f>Vendas!C534</f>
        <v>0.21</v>
      </c>
      <c r="D523" s="130">
        <f>Vendas!D534</f>
        <v>0.21</v>
      </c>
      <c r="E523" s="130">
        <f>Vendas!E534</f>
        <v>0.21</v>
      </c>
      <c r="F523" s="130">
        <f>Vendas!F534</f>
        <v>0.21</v>
      </c>
      <c r="G523" s="130">
        <f>Vendas!G534</f>
        <v>0.21</v>
      </c>
      <c r="H523" s="130">
        <f>Vendas!H534</f>
        <v>0.21</v>
      </c>
      <c r="I523" s="130">
        <f>Vendas!I534</f>
        <v>0.21</v>
      </c>
      <c r="J523" s="130">
        <f>Vendas!J534</f>
        <v>0.21</v>
      </c>
      <c r="K523" s="130">
        <f>Vendas!K534</f>
        <v>0.21</v>
      </c>
      <c r="L523" s="130">
        <f>Vendas!L534</f>
        <v>0.21</v>
      </c>
      <c r="M523" s="130">
        <f>Vendas!M534</f>
        <v>0.21</v>
      </c>
      <c r="N523" s="130">
        <f>Vendas!N534</f>
        <v>0.21</v>
      </c>
      <c r="O523" s="6"/>
      <c r="P523" s="6"/>
      <c r="Q523" s="6"/>
      <c r="R523" s="6"/>
      <c r="S523" s="6"/>
    </row>
    <row r="524" spans="1:19" x14ac:dyDescent="0.25">
      <c r="A524" s="195" t="s">
        <v>280</v>
      </c>
      <c r="B524" s="195"/>
      <c r="C524" s="6">
        <f t="shared" ref="C524" si="1252">C522*C523</f>
        <v>0</v>
      </c>
      <c r="D524" s="6">
        <f t="shared" ref="D524:N524" si="1253">D522*D523</f>
        <v>0</v>
      </c>
      <c r="E524" s="6">
        <f t="shared" si="1253"/>
        <v>0</v>
      </c>
      <c r="F524" s="6">
        <f t="shared" si="1253"/>
        <v>0</v>
      </c>
      <c r="G524" s="6">
        <f t="shared" si="1253"/>
        <v>0</v>
      </c>
      <c r="H524" s="6">
        <f t="shared" si="1253"/>
        <v>0</v>
      </c>
      <c r="I524" s="6">
        <f t="shared" si="1253"/>
        <v>0</v>
      </c>
      <c r="J524" s="6">
        <f t="shared" si="1253"/>
        <v>0</v>
      </c>
      <c r="K524" s="6">
        <f t="shared" si="1253"/>
        <v>0</v>
      </c>
      <c r="L524" s="6">
        <f t="shared" si="1253"/>
        <v>0</v>
      </c>
      <c r="M524" s="6">
        <f t="shared" si="1253"/>
        <v>0</v>
      </c>
      <c r="N524" s="6">
        <f t="shared" si="1253"/>
        <v>0</v>
      </c>
      <c r="O524" s="6">
        <f t="shared" ref="O524:O527" si="1254">SUM(C524:N524)</f>
        <v>0</v>
      </c>
      <c r="P524" s="6">
        <f t="shared" ref="P524:S524" si="1255">P522*$C523</f>
        <v>0</v>
      </c>
      <c r="Q524" s="6">
        <f t="shared" si="1255"/>
        <v>0</v>
      </c>
      <c r="R524" s="6">
        <f t="shared" si="1255"/>
        <v>0</v>
      </c>
      <c r="S524" s="6">
        <f t="shared" si="1255"/>
        <v>0</v>
      </c>
    </row>
    <row r="525" spans="1:19" x14ac:dyDescent="0.25">
      <c r="A525" s="195" t="s">
        <v>281</v>
      </c>
      <c r="B525" s="195"/>
      <c r="C525" s="6">
        <f t="shared" ref="C525" si="1256">C522+C524</f>
        <v>0</v>
      </c>
      <c r="D525" s="6">
        <f t="shared" ref="D525:N525" si="1257">D522+D524</f>
        <v>0</v>
      </c>
      <c r="E525" s="6">
        <f t="shared" si="1257"/>
        <v>0</v>
      </c>
      <c r="F525" s="6">
        <f t="shared" si="1257"/>
        <v>0</v>
      </c>
      <c r="G525" s="6">
        <f t="shared" si="1257"/>
        <v>0</v>
      </c>
      <c r="H525" s="6">
        <f t="shared" si="1257"/>
        <v>0</v>
      </c>
      <c r="I525" s="6">
        <f t="shared" si="1257"/>
        <v>0</v>
      </c>
      <c r="J525" s="6">
        <f t="shared" si="1257"/>
        <v>0</v>
      </c>
      <c r="K525" s="6">
        <f t="shared" si="1257"/>
        <v>0</v>
      </c>
      <c r="L525" s="6">
        <f t="shared" si="1257"/>
        <v>0</v>
      </c>
      <c r="M525" s="6">
        <f t="shared" si="1257"/>
        <v>0</v>
      </c>
      <c r="N525" s="6">
        <f t="shared" si="1257"/>
        <v>0</v>
      </c>
      <c r="O525" s="6">
        <f t="shared" si="1254"/>
        <v>0</v>
      </c>
      <c r="P525" s="6">
        <f t="shared" ref="P525:S525" si="1258">P522+P524</f>
        <v>0</v>
      </c>
      <c r="Q525" s="6">
        <f t="shared" si="1258"/>
        <v>0</v>
      </c>
      <c r="R525" s="6">
        <f t="shared" si="1258"/>
        <v>0</v>
      </c>
      <c r="S525" s="6">
        <f t="shared" si="1258"/>
        <v>0</v>
      </c>
    </row>
    <row r="526" spans="1:19" x14ac:dyDescent="0.25">
      <c r="A526" s="8" t="s">
        <v>33</v>
      </c>
      <c r="B526" s="80">
        <v>0.25</v>
      </c>
      <c r="C526" s="6">
        <f t="shared" ref="C526" si="1259">C525*$B$16</f>
        <v>0</v>
      </c>
      <c r="D526" s="6">
        <f t="shared" ref="D526:N526" si="1260">D525*$B$16</f>
        <v>0</v>
      </c>
      <c r="E526" s="6">
        <f t="shared" si="1260"/>
        <v>0</v>
      </c>
      <c r="F526" s="6">
        <f t="shared" si="1260"/>
        <v>0</v>
      </c>
      <c r="G526" s="6">
        <f t="shared" si="1260"/>
        <v>0</v>
      </c>
      <c r="H526" s="6">
        <f t="shared" si="1260"/>
        <v>0</v>
      </c>
      <c r="I526" s="6">
        <f t="shared" si="1260"/>
        <v>0</v>
      </c>
      <c r="J526" s="6">
        <f t="shared" si="1260"/>
        <v>0</v>
      </c>
      <c r="K526" s="6">
        <f t="shared" si="1260"/>
        <v>0</v>
      </c>
      <c r="L526" s="6">
        <f t="shared" si="1260"/>
        <v>0</v>
      </c>
      <c r="M526" s="6">
        <f t="shared" si="1260"/>
        <v>0</v>
      </c>
      <c r="N526" s="6">
        <f t="shared" si="1260"/>
        <v>0</v>
      </c>
      <c r="O526" s="6">
        <f t="shared" si="1254"/>
        <v>0</v>
      </c>
      <c r="P526" s="6">
        <f t="shared" ref="P526:S526" si="1261">P525*$B526</f>
        <v>0</v>
      </c>
      <c r="Q526" s="6">
        <f t="shared" si="1261"/>
        <v>0</v>
      </c>
      <c r="R526" s="6">
        <f t="shared" si="1261"/>
        <v>0</v>
      </c>
      <c r="S526" s="6">
        <f t="shared" si="1261"/>
        <v>0</v>
      </c>
    </row>
    <row r="527" spans="1:19" x14ac:dyDescent="0.25">
      <c r="A527" s="8" t="s">
        <v>34</v>
      </c>
      <c r="B527" s="9">
        <f>1-B526</f>
        <v>0.75</v>
      </c>
      <c r="C527" s="6">
        <f t="shared" ref="C527" si="1262">C525*$B$17</f>
        <v>0</v>
      </c>
      <c r="D527" s="6">
        <f t="shared" ref="D527:N527" si="1263">D525*$B$17</f>
        <v>0</v>
      </c>
      <c r="E527" s="6">
        <f t="shared" si="1263"/>
        <v>0</v>
      </c>
      <c r="F527" s="6">
        <f t="shared" si="1263"/>
        <v>0</v>
      </c>
      <c r="G527" s="6">
        <f t="shared" si="1263"/>
        <v>0</v>
      </c>
      <c r="H527" s="6">
        <f t="shared" si="1263"/>
        <v>0</v>
      </c>
      <c r="I527" s="6">
        <f t="shared" si="1263"/>
        <v>0</v>
      </c>
      <c r="J527" s="6">
        <f t="shared" si="1263"/>
        <v>0</v>
      </c>
      <c r="K527" s="6">
        <f t="shared" si="1263"/>
        <v>0</v>
      </c>
      <c r="L527" s="6">
        <f t="shared" si="1263"/>
        <v>0</v>
      </c>
      <c r="M527" s="6">
        <f t="shared" si="1263"/>
        <v>0</v>
      </c>
      <c r="N527" s="6">
        <f t="shared" si="1263"/>
        <v>0</v>
      </c>
      <c r="O527" s="6">
        <f t="shared" si="1254"/>
        <v>0</v>
      </c>
      <c r="P527" s="6">
        <f t="shared" ref="P527:S527" si="1264">P525-P526</f>
        <v>0</v>
      </c>
      <c r="Q527" s="6">
        <f t="shared" si="1264"/>
        <v>0</v>
      </c>
      <c r="R527" s="6">
        <f t="shared" si="1264"/>
        <v>0</v>
      </c>
      <c r="S527" s="6">
        <f t="shared" si="1264"/>
        <v>0</v>
      </c>
    </row>
    <row r="528" spans="1:19" x14ac:dyDescent="0.25">
      <c r="A528" s="122" t="str">
        <f>Vendas!A539</f>
        <v>PRODUTO 53</v>
      </c>
      <c r="B528" s="122"/>
      <c r="C528" s="98" t="s">
        <v>17</v>
      </c>
      <c r="D528" s="98" t="s">
        <v>18</v>
      </c>
      <c r="E528" s="98" t="s">
        <v>19</v>
      </c>
      <c r="F528" s="98" t="s">
        <v>20</v>
      </c>
      <c r="G528" s="98" t="s">
        <v>21</v>
      </c>
      <c r="H528" s="98" t="s">
        <v>22</v>
      </c>
      <c r="I528" s="98" t="s">
        <v>23</v>
      </c>
      <c r="J528" s="98" t="s">
        <v>24</v>
      </c>
      <c r="K528" s="98" t="s">
        <v>25</v>
      </c>
      <c r="L528" s="98" t="s">
        <v>26</v>
      </c>
      <c r="M528" s="98" t="s">
        <v>27</v>
      </c>
      <c r="N528" s="98" t="s">
        <v>28</v>
      </c>
      <c r="O528" s="98" t="s">
        <v>438</v>
      </c>
      <c r="P528" s="98" t="s">
        <v>447</v>
      </c>
      <c r="Q528" s="98" t="s">
        <v>448</v>
      </c>
      <c r="R528" s="98" t="s">
        <v>449</v>
      </c>
      <c r="S528" s="98" t="s">
        <v>450</v>
      </c>
    </row>
    <row r="529" spans="1:19" x14ac:dyDescent="0.25">
      <c r="A529" s="194" t="s">
        <v>29</v>
      </c>
      <c r="B529" s="194"/>
      <c r="C529" s="78">
        <f>Vendas!C541</f>
        <v>0</v>
      </c>
      <c r="D529" s="78">
        <f>Vendas!D541</f>
        <v>0</v>
      </c>
      <c r="E529" s="78">
        <f>Vendas!E541</f>
        <v>0</v>
      </c>
      <c r="F529" s="78">
        <f>Vendas!F541</f>
        <v>0</v>
      </c>
      <c r="G529" s="78">
        <f>Vendas!G541</f>
        <v>0</v>
      </c>
      <c r="H529" s="78">
        <f>Vendas!H541</f>
        <v>0</v>
      </c>
      <c r="I529" s="78">
        <f>Vendas!I541</f>
        <v>0</v>
      </c>
      <c r="J529" s="78">
        <f>Vendas!J541</f>
        <v>0</v>
      </c>
      <c r="K529" s="78">
        <f>Vendas!K541</f>
        <v>0</v>
      </c>
      <c r="L529" s="78">
        <f>Vendas!L541</f>
        <v>0</v>
      </c>
      <c r="M529" s="78">
        <f>Vendas!M541</f>
        <v>0</v>
      </c>
      <c r="N529" s="78">
        <f>Vendas!N541</f>
        <v>0</v>
      </c>
      <c r="O529" s="79">
        <f t="shared" ref="O529" si="1265">SUM(C529:N529)</f>
        <v>0</v>
      </c>
      <c r="P529" s="79">
        <f>Vendas!P541</f>
        <v>0</v>
      </c>
      <c r="Q529" s="79">
        <f>Vendas!Q541</f>
        <v>0</v>
      </c>
      <c r="R529" s="79">
        <f>Vendas!R541</f>
        <v>0</v>
      </c>
      <c r="S529" s="79">
        <f>Vendas!S541</f>
        <v>0</v>
      </c>
    </row>
    <row r="530" spans="1:19" x14ac:dyDescent="0.25">
      <c r="A530" s="175" t="s">
        <v>516</v>
      </c>
      <c r="B530" s="120">
        <v>0</v>
      </c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9"/>
      <c r="P530" s="79"/>
      <c r="Q530" s="79"/>
      <c r="R530" s="79"/>
      <c r="S530" s="79"/>
    </row>
    <row r="531" spans="1:19" x14ac:dyDescent="0.25">
      <c r="A531" s="194" t="s">
        <v>30</v>
      </c>
      <c r="B531" s="194"/>
      <c r="C531" s="6">
        <f>Vendas!C542*(1-$B530)</f>
        <v>0</v>
      </c>
      <c r="D531" s="6">
        <f>Vendas!D542*(1-$B530)</f>
        <v>0</v>
      </c>
      <c r="E531" s="6">
        <f>Vendas!E542*(1-$B530)</f>
        <v>0</v>
      </c>
      <c r="F531" s="6">
        <f>Vendas!F542*(1-$B530)</f>
        <v>0</v>
      </c>
      <c r="G531" s="6">
        <f>Vendas!G542*(1-$B530)</f>
        <v>0</v>
      </c>
      <c r="H531" s="6">
        <f>Vendas!H542*(1-$B530)</f>
        <v>0</v>
      </c>
      <c r="I531" s="6">
        <f>Vendas!I542*(1-$B530)</f>
        <v>0</v>
      </c>
      <c r="J531" s="6">
        <f>Vendas!J542*(1-$B530)</f>
        <v>0</v>
      </c>
      <c r="K531" s="6">
        <f>Vendas!K542*(1-$B530)</f>
        <v>0</v>
      </c>
      <c r="L531" s="6">
        <f>Vendas!L542*(1-$B530)</f>
        <v>0</v>
      </c>
      <c r="M531" s="6">
        <f>Vendas!M542*(1-$B530)</f>
        <v>0</v>
      </c>
      <c r="N531" s="6">
        <f>Vendas!N542*(1-$B530)</f>
        <v>0</v>
      </c>
      <c r="O531" s="6">
        <f t="shared" ref="O531" si="1266">AVERAGE(C531:N531)</f>
        <v>0</v>
      </c>
      <c r="P531" s="6">
        <f>Vendas!P542*(1-Aprovisionamento!$B530)</f>
        <v>0</v>
      </c>
      <c r="Q531" s="6">
        <f>Vendas!Q542*(1-Aprovisionamento!$B530)</f>
        <v>0</v>
      </c>
      <c r="R531" s="6">
        <f>Vendas!R542*(1-Aprovisionamento!$B530)</f>
        <v>0</v>
      </c>
      <c r="S531" s="6">
        <f>Vendas!S542*(1-Aprovisionamento!$B530)</f>
        <v>0</v>
      </c>
    </row>
    <row r="532" spans="1:19" ht="12" customHeight="1" x14ac:dyDescent="0.25">
      <c r="A532" s="194" t="s">
        <v>282</v>
      </c>
      <c r="B532" s="194"/>
      <c r="C532" s="6">
        <f t="shared" ref="C532" si="1267">C529*C531</f>
        <v>0</v>
      </c>
      <c r="D532" s="6">
        <f t="shared" ref="D532:N532" si="1268">D529*D531</f>
        <v>0</v>
      </c>
      <c r="E532" s="6">
        <f t="shared" si="1268"/>
        <v>0</v>
      </c>
      <c r="F532" s="6">
        <f t="shared" si="1268"/>
        <v>0</v>
      </c>
      <c r="G532" s="6">
        <f t="shared" si="1268"/>
        <v>0</v>
      </c>
      <c r="H532" s="6">
        <f t="shared" si="1268"/>
        <v>0</v>
      </c>
      <c r="I532" s="6">
        <f t="shared" si="1268"/>
        <v>0</v>
      </c>
      <c r="J532" s="6">
        <f t="shared" si="1268"/>
        <v>0</v>
      </c>
      <c r="K532" s="6">
        <f t="shared" si="1268"/>
        <v>0</v>
      </c>
      <c r="L532" s="6">
        <f t="shared" si="1268"/>
        <v>0</v>
      </c>
      <c r="M532" s="6">
        <f t="shared" si="1268"/>
        <v>0</v>
      </c>
      <c r="N532" s="6">
        <f t="shared" si="1268"/>
        <v>0</v>
      </c>
      <c r="O532" s="6">
        <f t="shared" ref="O532" si="1269">SUM(C532:N532)</f>
        <v>0</v>
      </c>
      <c r="P532" s="6">
        <f t="shared" ref="P532:S532" si="1270">P529*P531</f>
        <v>0</v>
      </c>
      <c r="Q532" s="6">
        <f t="shared" si="1270"/>
        <v>0</v>
      </c>
      <c r="R532" s="6">
        <f t="shared" si="1270"/>
        <v>0</v>
      </c>
      <c r="S532" s="6">
        <f t="shared" si="1270"/>
        <v>0</v>
      </c>
    </row>
    <row r="533" spans="1:19" x14ac:dyDescent="0.25">
      <c r="A533" s="194" t="s">
        <v>31</v>
      </c>
      <c r="B533" s="194"/>
      <c r="C533" s="130">
        <f>Vendas!C544</f>
        <v>0.21</v>
      </c>
      <c r="D533" s="130">
        <f>Vendas!D544</f>
        <v>0.21</v>
      </c>
      <c r="E533" s="130">
        <f>Vendas!E544</f>
        <v>0.21</v>
      </c>
      <c r="F533" s="130">
        <f>Vendas!F544</f>
        <v>0.21</v>
      </c>
      <c r="G533" s="130">
        <f>Vendas!G544</f>
        <v>0.21</v>
      </c>
      <c r="H533" s="130">
        <f>Vendas!H544</f>
        <v>0.21</v>
      </c>
      <c r="I533" s="130">
        <f>Vendas!I544</f>
        <v>0.21</v>
      </c>
      <c r="J533" s="130">
        <f>Vendas!J544</f>
        <v>0.21</v>
      </c>
      <c r="K533" s="130">
        <f>Vendas!K544</f>
        <v>0.21</v>
      </c>
      <c r="L533" s="130">
        <f>Vendas!L544</f>
        <v>0.21</v>
      </c>
      <c r="M533" s="130">
        <f>Vendas!M544</f>
        <v>0.21</v>
      </c>
      <c r="N533" s="130">
        <f>Vendas!N544</f>
        <v>0.21</v>
      </c>
      <c r="O533" s="6"/>
      <c r="P533" s="6"/>
      <c r="Q533" s="6"/>
      <c r="R533" s="6"/>
      <c r="S533" s="6"/>
    </row>
    <row r="534" spans="1:19" x14ac:dyDescent="0.25">
      <c r="A534" s="195" t="s">
        <v>280</v>
      </c>
      <c r="B534" s="195"/>
      <c r="C534" s="6">
        <f t="shared" ref="C534" si="1271">C532*C533</f>
        <v>0</v>
      </c>
      <c r="D534" s="6">
        <f t="shared" ref="D534:N534" si="1272">D532*D533</f>
        <v>0</v>
      </c>
      <c r="E534" s="6">
        <f t="shared" si="1272"/>
        <v>0</v>
      </c>
      <c r="F534" s="6">
        <f t="shared" si="1272"/>
        <v>0</v>
      </c>
      <c r="G534" s="6">
        <f t="shared" si="1272"/>
        <v>0</v>
      </c>
      <c r="H534" s="6">
        <f t="shared" si="1272"/>
        <v>0</v>
      </c>
      <c r="I534" s="6">
        <f t="shared" si="1272"/>
        <v>0</v>
      </c>
      <c r="J534" s="6">
        <f t="shared" si="1272"/>
        <v>0</v>
      </c>
      <c r="K534" s="6">
        <f t="shared" si="1272"/>
        <v>0</v>
      </c>
      <c r="L534" s="6">
        <f t="shared" si="1272"/>
        <v>0</v>
      </c>
      <c r="M534" s="6">
        <f t="shared" si="1272"/>
        <v>0</v>
      </c>
      <c r="N534" s="6">
        <f t="shared" si="1272"/>
        <v>0</v>
      </c>
      <c r="O534" s="6">
        <f t="shared" ref="O534:O537" si="1273">SUM(C534:N534)</f>
        <v>0</v>
      </c>
      <c r="P534" s="6">
        <f t="shared" ref="P534:S534" si="1274">P532*$C533</f>
        <v>0</v>
      </c>
      <c r="Q534" s="6">
        <f t="shared" si="1274"/>
        <v>0</v>
      </c>
      <c r="R534" s="6">
        <f t="shared" si="1274"/>
        <v>0</v>
      </c>
      <c r="S534" s="6">
        <f t="shared" si="1274"/>
        <v>0</v>
      </c>
    </row>
    <row r="535" spans="1:19" x14ac:dyDescent="0.25">
      <c r="A535" s="195" t="s">
        <v>281</v>
      </c>
      <c r="B535" s="195"/>
      <c r="C535" s="6">
        <f t="shared" ref="C535" si="1275">C532+C534</f>
        <v>0</v>
      </c>
      <c r="D535" s="6">
        <f t="shared" ref="D535:N535" si="1276">D532+D534</f>
        <v>0</v>
      </c>
      <c r="E535" s="6">
        <f t="shared" si="1276"/>
        <v>0</v>
      </c>
      <c r="F535" s="6">
        <f t="shared" si="1276"/>
        <v>0</v>
      </c>
      <c r="G535" s="6">
        <f t="shared" si="1276"/>
        <v>0</v>
      </c>
      <c r="H535" s="6">
        <f t="shared" si="1276"/>
        <v>0</v>
      </c>
      <c r="I535" s="6">
        <f t="shared" si="1276"/>
        <v>0</v>
      </c>
      <c r="J535" s="6">
        <f t="shared" si="1276"/>
        <v>0</v>
      </c>
      <c r="K535" s="6">
        <f t="shared" si="1276"/>
        <v>0</v>
      </c>
      <c r="L535" s="6">
        <f t="shared" si="1276"/>
        <v>0</v>
      </c>
      <c r="M535" s="6">
        <f t="shared" si="1276"/>
        <v>0</v>
      </c>
      <c r="N535" s="6">
        <f t="shared" si="1276"/>
        <v>0</v>
      </c>
      <c r="O535" s="6">
        <f t="shared" si="1273"/>
        <v>0</v>
      </c>
      <c r="P535" s="6">
        <f t="shared" ref="P535:S535" si="1277">P532+P534</f>
        <v>0</v>
      </c>
      <c r="Q535" s="6">
        <f t="shared" si="1277"/>
        <v>0</v>
      </c>
      <c r="R535" s="6">
        <f t="shared" si="1277"/>
        <v>0</v>
      </c>
      <c r="S535" s="6">
        <f t="shared" si="1277"/>
        <v>0</v>
      </c>
    </row>
    <row r="536" spans="1:19" x14ac:dyDescent="0.25">
      <c r="A536" s="8" t="s">
        <v>33</v>
      </c>
      <c r="B536" s="80">
        <v>0.25</v>
      </c>
      <c r="C536" s="6">
        <f t="shared" ref="C536" si="1278">C535*$B$16</f>
        <v>0</v>
      </c>
      <c r="D536" s="6">
        <f t="shared" ref="D536:N536" si="1279">D535*$B$16</f>
        <v>0</v>
      </c>
      <c r="E536" s="6">
        <f t="shared" si="1279"/>
        <v>0</v>
      </c>
      <c r="F536" s="6">
        <f t="shared" si="1279"/>
        <v>0</v>
      </c>
      <c r="G536" s="6">
        <f t="shared" si="1279"/>
        <v>0</v>
      </c>
      <c r="H536" s="6">
        <f t="shared" si="1279"/>
        <v>0</v>
      </c>
      <c r="I536" s="6">
        <f t="shared" si="1279"/>
        <v>0</v>
      </c>
      <c r="J536" s="6">
        <f t="shared" si="1279"/>
        <v>0</v>
      </c>
      <c r="K536" s="6">
        <f t="shared" si="1279"/>
        <v>0</v>
      </c>
      <c r="L536" s="6">
        <f t="shared" si="1279"/>
        <v>0</v>
      </c>
      <c r="M536" s="6">
        <f t="shared" si="1279"/>
        <v>0</v>
      </c>
      <c r="N536" s="6">
        <f t="shared" si="1279"/>
        <v>0</v>
      </c>
      <c r="O536" s="6">
        <f t="shared" si="1273"/>
        <v>0</v>
      </c>
      <c r="P536" s="6">
        <f t="shared" ref="P536:S536" si="1280">P535*$B536</f>
        <v>0</v>
      </c>
      <c r="Q536" s="6">
        <f t="shared" si="1280"/>
        <v>0</v>
      </c>
      <c r="R536" s="6">
        <f t="shared" si="1280"/>
        <v>0</v>
      </c>
      <c r="S536" s="6">
        <f t="shared" si="1280"/>
        <v>0</v>
      </c>
    </row>
    <row r="537" spans="1:19" x14ac:dyDescent="0.25">
      <c r="A537" s="8" t="s">
        <v>34</v>
      </c>
      <c r="B537" s="9">
        <f>1-B536</f>
        <v>0.75</v>
      </c>
      <c r="C537" s="6">
        <f t="shared" ref="C537" si="1281">C535*$B$17</f>
        <v>0</v>
      </c>
      <c r="D537" s="6">
        <f t="shared" ref="D537:N537" si="1282">D535*$B$17</f>
        <v>0</v>
      </c>
      <c r="E537" s="6">
        <f t="shared" si="1282"/>
        <v>0</v>
      </c>
      <c r="F537" s="6">
        <f t="shared" si="1282"/>
        <v>0</v>
      </c>
      <c r="G537" s="6">
        <f t="shared" si="1282"/>
        <v>0</v>
      </c>
      <c r="H537" s="6">
        <f t="shared" si="1282"/>
        <v>0</v>
      </c>
      <c r="I537" s="6">
        <f t="shared" si="1282"/>
        <v>0</v>
      </c>
      <c r="J537" s="6">
        <f t="shared" si="1282"/>
        <v>0</v>
      </c>
      <c r="K537" s="6">
        <f t="shared" si="1282"/>
        <v>0</v>
      </c>
      <c r="L537" s="6">
        <f t="shared" si="1282"/>
        <v>0</v>
      </c>
      <c r="M537" s="6">
        <f t="shared" si="1282"/>
        <v>0</v>
      </c>
      <c r="N537" s="6">
        <f t="shared" si="1282"/>
        <v>0</v>
      </c>
      <c r="O537" s="6">
        <f t="shared" si="1273"/>
        <v>0</v>
      </c>
      <c r="P537" s="6">
        <f t="shared" ref="P537:S537" si="1283">P535-P536</f>
        <v>0</v>
      </c>
      <c r="Q537" s="6">
        <f t="shared" si="1283"/>
        <v>0</v>
      </c>
      <c r="R537" s="6">
        <f t="shared" si="1283"/>
        <v>0</v>
      </c>
      <c r="S537" s="6">
        <f t="shared" si="1283"/>
        <v>0</v>
      </c>
    </row>
    <row r="538" spans="1:19" x14ac:dyDescent="0.25">
      <c r="A538" s="122" t="str">
        <f>Vendas!A549</f>
        <v>PRODUTO 54</v>
      </c>
      <c r="B538" s="122"/>
      <c r="C538" s="98" t="s">
        <v>17</v>
      </c>
      <c r="D538" s="98" t="s">
        <v>18</v>
      </c>
      <c r="E538" s="98" t="s">
        <v>19</v>
      </c>
      <c r="F538" s="98" t="s">
        <v>20</v>
      </c>
      <c r="G538" s="98" t="s">
        <v>21</v>
      </c>
      <c r="H538" s="98" t="s">
        <v>22</v>
      </c>
      <c r="I538" s="98" t="s">
        <v>23</v>
      </c>
      <c r="J538" s="98" t="s">
        <v>24</v>
      </c>
      <c r="K538" s="98" t="s">
        <v>25</v>
      </c>
      <c r="L538" s="98" t="s">
        <v>26</v>
      </c>
      <c r="M538" s="98" t="s">
        <v>27</v>
      </c>
      <c r="N538" s="98" t="s">
        <v>28</v>
      </c>
      <c r="O538" s="98" t="s">
        <v>438</v>
      </c>
      <c r="P538" s="98" t="s">
        <v>447</v>
      </c>
      <c r="Q538" s="98" t="s">
        <v>448</v>
      </c>
      <c r="R538" s="98" t="s">
        <v>449</v>
      </c>
      <c r="S538" s="98" t="s">
        <v>450</v>
      </c>
    </row>
    <row r="539" spans="1:19" x14ac:dyDescent="0.25">
      <c r="A539" s="194" t="s">
        <v>29</v>
      </c>
      <c r="B539" s="194"/>
      <c r="C539" s="78">
        <f>Vendas!C551</f>
        <v>0</v>
      </c>
      <c r="D539" s="78">
        <f>Vendas!D551</f>
        <v>0</v>
      </c>
      <c r="E539" s="78">
        <f>Vendas!E551</f>
        <v>0</v>
      </c>
      <c r="F539" s="78">
        <f>Vendas!F551</f>
        <v>0</v>
      </c>
      <c r="G539" s="78">
        <f>Vendas!G551</f>
        <v>0</v>
      </c>
      <c r="H539" s="78">
        <f>Vendas!H551</f>
        <v>0</v>
      </c>
      <c r="I539" s="78">
        <f>Vendas!I551</f>
        <v>0</v>
      </c>
      <c r="J539" s="78">
        <f>Vendas!J551</f>
        <v>0</v>
      </c>
      <c r="K539" s="78">
        <f>Vendas!K551</f>
        <v>0</v>
      </c>
      <c r="L539" s="78">
        <f>Vendas!L551</f>
        <v>0</v>
      </c>
      <c r="M539" s="78">
        <f>Vendas!M551</f>
        <v>0</v>
      </c>
      <c r="N539" s="78">
        <f>Vendas!N551</f>
        <v>0</v>
      </c>
      <c r="O539" s="79">
        <f t="shared" ref="O539" si="1284">SUM(C539:N539)</f>
        <v>0</v>
      </c>
      <c r="P539" s="79">
        <f>Vendas!P551</f>
        <v>0</v>
      </c>
      <c r="Q539" s="79">
        <f>Vendas!Q551</f>
        <v>0</v>
      </c>
      <c r="R539" s="79">
        <f>Vendas!R551</f>
        <v>0</v>
      </c>
      <c r="S539" s="79">
        <f>Vendas!S551</f>
        <v>0</v>
      </c>
    </row>
    <row r="540" spans="1:19" x14ac:dyDescent="0.25">
      <c r="A540" s="175" t="s">
        <v>516</v>
      </c>
      <c r="B540" s="120">
        <v>0</v>
      </c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9"/>
      <c r="P540" s="79"/>
      <c r="Q540" s="79"/>
      <c r="R540" s="79"/>
      <c r="S540" s="79"/>
    </row>
    <row r="541" spans="1:19" x14ac:dyDescent="0.25">
      <c r="A541" s="194" t="s">
        <v>30</v>
      </c>
      <c r="B541" s="194"/>
      <c r="C541" s="6">
        <f>Vendas!C552*(1-$B540)</f>
        <v>0</v>
      </c>
      <c r="D541" s="6">
        <f>Vendas!D552*(1-$B540)</f>
        <v>0</v>
      </c>
      <c r="E541" s="6">
        <f>Vendas!E552*(1-$B540)</f>
        <v>0</v>
      </c>
      <c r="F541" s="6">
        <f>Vendas!F552*(1-$B540)</f>
        <v>0</v>
      </c>
      <c r="G541" s="6">
        <f>Vendas!G552*(1-$B540)</f>
        <v>0</v>
      </c>
      <c r="H541" s="6">
        <f>Vendas!H552*(1-$B540)</f>
        <v>0</v>
      </c>
      <c r="I541" s="6">
        <f>Vendas!I552*(1-$B540)</f>
        <v>0</v>
      </c>
      <c r="J541" s="6">
        <f>Vendas!J552*(1-$B540)</f>
        <v>0</v>
      </c>
      <c r="K541" s="6">
        <f>Vendas!K552*(1-$B540)</f>
        <v>0</v>
      </c>
      <c r="L541" s="6">
        <f>Vendas!L552*(1-$B540)</f>
        <v>0</v>
      </c>
      <c r="M541" s="6">
        <f>Vendas!M552*(1-$B540)</f>
        <v>0</v>
      </c>
      <c r="N541" s="6">
        <f>Vendas!N552*(1-$B540)</f>
        <v>0</v>
      </c>
      <c r="O541" s="6">
        <f t="shared" ref="O541" si="1285">AVERAGE(C541:N541)</f>
        <v>0</v>
      </c>
      <c r="P541" s="6">
        <f>Vendas!P552*(1-Aprovisionamento!$B540)</f>
        <v>0</v>
      </c>
      <c r="Q541" s="6">
        <f>Vendas!Q552*(1-Aprovisionamento!$B540)</f>
        <v>0</v>
      </c>
      <c r="R541" s="6">
        <f>Vendas!R552*(1-Aprovisionamento!$B540)</f>
        <v>0</v>
      </c>
      <c r="S541" s="6">
        <f>Vendas!S552*(1-Aprovisionamento!$B540)</f>
        <v>0</v>
      </c>
    </row>
    <row r="542" spans="1:19" ht="12" customHeight="1" x14ac:dyDescent="0.25">
      <c r="A542" s="194" t="s">
        <v>282</v>
      </c>
      <c r="B542" s="194"/>
      <c r="C542" s="6">
        <f t="shared" ref="C542" si="1286">C539*C541</f>
        <v>0</v>
      </c>
      <c r="D542" s="6">
        <f t="shared" ref="D542:N542" si="1287">D539*D541</f>
        <v>0</v>
      </c>
      <c r="E542" s="6">
        <f t="shared" si="1287"/>
        <v>0</v>
      </c>
      <c r="F542" s="6">
        <f t="shared" si="1287"/>
        <v>0</v>
      </c>
      <c r="G542" s="6">
        <f t="shared" si="1287"/>
        <v>0</v>
      </c>
      <c r="H542" s="6">
        <f t="shared" si="1287"/>
        <v>0</v>
      </c>
      <c r="I542" s="6">
        <f t="shared" si="1287"/>
        <v>0</v>
      </c>
      <c r="J542" s="6">
        <f t="shared" si="1287"/>
        <v>0</v>
      </c>
      <c r="K542" s="6">
        <f t="shared" si="1287"/>
        <v>0</v>
      </c>
      <c r="L542" s="6">
        <f t="shared" si="1287"/>
        <v>0</v>
      </c>
      <c r="M542" s="6">
        <f t="shared" si="1287"/>
        <v>0</v>
      </c>
      <c r="N542" s="6">
        <f t="shared" si="1287"/>
        <v>0</v>
      </c>
      <c r="O542" s="6">
        <f t="shared" ref="O542" si="1288">SUM(C542:N542)</f>
        <v>0</v>
      </c>
      <c r="P542" s="6">
        <f t="shared" ref="P542:S542" si="1289">P539*P541</f>
        <v>0</v>
      </c>
      <c r="Q542" s="6">
        <f t="shared" si="1289"/>
        <v>0</v>
      </c>
      <c r="R542" s="6">
        <f t="shared" si="1289"/>
        <v>0</v>
      </c>
      <c r="S542" s="6">
        <f t="shared" si="1289"/>
        <v>0</v>
      </c>
    </row>
    <row r="543" spans="1:19" x14ac:dyDescent="0.25">
      <c r="A543" s="194" t="s">
        <v>31</v>
      </c>
      <c r="B543" s="194"/>
      <c r="C543" s="130">
        <f>Vendas!C554</f>
        <v>0.21</v>
      </c>
      <c r="D543" s="130">
        <f>Vendas!D554</f>
        <v>0.21</v>
      </c>
      <c r="E543" s="130">
        <f>Vendas!E554</f>
        <v>0.21</v>
      </c>
      <c r="F543" s="130">
        <f>Vendas!F554</f>
        <v>0.21</v>
      </c>
      <c r="G543" s="130">
        <f>Vendas!G554</f>
        <v>0.21</v>
      </c>
      <c r="H543" s="130">
        <f>Vendas!H554</f>
        <v>0.21</v>
      </c>
      <c r="I543" s="130">
        <f>Vendas!I554</f>
        <v>0.21</v>
      </c>
      <c r="J543" s="130">
        <f>Vendas!J554</f>
        <v>0.21</v>
      </c>
      <c r="K543" s="130">
        <f>Vendas!K554</f>
        <v>0.21</v>
      </c>
      <c r="L543" s="130">
        <f>Vendas!L554</f>
        <v>0.21</v>
      </c>
      <c r="M543" s="130">
        <f>Vendas!M554</f>
        <v>0.21</v>
      </c>
      <c r="N543" s="130">
        <f>Vendas!N554</f>
        <v>0.21</v>
      </c>
      <c r="O543" s="6"/>
      <c r="P543" s="6"/>
      <c r="Q543" s="6"/>
      <c r="R543" s="6"/>
      <c r="S543" s="6"/>
    </row>
    <row r="544" spans="1:19" x14ac:dyDescent="0.25">
      <c r="A544" s="195" t="s">
        <v>280</v>
      </c>
      <c r="B544" s="195"/>
      <c r="C544" s="6">
        <f t="shared" ref="C544" si="1290">C542*C543</f>
        <v>0</v>
      </c>
      <c r="D544" s="6">
        <f t="shared" ref="D544:N544" si="1291">D542*D543</f>
        <v>0</v>
      </c>
      <c r="E544" s="6">
        <f t="shared" si="1291"/>
        <v>0</v>
      </c>
      <c r="F544" s="6">
        <f t="shared" si="1291"/>
        <v>0</v>
      </c>
      <c r="G544" s="6">
        <f t="shared" si="1291"/>
        <v>0</v>
      </c>
      <c r="H544" s="6">
        <f t="shared" si="1291"/>
        <v>0</v>
      </c>
      <c r="I544" s="6">
        <f t="shared" si="1291"/>
        <v>0</v>
      </c>
      <c r="J544" s="6">
        <f t="shared" si="1291"/>
        <v>0</v>
      </c>
      <c r="K544" s="6">
        <f t="shared" si="1291"/>
        <v>0</v>
      </c>
      <c r="L544" s="6">
        <f t="shared" si="1291"/>
        <v>0</v>
      </c>
      <c r="M544" s="6">
        <f t="shared" si="1291"/>
        <v>0</v>
      </c>
      <c r="N544" s="6">
        <f t="shared" si="1291"/>
        <v>0</v>
      </c>
      <c r="O544" s="6">
        <f t="shared" ref="O544:O547" si="1292">SUM(C544:N544)</f>
        <v>0</v>
      </c>
      <c r="P544" s="6">
        <f t="shared" ref="P544:S544" si="1293">P542*$C543</f>
        <v>0</v>
      </c>
      <c r="Q544" s="6">
        <f t="shared" si="1293"/>
        <v>0</v>
      </c>
      <c r="R544" s="6">
        <f t="shared" si="1293"/>
        <v>0</v>
      </c>
      <c r="S544" s="6">
        <f t="shared" si="1293"/>
        <v>0</v>
      </c>
    </row>
    <row r="545" spans="1:19" x14ac:dyDescent="0.25">
      <c r="A545" s="195" t="s">
        <v>281</v>
      </c>
      <c r="B545" s="195"/>
      <c r="C545" s="6">
        <f t="shared" ref="C545" si="1294">C542+C544</f>
        <v>0</v>
      </c>
      <c r="D545" s="6">
        <f t="shared" ref="D545:N545" si="1295">D542+D544</f>
        <v>0</v>
      </c>
      <c r="E545" s="6">
        <f t="shared" si="1295"/>
        <v>0</v>
      </c>
      <c r="F545" s="6">
        <f t="shared" si="1295"/>
        <v>0</v>
      </c>
      <c r="G545" s="6">
        <f t="shared" si="1295"/>
        <v>0</v>
      </c>
      <c r="H545" s="6">
        <f t="shared" si="1295"/>
        <v>0</v>
      </c>
      <c r="I545" s="6">
        <f t="shared" si="1295"/>
        <v>0</v>
      </c>
      <c r="J545" s="6">
        <f t="shared" si="1295"/>
        <v>0</v>
      </c>
      <c r="K545" s="6">
        <f t="shared" si="1295"/>
        <v>0</v>
      </c>
      <c r="L545" s="6">
        <f t="shared" si="1295"/>
        <v>0</v>
      </c>
      <c r="M545" s="6">
        <f t="shared" si="1295"/>
        <v>0</v>
      </c>
      <c r="N545" s="6">
        <f t="shared" si="1295"/>
        <v>0</v>
      </c>
      <c r="O545" s="6">
        <f t="shared" si="1292"/>
        <v>0</v>
      </c>
      <c r="P545" s="6">
        <f t="shared" ref="P545:S545" si="1296">P542+P544</f>
        <v>0</v>
      </c>
      <c r="Q545" s="6">
        <f t="shared" si="1296"/>
        <v>0</v>
      </c>
      <c r="R545" s="6">
        <f t="shared" si="1296"/>
        <v>0</v>
      </c>
      <c r="S545" s="6">
        <f t="shared" si="1296"/>
        <v>0</v>
      </c>
    </row>
    <row r="546" spans="1:19" x14ac:dyDescent="0.25">
      <c r="A546" s="8" t="s">
        <v>33</v>
      </c>
      <c r="B546" s="80">
        <v>0.25</v>
      </c>
      <c r="C546" s="6">
        <f t="shared" ref="C546" si="1297">C545*$B$16</f>
        <v>0</v>
      </c>
      <c r="D546" s="6">
        <f t="shared" ref="D546:N546" si="1298">D545*$B$16</f>
        <v>0</v>
      </c>
      <c r="E546" s="6">
        <f t="shared" si="1298"/>
        <v>0</v>
      </c>
      <c r="F546" s="6">
        <f t="shared" si="1298"/>
        <v>0</v>
      </c>
      <c r="G546" s="6">
        <f t="shared" si="1298"/>
        <v>0</v>
      </c>
      <c r="H546" s="6">
        <f t="shared" si="1298"/>
        <v>0</v>
      </c>
      <c r="I546" s="6">
        <f t="shared" si="1298"/>
        <v>0</v>
      </c>
      <c r="J546" s="6">
        <f t="shared" si="1298"/>
        <v>0</v>
      </c>
      <c r="K546" s="6">
        <f t="shared" si="1298"/>
        <v>0</v>
      </c>
      <c r="L546" s="6">
        <f t="shared" si="1298"/>
        <v>0</v>
      </c>
      <c r="M546" s="6">
        <f t="shared" si="1298"/>
        <v>0</v>
      </c>
      <c r="N546" s="6">
        <f t="shared" si="1298"/>
        <v>0</v>
      </c>
      <c r="O546" s="6">
        <f t="shared" si="1292"/>
        <v>0</v>
      </c>
      <c r="P546" s="6">
        <f t="shared" ref="P546:S546" si="1299">P545*$B546</f>
        <v>0</v>
      </c>
      <c r="Q546" s="6">
        <f t="shared" si="1299"/>
        <v>0</v>
      </c>
      <c r="R546" s="6">
        <f t="shared" si="1299"/>
        <v>0</v>
      </c>
      <c r="S546" s="6">
        <f t="shared" si="1299"/>
        <v>0</v>
      </c>
    </row>
    <row r="547" spans="1:19" x14ac:dyDescent="0.25">
      <c r="A547" s="8" t="s">
        <v>34</v>
      </c>
      <c r="B547" s="9">
        <f>1-B546</f>
        <v>0.75</v>
      </c>
      <c r="C547" s="6">
        <f t="shared" ref="C547" si="1300">C545*$B$17</f>
        <v>0</v>
      </c>
      <c r="D547" s="6">
        <f t="shared" ref="D547:N547" si="1301">D545*$B$17</f>
        <v>0</v>
      </c>
      <c r="E547" s="6">
        <f t="shared" si="1301"/>
        <v>0</v>
      </c>
      <c r="F547" s="6">
        <f t="shared" si="1301"/>
        <v>0</v>
      </c>
      <c r="G547" s="6">
        <f t="shared" si="1301"/>
        <v>0</v>
      </c>
      <c r="H547" s="6">
        <f t="shared" si="1301"/>
        <v>0</v>
      </c>
      <c r="I547" s="6">
        <f t="shared" si="1301"/>
        <v>0</v>
      </c>
      <c r="J547" s="6">
        <f t="shared" si="1301"/>
        <v>0</v>
      </c>
      <c r="K547" s="6">
        <f t="shared" si="1301"/>
        <v>0</v>
      </c>
      <c r="L547" s="6">
        <f t="shared" si="1301"/>
        <v>0</v>
      </c>
      <c r="M547" s="6">
        <f t="shared" si="1301"/>
        <v>0</v>
      </c>
      <c r="N547" s="6">
        <f t="shared" si="1301"/>
        <v>0</v>
      </c>
      <c r="O547" s="6">
        <f t="shared" si="1292"/>
        <v>0</v>
      </c>
      <c r="P547" s="6">
        <f t="shared" ref="P547:S547" si="1302">P545-P546</f>
        <v>0</v>
      </c>
      <c r="Q547" s="6">
        <f t="shared" si="1302"/>
        <v>0</v>
      </c>
      <c r="R547" s="6">
        <f t="shared" si="1302"/>
        <v>0</v>
      </c>
      <c r="S547" s="6">
        <f t="shared" si="1302"/>
        <v>0</v>
      </c>
    </row>
    <row r="548" spans="1:19" x14ac:dyDescent="0.25">
      <c r="A548" s="122" t="str">
        <f>Vendas!A559</f>
        <v>PRODUTO 55</v>
      </c>
      <c r="B548" s="122"/>
      <c r="C548" s="98" t="s">
        <v>17</v>
      </c>
      <c r="D548" s="98" t="s">
        <v>18</v>
      </c>
      <c r="E548" s="98" t="s">
        <v>19</v>
      </c>
      <c r="F548" s="98" t="s">
        <v>20</v>
      </c>
      <c r="G548" s="98" t="s">
        <v>21</v>
      </c>
      <c r="H548" s="98" t="s">
        <v>22</v>
      </c>
      <c r="I548" s="98" t="s">
        <v>23</v>
      </c>
      <c r="J548" s="98" t="s">
        <v>24</v>
      </c>
      <c r="K548" s="98" t="s">
        <v>25</v>
      </c>
      <c r="L548" s="98" t="s">
        <v>26</v>
      </c>
      <c r="M548" s="98" t="s">
        <v>27</v>
      </c>
      <c r="N548" s="98" t="s">
        <v>28</v>
      </c>
      <c r="O548" s="98" t="s">
        <v>438</v>
      </c>
      <c r="P548" s="98" t="s">
        <v>447</v>
      </c>
      <c r="Q548" s="98" t="s">
        <v>448</v>
      </c>
      <c r="R548" s="98" t="s">
        <v>449</v>
      </c>
      <c r="S548" s="98" t="s">
        <v>450</v>
      </c>
    </row>
    <row r="549" spans="1:19" x14ac:dyDescent="0.25">
      <c r="A549" s="194" t="s">
        <v>29</v>
      </c>
      <c r="B549" s="194"/>
      <c r="C549" s="78">
        <f>Vendas!C561</f>
        <v>0</v>
      </c>
      <c r="D549" s="78">
        <f>Vendas!D561</f>
        <v>0</v>
      </c>
      <c r="E549" s="78">
        <f>Vendas!E561</f>
        <v>0</v>
      </c>
      <c r="F549" s="78">
        <f>Vendas!F561</f>
        <v>0</v>
      </c>
      <c r="G549" s="78">
        <f>Vendas!G561</f>
        <v>0</v>
      </c>
      <c r="H549" s="78">
        <f>Vendas!H561</f>
        <v>0</v>
      </c>
      <c r="I549" s="78">
        <f>Vendas!I561</f>
        <v>0</v>
      </c>
      <c r="J549" s="78">
        <f>Vendas!J561</f>
        <v>0</v>
      </c>
      <c r="K549" s="78">
        <f>Vendas!K561</f>
        <v>0</v>
      </c>
      <c r="L549" s="78">
        <f>Vendas!L561</f>
        <v>0</v>
      </c>
      <c r="M549" s="78">
        <f>Vendas!M561</f>
        <v>0</v>
      </c>
      <c r="N549" s="78">
        <f>Vendas!N561</f>
        <v>0</v>
      </c>
      <c r="O549" s="79">
        <f t="shared" ref="O549" si="1303">SUM(C549:N549)</f>
        <v>0</v>
      </c>
      <c r="P549" s="79">
        <f>Vendas!P561</f>
        <v>0</v>
      </c>
      <c r="Q549" s="79">
        <f>Vendas!Q561</f>
        <v>0</v>
      </c>
      <c r="R549" s="79">
        <f>Vendas!R561</f>
        <v>0</v>
      </c>
      <c r="S549" s="79">
        <f>Vendas!S561</f>
        <v>0</v>
      </c>
    </row>
    <row r="550" spans="1:19" x14ac:dyDescent="0.25">
      <c r="A550" s="175" t="s">
        <v>516</v>
      </c>
      <c r="B550" s="120">
        <v>0</v>
      </c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9"/>
      <c r="P550" s="79"/>
      <c r="Q550" s="79"/>
      <c r="R550" s="79"/>
      <c r="S550" s="79"/>
    </row>
    <row r="551" spans="1:19" x14ac:dyDescent="0.25">
      <c r="A551" s="194" t="s">
        <v>30</v>
      </c>
      <c r="B551" s="194"/>
      <c r="C551" s="6">
        <f>Vendas!C562*(1-$B550)</f>
        <v>0</v>
      </c>
      <c r="D551" s="6">
        <f>Vendas!D562*(1-$B550)</f>
        <v>0</v>
      </c>
      <c r="E551" s="6">
        <f>Vendas!E562*(1-$B550)</f>
        <v>0</v>
      </c>
      <c r="F551" s="6">
        <f>Vendas!F562*(1-$B550)</f>
        <v>0</v>
      </c>
      <c r="G551" s="6">
        <f>Vendas!G562*(1-$B550)</f>
        <v>0</v>
      </c>
      <c r="H551" s="6">
        <f>Vendas!H562*(1-$B550)</f>
        <v>0</v>
      </c>
      <c r="I551" s="6">
        <f>Vendas!I562*(1-$B550)</f>
        <v>0</v>
      </c>
      <c r="J551" s="6">
        <f>Vendas!J562*(1-$B550)</f>
        <v>0</v>
      </c>
      <c r="K551" s="6">
        <f>Vendas!K562*(1-$B550)</f>
        <v>0</v>
      </c>
      <c r="L551" s="6">
        <f>Vendas!L562*(1-$B550)</f>
        <v>0</v>
      </c>
      <c r="M551" s="6">
        <f>Vendas!M562*(1-$B550)</f>
        <v>0</v>
      </c>
      <c r="N551" s="6">
        <f>Vendas!N562*(1-$B550)</f>
        <v>0</v>
      </c>
      <c r="O551" s="6">
        <f t="shared" ref="O551" si="1304">AVERAGE(C551:N551)</f>
        <v>0</v>
      </c>
      <c r="P551" s="6">
        <f>Vendas!P562*(1-Aprovisionamento!$B550)</f>
        <v>0</v>
      </c>
      <c r="Q551" s="6">
        <f>Vendas!Q562*(1-Aprovisionamento!$B550)</f>
        <v>0</v>
      </c>
      <c r="R551" s="6">
        <f>Vendas!R562*(1-Aprovisionamento!$B550)</f>
        <v>0</v>
      </c>
      <c r="S551" s="6">
        <f>Vendas!S562*(1-Aprovisionamento!$B550)</f>
        <v>0</v>
      </c>
    </row>
    <row r="552" spans="1:19" ht="12" customHeight="1" x14ac:dyDescent="0.25">
      <c r="A552" s="194" t="s">
        <v>282</v>
      </c>
      <c r="B552" s="194"/>
      <c r="C552" s="6">
        <f t="shared" ref="C552" si="1305">C549*C551</f>
        <v>0</v>
      </c>
      <c r="D552" s="6">
        <f t="shared" ref="D552:N552" si="1306">D549*D551</f>
        <v>0</v>
      </c>
      <c r="E552" s="6">
        <f t="shared" si="1306"/>
        <v>0</v>
      </c>
      <c r="F552" s="6">
        <f t="shared" si="1306"/>
        <v>0</v>
      </c>
      <c r="G552" s="6">
        <f t="shared" si="1306"/>
        <v>0</v>
      </c>
      <c r="H552" s="6">
        <f t="shared" si="1306"/>
        <v>0</v>
      </c>
      <c r="I552" s="6">
        <f t="shared" si="1306"/>
        <v>0</v>
      </c>
      <c r="J552" s="6">
        <f t="shared" si="1306"/>
        <v>0</v>
      </c>
      <c r="K552" s="6">
        <f t="shared" si="1306"/>
        <v>0</v>
      </c>
      <c r="L552" s="6">
        <f t="shared" si="1306"/>
        <v>0</v>
      </c>
      <c r="M552" s="6">
        <f t="shared" si="1306"/>
        <v>0</v>
      </c>
      <c r="N552" s="6">
        <f t="shared" si="1306"/>
        <v>0</v>
      </c>
      <c r="O552" s="6">
        <f t="shared" ref="O552" si="1307">SUM(C552:N552)</f>
        <v>0</v>
      </c>
      <c r="P552" s="6">
        <f t="shared" ref="P552:S552" si="1308">P549*P551</f>
        <v>0</v>
      </c>
      <c r="Q552" s="6">
        <f t="shared" si="1308"/>
        <v>0</v>
      </c>
      <c r="R552" s="6">
        <f t="shared" si="1308"/>
        <v>0</v>
      </c>
      <c r="S552" s="6">
        <f t="shared" si="1308"/>
        <v>0</v>
      </c>
    </row>
    <row r="553" spans="1:19" x14ac:dyDescent="0.25">
      <c r="A553" s="194" t="s">
        <v>31</v>
      </c>
      <c r="B553" s="194"/>
      <c r="C553" s="130">
        <f>Vendas!C564</f>
        <v>0.21</v>
      </c>
      <c r="D553" s="130">
        <f>Vendas!D564</f>
        <v>0.21</v>
      </c>
      <c r="E553" s="130">
        <f>Vendas!E564</f>
        <v>0.21</v>
      </c>
      <c r="F553" s="130">
        <f>Vendas!F564</f>
        <v>0.21</v>
      </c>
      <c r="G553" s="130">
        <f>Vendas!G564</f>
        <v>0.21</v>
      </c>
      <c r="H553" s="130">
        <f>Vendas!H564</f>
        <v>0.21</v>
      </c>
      <c r="I553" s="130">
        <f>Vendas!I564</f>
        <v>0.21</v>
      </c>
      <c r="J553" s="130">
        <f>Vendas!J564</f>
        <v>0.21</v>
      </c>
      <c r="K553" s="130">
        <f>Vendas!K564</f>
        <v>0.21</v>
      </c>
      <c r="L553" s="130">
        <f>Vendas!L564</f>
        <v>0.21</v>
      </c>
      <c r="M553" s="130">
        <f>Vendas!M564</f>
        <v>0.21</v>
      </c>
      <c r="N553" s="130">
        <f>Vendas!N564</f>
        <v>0.21</v>
      </c>
      <c r="O553" s="6"/>
      <c r="P553" s="6"/>
      <c r="Q553" s="6"/>
      <c r="R553" s="6"/>
      <c r="S553" s="6"/>
    </row>
    <row r="554" spans="1:19" x14ac:dyDescent="0.25">
      <c r="A554" s="195" t="s">
        <v>280</v>
      </c>
      <c r="B554" s="195"/>
      <c r="C554" s="6">
        <f t="shared" ref="C554" si="1309">C552*C553</f>
        <v>0</v>
      </c>
      <c r="D554" s="6">
        <f t="shared" ref="D554:N554" si="1310">D552*D553</f>
        <v>0</v>
      </c>
      <c r="E554" s="6">
        <f t="shared" si="1310"/>
        <v>0</v>
      </c>
      <c r="F554" s="6">
        <f t="shared" si="1310"/>
        <v>0</v>
      </c>
      <c r="G554" s="6">
        <f t="shared" si="1310"/>
        <v>0</v>
      </c>
      <c r="H554" s="6">
        <f t="shared" si="1310"/>
        <v>0</v>
      </c>
      <c r="I554" s="6">
        <f t="shared" si="1310"/>
        <v>0</v>
      </c>
      <c r="J554" s="6">
        <f t="shared" si="1310"/>
        <v>0</v>
      </c>
      <c r="K554" s="6">
        <f t="shared" si="1310"/>
        <v>0</v>
      </c>
      <c r="L554" s="6">
        <f t="shared" si="1310"/>
        <v>0</v>
      </c>
      <c r="M554" s="6">
        <f t="shared" si="1310"/>
        <v>0</v>
      </c>
      <c r="N554" s="6">
        <f t="shared" si="1310"/>
        <v>0</v>
      </c>
      <c r="O554" s="6">
        <f t="shared" ref="O554:O557" si="1311">SUM(C554:N554)</f>
        <v>0</v>
      </c>
      <c r="P554" s="6">
        <f t="shared" ref="P554:S554" si="1312">P552*$C553</f>
        <v>0</v>
      </c>
      <c r="Q554" s="6">
        <f t="shared" si="1312"/>
        <v>0</v>
      </c>
      <c r="R554" s="6">
        <f t="shared" si="1312"/>
        <v>0</v>
      </c>
      <c r="S554" s="6">
        <f t="shared" si="1312"/>
        <v>0</v>
      </c>
    </row>
    <row r="555" spans="1:19" x14ac:dyDescent="0.25">
      <c r="A555" s="195" t="s">
        <v>281</v>
      </c>
      <c r="B555" s="195"/>
      <c r="C555" s="6">
        <f t="shared" ref="C555" si="1313">C552+C554</f>
        <v>0</v>
      </c>
      <c r="D555" s="6">
        <f t="shared" ref="D555:N555" si="1314">D552+D554</f>
        <v>0</v>
      </c>
      <c r="E555" s="6">
        <f t="shared" si="1314"/>
        <v>0</v>
      </c>
      <c r="F555" s="6">
        <f t="shared" si="1314"/>
        <v>0</v>
      </c>
      <c r="G555" s="6">
        <f t="shared" si="1314"/>
        <v>0</v>
      </c>
      <c r="H555" s="6">
        <f t="shared" si="1314"/>
        <v>0</v>
      </c>
      <c r="I555" s="6">
        <f t="shared" si="1314"/>
        <v>0</v>
      </c>
      <c r="J555" s="6">
        <f t="shared" si="1314"/>
        <v>0</v>
      </c>
      <c r="K555" s="6">
        <f t="shared" si="1314"/>
        <v>0</v>
      </c>
      <c r="L555" s="6">
        <f t="shared" si="1314"/>
        <v>0</v>
      </c>
      <c r="M555" s="6">
        <f t="shared" si="1314"/>
        <v>0</v>
      </c>
      <c r="N555" s="6">
        <f t="shared" si="1314"/>
        <v>0</v>
      </c>
      <c r="O555" s="6">
        <f t="shared" si="1311"/>
        <v>0</v>
      </c>
      <c r="P555" s="6">
        <f t="shared" ref="P555:S555" si="1315">P552+P554</f>
        <v>0</v>
      </c>
      <c r="Q555" s="6">
        <f t="shared" si="1315"/>
        <v>0</v>
      </c>
      <c r="R555" s="6">
        <f t="shared" si="1315"/>
        <v>0</v>
      </c>
      <c r="S555" s="6">
        <f t="shared" si="1315"/>
        <v>0</v>
      </c>
    </row>
    <row r="556" spans="1:19" x14ac:dyDescent="0.25">
      <c r="A556" s="8" t="s">
        <v>33</v>
      </c>
      <c r="B556" s="80">
        <v>0.25</v>
      </c>
      <c r="C556" s="6">
        <f t="shared" ref="C556" si="1316">C555*$B$16</f>
        <v>0</v>
      </c>
      <c r="D556" s="6">
        <f t="shared" ref="D556:N556" si="1317">D555*$B$16</f>
        <v>0</v>
      </c>
      <c r="E556" s="6">
        <f t="shared" si="1317"/>
        <v>0</v>
      </c>
      <c r="F556" s="6">
        <f t="shared" si="1317"/>
        <v>0</v>
      </c>
      <c r="G556" s="6">
        <f t="shared" si="1317"/>
        <v>0</v>
      </c>
      <c r="H556" s="6">
        <f t="shared" si="1317"/>
        <v>0</v>
      </c>
      <c r="I556" s="6">
        <f t="shared" si="1317"/>
        <v>0</v>
      </c>
      <c r="J556" s="6">
        <f t="shared" si="1317"/>
        <v>0</v>
      </c>
      <c r="K556" s="6">
        <f t="shared" si="1317"/>
        <v>0</v>
      </c>
      <c r="L556" s="6">
        <f t="shared" si="1317"/>
        <v>0</v>
      </c>
      <c r="M556" s="6">
        <f t="shared" si="1317"/>
        <v>0</v>
      </c>
      <c r="N556" s="6">
        <f t="shared" si="1317"/>
        <v>0</v>
      </c>
      <c r="O556" s="6">
        <f t="shared" si="1311"/>
        <v>0</v>
      </c>
      <c r="P556" s="6">
        <f t="shared" ref="P556:S556" si="1318">P555*$B556</f>
        <v>0</v>
      </c>
      <c r="Q556" s="6">
        <f t="shared" si="1318"/>
        <v>0</v>
      </c>
      <c r="R556" s="6">
        <f t="shared" si="1318"/>
        <v>0</v>
      </c>
      <c r="S556" s="6">
        <f t="shared" si="1318"/>
        <v>0</v>
      </c>
    </row>
    <row r="557" spans="1:19" x14ac:dyDescent="0.25">
      <c r="A557" s="8" t="s">
        <v>34</v>
      </c>
      <c r="B557" s="9">
        <f>1-B556</f>
        <v>0.75</v>
      </c>
      <c r="C557" s="6">
        <f t="shared" ref="C557" si="1319">C555*$B$17</f>
        <v>0</v>
      </c>
      <c r="D557" s="6">
        <f t="shared" ref="D557:N557" si="1320">D555*$B$17</f>
        <v>0</v>
      </c>
      <c r="E557" s="6">
        <f t="shared" si="1320"/>
        <v>0</v>
      </c>
      <c r="F557" s="6">
        <f t="shared" si="1320"/>
        <v>0</v>
      </c>
      <c r="G557" s="6">
        <f t="shared" si="1320"/>
        <v>0</v>
      </c>
      <c r="H557" s="6">
        <f t="shared" si="1320"/>
        <v>0</v>
      </c>
      <c r="I557" s="6">
        <f t="shared" si="1320"/>
        <v>0</v>
      </c>
      <c r="J557" s="6">
        <f t="shared" si="1320"/>
        <v>0</v>
      </c>
      <c r="K557" s="6">
        <f t="shared" si="1320"/>
        <v>0</v>
      </c>
      <c r="L557" s="6">
        <f t="shared" si="1320"/>
        <v>0</v>
      </c>
      <c r="M557" s="6">
        <f t="shared" si="1320"/>
        <v>0</v>
      </c>
      <c r="N557" s="6">
        <f t="shared" si="1320"/>
        <v>0</v>
      </c>
      <c r="O557" s="6">
        <f t="shared" si="1311"/>
        <v>0</v>
      </c>
      <c r="P557" s="6">
        <f t="shared" ref="P557:S557" si="1321">P555-P556</f>
        <v>0</v>
      </c>
      <c r="Q557" s="6">
        <f t="shared" si="1321"/>
        <v>0</v>
      </c>
      <c r="R557" s="6">
        <f t="shared" si="1321"/>
        <v>0</v>
      </c>
      <c r="S557" s="6">
        <f t="shared" si="1321"/>
        <v>0</v>
      </c>
    </row>
    <row r="558" spans="1:19" x14ac:dyDescent="0.25">
      <c r="A558" s="122" t="str">
        <f>Vendas!A569</f>
        <v>PRODUTO 56</v>
      </c>
      <c r="B558" s="122"/>
      <c r="C558" s="98" t="s">
        <v>17</v>
      </c>
      <c r="D558" s="98" t="s">
        <v>18</v>
      </c>
      <c r="E558" s="98" t="s">
        <v>19</v>
      </c>
      <c r="F558" s="98" t="s">
        <v>20</v>
      </c>
      <c r="G558" s="98" t="s">
        <v>21</v>
      </c>
      <c r="H558" s="98" t="s">
        <v>22</v>
      </c>
      <c r="I558" s="98" t="s">
        <v>23</v>
      </c>
      <c r="J558" s="98" t="s">
        <v>24</v>
      </c>
      <c r="K558" s="98" t="s">
        <v>25</v>
      </c>
      <c r="L558" s="98" t="s">
        <v>26</v>
      </c>
      <c r="M558" s="98" t="s">
        <v>27</v>
      </c>
      <c r="N558" s="98" t="s">
        <v>28</v>
      </c>
      <c r="O558" s="98" t="s">
        <v>438</v>
      </c>
      <c r="P558" s="98" t="s">
        <v>447</v>
      </c>
      <c r="Q558" s="98" t="s">
        <v>448</v>
      </c>
      <c r="R558" s="98" t="s">
        <v>449</v>
      </c>
      <c r="S558" s="98" t="s">
        <v>450</v>
      </c>
    </row>
    <row r="559" spans="1:19" x14ac:dyDescent="0.25">
      <c r="A559" s="194" t="s">
        <v>29</v>
      </c>
      <c r="B559" s="194"/>
      <c r="C559" s="78">
        <f>Vendas!C571</f>
        <v>0</v>
      </c>
      <c r="D559" s="78">
        <f>Vendas!D571</f>
        <v>0</v>
      </c>
      <c r="E559" s="78">
        <f>Vendas!E571</f>
        <v>0</v>
      </c>
      <c r="F559" s="78">
        <f>Vendas!F571</f>
        <v>0</v>
      </c>
      <c r="G559" s="78">
        <f>Vendas!G571</f>
        <v>0</v>
      </c>
      <c r="H559" s="78">
        <f>Vendas!H571</f>
        <v>0</v>
      </c>
      <c r="I559" s="78">
        <f>Vendas!I571</f>
        <v>0</v>
      </c>
      <c r="J559" s="78">
        <f>Vendas!J571</f>
        <v>0</v>
      </c>
      <c r="K559" s="78">
        <f>Vendas!K571</f>
        <v>0</v>
      </c>
      <c r="L559" s="78">
        <f>Vendas!L571</f>
        <v>0</v>
      </c>
      <c r="M559" s="78">
        <f>Vendas!M571</f>
        <v>0</v>
      </c>
      <c r="N559" s="78">
        <f>Vendas!N571</f>
        <v>0</v>
      </c>
      <c r="O559" s="79">
        <f t="shared" ref="O559" si="1322">SUM(C559:N559)</f>
        <v>0</v>
      </c>
      <c r="P559" s="79">
        <f>Vendas!P571</f>
        <v>0</v>
      </c>
      <c r="Q559" s="79">
        <f>Vendas!Q571</f>
        <v>0</v>
      </c>
      <c r="R559" s="79">
        <f>Vendas!R571</f>
        <v>0</v>
      </c>
      <c r="S559" s="79">
        <f>Vendas!S571</f>
        <v>0</v>
      </c>
    </row>
    <row r="560" spans="1:19" x14ac:dyDescent="0.25">
      <c r="A560" s="175" t="s">
        <v>516</v>
      </c>
      <c r="B560" s="120">
        <v>0</v>
      </c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9"/>
      <c r="P560" s="79"/>
      <c r="Q560" s="79"/>
      <c r="R560" s="79"/>
      <c r="S560" s="79"/>
    </row>
    <row r="561" spans="1:19" x14ac:dyDescent="0.25">
      <c r="A561" s="194" t="s">
        <v>30</v>
      </c>
      <c r="B561" s="194"/>
      <c r="C561" s="6">
        <f>Vendas!C572*(1-$B560)</f>
        <v>0</v>
      </c>
      <c r="D561" s="6">
        <f>Vendas!D572*(1-$B560)</f>
        <v>0</v>
      </c>
      <c r="E561" s="6">
        <f>Vendas!E572*(1-$B560)</f>
        <v>0</v>
      </c>
      <c r="F561" s="6">
        <f>Vendas!F572*(1-$B560)</f>
        <v>0</v>
      </c>
      <c r="G561" s="6">
        <f>Vendas!G572*(1-$B560)</f>
        <v>0</v>
      </c>
      <c r="H561" s="6">
        <f>Vendas!H572*(1-$B560)</f>
        <v>0</v>
      </c>
      <c r="I561" s="6">
        <f>Vendas!I572*(1-$B560)</f>
        <v>0</v>
      </c>
      <c r="J561" s="6">
        <f>Vendas!J572*(1-$B560)</f>
        <v>0</v>
      </c>
      <c r="K561" s="6">
        <f>Vendas!K572*(1-$B560)</f>
        <v>0</v>
      </c>
      <c r="L561" s="6">
        <f>Vendas!L572*(1-$B560)</f>
        <v>0</v>
      </c>
      <c r="M561" s="6">
        <f>Vendas!M572*(1-$B560)</f>
        <v>0</v>
      </c>
      <c r="N561" s="6">
        <f>Vendas!N572*(1-$B560)</f>
        <v>0</v>
      </c>
      <c r="O561" s="6">
        <f t="shared" ref="O561" si="1323">AVERAGE(C561:N561)</f>
        <v>0</v>
      </c>
      <c r="P561" s="6">
        <f>Vendas!P572*(1-Aprovisionamento!$B560)</f>
        <v>0</v>
      </c>
      <c r="Q561" s="6">
        <f>Vendas!Q572*(1-Aprovisionamento!$B560)</f>
        <v>0</v>
      </c>
      <c r="R561" s="6">
        <f>Vendas!R572*(1-Aprovisionamento!$B560)</f>
        <v>0</v>
      </c>
      <c r="S561" s="6">
        <f>Vendas!S572*(1-Aprovisionamento!$B560)</f>
        <v>0</v>
      </c>
    </row>
    <row r="562" spans="1:19" ht="12" customHeight="1" x14ac:dyDescent="0.25">
      <c r="A562" s="194" t="s">
        <v>282</v>
      </c>
      <c r="B562" s="194"/>
      <c r="C562" s="6">
        <f t="shared" ref="C562" si="1324">C559*C561</f>
        <v>0</v>
      </c>
      <c r="D562" s="6">
        <f t="shared" ref="D562:N562" si="1325">D559*D561</f>
        <v>0</v>
      </c>
      <c r="E562" s="6">
        <f t="shared" si="1325"/>
        <v>0</v>
      </c>
      <c r="F562" s="6">
        <f t="shared" si="1325"/>
        <v>0</v>
      </c>
      <c r="G562" s="6">
        <f t="shared" si="1325"/>
        <v>0</v>
      </c>
      <c r="H562" s="6">
        <f t="shared" si="1325"/>
        <v>0</v>
      </c>
      <c r="I562" s="6">
        <f t="shared" si="1325"/>
        <v>0</v>
      </c>
      <c r="J562" s="6">
        <f t="shared" si="1325"/>
        <v>0</v>
      </c>
      <c r="K562" s="6">
        <f t="shared" si="1325"/>
        <v>0</v>
      </c>
      <c r="L562" s="6">
        <f t="shared" si="1325"/>
        <v>0</v>
      </c>
      <c r="M562" s="6">
        <f t="shared" si="1325"/>
        <v>0</v>
      </c>
      <c r="N562" s="6">
        <f t="shared" si="1325"/>
        <v>0</v>
      </c>
      <c r="O562" s="6">
        <f t="shared" ref="O562" si="1326">SUM(C562:N562)</f>
        <v>0</v>
      </c>
      <c r="P562" s="6">
        <f t="shared" ref="P562:S562" si="1327">P559*P561</f>
        <v>0</v>
      </c>
      <c r="Q562" s="6">
        <f t="shared" si="1327"/>
        <v>0</v>
      </c>
      <c r="R562" s="6">
        <f t="shared" si="1327"/>
        <v>0</v>
      </c>
      <c r="S562" s="6">
        <f t="shared" si="1327"/>
        <v>0</v>
      </c>
    </row>
    <row r="563" spans="1:19" x14ac:dyDescent="0.25">
      <c r="A563" s="194" t="s">
        <v>31</v>
      </c>
      <c r="B563" s="194"/>
      <c r="C563" s="130">
        <f>Vendas!C574</f>
        <v>0.21</v>
      </c>
      <c r="D563" s="130">
        <f>Vendas!D574</f>
        <v>0.21</v>
      </c>
      <c r="E563" s="130">
        <f>Vendas!E574</f>
        <v>0.21</v>
      </c>
      <c r="F563" s="130">
        <f>Vendas!F574</f>
        <v>0.21</v>
      </c>
      <c r="G563" s="130">
        <f>Vendas!G574</f>
        <v>0.21</v>
      </c>
      <c r="H563" s="130">
        <f>Vendas!H574</f>
        <v>0.21</v>
      </c>
      <c r="I563" s="130">
        <f>Vendas!I574</f>
        <v>0.21</v>
      </c>
      <c r="J563" s="130">
        <f>Vendas!J574</f>
        <v>0.21</v>
      </c>
      <c r="K563" s="130">
        <f>Vendas!K574</f>
        <v>0.21</v>
      </c>
      <c r="L563" s="130">
        <f>Vendas!L574</f>
        <v>0.21</v>
      </c>
      <c r="M563" s="130">
        <f>Vendas!M574</f>
        <v>0.21</v>
      </c>
      <c r="N563" s="130">
        <f>Vendas!N574</f>
        <v>0.21</v>
      </c>
      <c r="O563" s="6"/>
      <c r="P563" s="6"/>
      <c r="Q563" s="6"/>
      <c r="R563" s="6"/>
      <c r="S563" s="6"/>
    </row>
    <row r="564" spans="1:19" x14ac:dyDescent="0.25">
      <c r="A564" s="195" t="s">
        <v>280</v>
      </c>
      <c r="B564" s="195"/>
      <c r="C564" s="6">
        <f t="shared" ref="C564" si="1328">C562*C563</f>
        <v>0</v>
      </c>
      <c r="D564" s="6">
        <f t="shared" ref="D564:N564" si="1329">D562*D563</f>
        <v>0</v>
      </c>
      <c r="E564" s="6">
        <f t="shared" si="1329"/>
        <v>0</v>
      </c>
      <c r="F564" s="6">
        <f t="shared" si="1329"/>
        <v>0</v>
      </c>
      <c r="G564" s="6">
        <f t="shared" si="1329"/>
        <v>0</v>
      </c>
      <c r="H564" s="6">
        <f t="shared" si="1329"/>
        <v>0</v>
      </c>
      <c r="I564" s="6">
        <f t="shared" si="1329"/>
        <v>0</v>
      </c>
      <c r="J564" s="6">
        <f t="shared" si="1329"/>
        <v>0</v>
      </c>
      <c r="K564" s="6">
        <f t="shared" si="1329"/>
        <v>0</v>
      </c>
      <c r="L564" s="6">
        <f t="shared" si="1329"/>
        <v>0</v>
      </c>
      <c r="M564" s="6">
        <f t="shared" si="1329"/>
        <v>0</v>
      </c>
      <c r="N564" s="6">
        <f t="shared" si="1329"/>
        <v>0</v>
      </c>
      <c r="O564" s="6">
        <f t="shared" ref="O564:O567" si="1330">SUM(C564:N564)</f>
        <v>0</v>
      </c>
      <c r="P564" s="6">
        <f t="shared" ref="P564:S564" si="1331">P562*$C563</f>
        <v>0</v>
      </c>
      <c r="Q564" s="6">
        <f t="shared" si="1331"/>
        <v>0</v>
      </c>
      <c r="R564" s="6">
        <f t="shared" si="1331"/>
        <v>0</v>
      </c>
      <c r="S564" s="6">
        <f t="shared" si="1331"/>
        <v>0</v>
      </c>
    </row>
    <row r="565" spans="1:19" x14ac:dyDescent="0.25">
      <c r="A565" s="195" t="s">
        <v>281</v>
      </c>
      <c r="B565" s="195"/>
      <c r="C565" s="6">
        <f t="shared" ref="C565" si="1332">C562+C564</f>
        <v>0</v>
      </c>
      <c r="D565" s="6">
        <f t="shared" ref="D565:N565" si="1333">D562+D564</f>
        <v>0</v>
      </c>
      <c r="E565" s="6">
        <f t="shared" si="1333"/>
        <v>0</v>
      </c>
      <c r="F565" s="6">
        <f t="shared" si="1333"/>
        <v>0</v>
      </c>
      <c r="G565" s="6">
        <f t="shared" si="1333"/>
        <v>0</v>
      </c>
      <c r="H565" s="6">
        <f t="shared" si="1333"/>
        <v>0</v>
      </c>
      <c r="I565" s="6">
        <f t="shared" si="1333"/>
        <v>0</v>
      </c>
      <c r="J565" s="6">
        <f t="shared" si="1333"/>
        <v>0</v>
      </c>
      <c r="K565" s="6">
        <f t="shared" si="1333"/>
        <v>0</v>
      </c>
      <c r="L565" s="6">
        <f t="shared" si="1333"/>
        <v>0</v>
      </c>
      <c r="M565" s="6">
        <f t="shared" si="1333"/>
        <v>0</v>
      </c>
      <c r="N565" s="6">
        <f t="shared" si="1333"/>
        <v>0</v>
      </c>
      <c r="O565" s="6">
        <f t="shared" si="1330"/>
        <v>0</v>
      </c>
      <c r="P565" s="6">
        <f t="shared" ref="P565:S565" si="1334">P562+P564</f>
        <v>0</v>
      </c>
      <c r="Q565" s="6">
        <f t="shared" si="1334"/>
        <v>0</v>
      </c>
      <c r="R565" s="6">
        <f t="shared" si="1334"/>
        <v>0</v>
      </c>
      <c r="S565" s="6">
        <f t="shared" si="1334"/>
        <v>0</v>
      </c>
    </row>
    <row r="566" spans="1:19" x14ac:dyDescent="0.25">
      <c r="A566" s="8" t="s">
        <v>33</v>
      </c>
      <c r="B566" s="80">
        <v>0.25</v>
      </c>
      <c r="C566" s="6">
        <f t="shared" ref="C566" si="1335">C565*$B$16</f>
        <v>0</v>
      </c>
      <c r="D566" s="6">
        <f t="shared" ref="D566:N566" si="1336">D565*$B$16</f>
        <v>0</v>
      </c>
      <c r="E566" s="6">
        <f t="shared" si="1336"/>
        <v>0</v>
      </c>
      <c r="F566" s="6">
        <f t="shared" si="1336"/>
        <v>0</v>
      </c>
      <c r="G566" s="6">
        <f t="shared" si="1336"/>
        <v>0</v>
      </c>
      <c r="H566" s="6">
        <f t="shared" si="1336"/>
        <v>0</v>
      </c>
      <c r="I566" s="6">
        <f t="shared" si="1336"/>
        <v>0</v>
      </c>
      <c r="J566" s="6">
        <f t="shared" si="1336"/>
        <v>0</v>
      </c>
      <c r="K566" s="6">
        <f t="shared" si="1336"/>
        <v>0</v>
      </c>
      <c r="L566" s="6">
        <f t="shared" si="1336"/>
        <v>0</v>
      </c>
      <c r="M566" s="6">
        <f t="shared" si="1336"/>
        <v>0</v>
      </c>
      <c r="N566" s="6">
        <f t="shared" si="1336"/>
        <v>0</v>
      </c>
      <c r="O566" s="6">
        <f t="shared" si="1330"/>
        <v>0</v>
      </c>
      <c r="P566" s="6">
        <f t="shared" ref="P566:S566" si="1337">P565*$B566</f>
        <v>0</v>
      </c>
      <c r="Q566" s="6">
        <f t="shared" si="1337"/>
        <v>0</v>
      </c>
      <c r="R566" s="6">
        <f t="shared" si="1337"/>
        <v>0</v>
      </c>
      <c r="S566" s="6">
        <f t="shared" si="1337"/>
        <v>0</v>
      </c>
    </row>
    <row r="567" spans="1:19" x14ac:dyDescent="0.25">
      <c r="A567" s="8" t="s">
        <v>34</v>
      </c>
      <c r="B567" s="9">
        <f>1-B566</f>
        <v>0.75</v>
      </c>
      <c r="C567" s="6">
        <f t="shared" ref="C567" si="1338">C565*$B$17</f>
        <v>0</v>
      </c>
      <c r="D567" s="6">
        <f t="shared" ref="D567:N567" si="1339">D565*$B$17</f>
        <v>0</v>
      </c>
      <c r="E567" s="6">
        <f t="shared" si="1339"/>
        <v>0</v>
      </c>
      <c r="F567" s="6">
        <f t="shared" si="1339"/>
        <v>0</v>
      </c>
      <c r="G567" s="6">
        <f t="shared" si="1339"/>
        <v>0</v>
      </c>
      <c r="H567" s="6">
        <f t="shared" si="1339"/>
        <v>0</v>
      </c>
      <c r="I567" s="6">
        <f t="shared" si="1339"/>
        <v>0</v>
      </c>
      <c r="J567" s="6">
        <f t="shared" si="1339"/>
        <v>0</v>
      </c>
      <c r="K567" s="6">
        <f t="shared" si="1339"/>
        <v>0</v>
      </c>
      <c r="L567" s="6">
        <f t="shared" si="1339"/>
        <v>0</v>
      </c>
      <c r="M567" s="6">
        <f t="shared" si="1339"/>
        <v>0</v>
      </c>
      <c r="N567" s="6">
        <f t="shared" si="1339"/>
        <v>0</v>
      </c>
      <c r="O567" s="6">
        <f t="shared" si="1330"/>
        <v>0</v>
      </c>
      <c r="P567" s="6">
        <f t="shared" ref="P567:S567" si="1340">P565-P566</f>
        <v>0</v>
      </c>
      <c r="Q567" s="6">
        <f t="shared" si="1340"/>
        <v>0</v>
      </c>
      <c r="R567" s="6">
        <f t="shared" si="1340"/>
        <v>0</v>
      </c>
      <c r="S567" s="6">
        <f t="shared" si="1340"/>
        <v>0</v>
      </c>
    </row>
    <row r="568" spans="1:19" x14ac:dyDescent="0.25">
      <c r="A568" s="122" t="str">
        <f>Vendas!A579</f>
        <v>PRODUTO 57</v>
      </c>
      <c r="B568" s="122"/>
      <c r="C568" s="98" t="s">
        <v>17</v>
      </c>
      <c r="D568" s="98" t="s">
        <v>18</v>
      </c>
      <c r="E568" s="98" t="s">
        <v>19</v>
      </c>
      <c r="F568" s="98" t="s">
        <v>20</v>
      </c>
      <c r="G568" s="98" t="s">
        <v>21</v>
      </c>
      <c r="H568" s="98" t="s">
        <v>22</v>
      </c>
      <c r="I568" s="98" t="s">
        <v>23</v>
      </c>
      <c r="J568" s="98" t="s">
        <v>24</v>
      </c>
      <c r="K568" s="98" t="s">
        <v>25</v>
      </c>
      <c r="L568" s="98" t="s">
        <v>26</v>
      </c>
      <c r="M568" s="98" t="s">
        <v>27</v>
      </c>
      <c r="N568" s="98" t="s">
        <v>28</v>
      </c>
      <c r="O568" s="98" t="s">
        <v>438</v>
      </c>
      <c r="P568" s="98" t="s">
        <v>447</v>
      </c>
      <c r="Q568" s="98" t="s">
        <v>448</v>
      </c>
      <c r="R568" s="98" t="s">
        <v>449</v>
      </c>
      <c r="S568" s="98" t="s">
        <v>450</v>
      </c>
    </row>
    <row r="569" spans="1:19" x14ac:dyDescent="0.25">
      <c r="A569" s="194" t="s">
        <v>29</v>
      </c>
      <c r="B569" s="194"/>
      <c r="C569" s="78">
        <f>Vendas!C581</f>
        <v>0</v>
      </c>
      <c r="D569" s="78">
        <f>Vendas!D581</f>
        <v>0</v>
      </c>
      <c r="E569" s="78">
        <f>Vendas!E581</f>
        <v>0</v>
      </c>
      <c r="F569" s="78">
        <f>Vendas!F581</f>
        <v>0</v>
      </c>
      <c r="G569" s="78">
        <f>Vendas!G581</f>
        <v>0</v>
      </c>
      <c r="H569" s="78">
        <f>Vendas!H581</f>
        <v>0</v>
      </c>
      <c r="I569" s="78">
        <f>Vendas!I581</f>
        <v>0</v>
      </c>
      <c r="J569" s="78">
        <f>Vendas!J581</f>
        <v>0</v>
      </c>
      <c r="K569" s="78">
        <f>Vendas!K581</f>
        <v>0</v>
      </c>
      <c r="L569" s="78">
        <f>Vendas!L581</f>
        <v>0</v>
      </c>
      <c r="M569" s="78">
        <f>Vendas!M581</f>
        <v>0</v>
      </c>
      <c r="N569" s="78">
        <f>Vendas!N581</f>
        <v>0</v>
      </c>
      <c r="O569" s="79">
        <f t="shared" ref="O569" si="1341">SUM(C569:N569)</f>
        <v>0</v>
      </c>
      <c r="P569" s="79">
        <f>Vendas!P581</f>
        <v>0</v>
      </c>
      <c r="Q569" s="79">
        <f>Vendas!Q581</f>
        <v>0</v>
      </c>
      <c r="R569" s="79">
        <f>Vendas!R581</f>
        <v>0</v>
      </c>
      <c r="S569" s="79">
        <f>Vendas!S581</f>
        <v>0</v>
      </c>
    </row>
    <row r="570" spans="1:19" x14ac:dyDescent="0.25">
      <c r="A570" s="175" t="s">
        <v>516</v>
      </c>
      <c r="B570" s="120">
        <v>0</v>
      </c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9"/>
      <c r="P570" s="79"/>
      <c r="Q570" s="79"/>
      <c r="R570" s="79"/>
      <c r="S570" s="79"/>
    </row>
    <row r="571" spans="1:19" x14ac:dyDescent="0.25">
      <c r="A571" s="194" t="s">
        <v>30</v>
      </c>
      <c r="B571" s="194"/>
      <c r="C571" s="6">
        <f>Vendas!C582*(1-$B570)</f>
        <v>0</v>
      </c>
      <c r="D571" s="6">
        <f>Vendas!D582*(1-$B570)</f>
        <v>0</v>
      </c>
      <c r="E571" s="6">
        <f>Vendas!E582*(1-$B570)</f>
        <v>0</v>
      </c>
      <c r="F571" s="6">
        <f>Vendas!F582*(1-$B570)</f>
        <v>0</v>
      </c>
      <c r="G571" s="6">
        <f>Vendas!G582*(1-$B570)</f>
        <v>0</v>
      </c>
      <c r="H571" s="6">
        <f>Vendas!H582*(1-$B570)</f>
        <v>0</v>
      </c>
      <c r="I571" s="6">
        <f>Vendas!I582*(1-$B570)</f>
        <v>0</v>
      </c>
      <c r="J571" s="6">
        <f>Vendas!J582*(1-$B570)</f>
        <v>0</v>
      </c>
      <c r="K571" s="6">
        <f>Vendas!K582*(1-$B570)</f>
        <v>0</v>
      </c>
      <c r="L571" s="6">
        <f>Vendas!L582*(1-$B570)</f>
        <v>0</v>
      </c>
      <c r="M571" s="6">
        <f>Vendas!M582*(1-$B570)</f>
        <v>0</v>
      </c>
      <c r="N571" s="6">
        <f>Vendas!N582*(1-$B570)</f>
        <v>0</v>
      </c>
      <c r="O571" s="6">
        <f t="shared" ref="O571" si="1342">AVERAGE(C571:N571)</f>
        <v>0</v>
      </c>
      <c r="P571" s="6">
        <f>Vendas!P582*(1-Aprovisionamento!$B570)</f>
        <v>0</v>
      </c>
      <c r="Q571" s="6">
        <f>Vendas!Q582*(1-Aprovisionamento!$B570)</f>
        <v>0</v>
      </c>
      <c r="R571" s="6">
        <f>Vendas!R582*(1-Aprovisionamento!$B570)</f>
        <v>0</v>
      </c>
      <c r="S571" s="6">
        <f>Vendas!S582*(1-Aprovisionamento!$B570)</f>
        <v>0</v>
      </c>
    </row>
    <row r="572" spans="1:19" ht="12" customHeight="1" x14ac:dyDescent="0.25">
      <c r="A572" s="194" t="s">
        <v>282</v>
      </c>
      <c r="B572" s="194"/>
      <c r="C572" s="6">
        <f t="shared" ref="C572" si="1343">C569*C571</f>
        <v>0</v>
      </c>
      <c r="D572" s="6">
        <f t="shared" ref="D572:N572" si="1344">D569*D571</f>
        <v>0</v>
      </c>
      <c r="E572" s="6">
        <f t="shared" si="1344"/>
        <v>0</v>
      </c>
      <c r="F572" s="6">
        <f t="shared" si="1344"/>
        <v>0</v>
      </c>
      <c r="G572" s="6">
        <f t="shared" si="1344"/>
        <v>0</v>
      </c>
      <c r="H572" s="6">
        <f t="shared" si="1344"/>
        <v>0</v>
      </c>
      <c r="I572" s="6">
        <f t="shared" si="1344"/>
        <v>0</v>
      </c>
      <c r="J572" s="6">
        <f t="shared" si="1344"/>
        <v>0</v>
      </c>
      <c r="K572" s="6">
        <f t="shared" si="1344"/>
        <v>0</v>
      </c>
      <c r="L572" s="6">
        <f t="shared" si="1344"/>
        <v>0</v>
      </c>
      <c r="M572" s="6">
        <f t="shared" si="1344"/>
        <v>0</v>
      </c>
      <c r="N572" s="6">
        <f t="shared" si="1344"/>
        <v>0</v>
      </c>
      <c r="O572" s="6">
        <f t="shared" ref="O572" si="1345">SUM(C572:N572)</f>
        <v>0</v>
      </c>
      <c r="P572" s="6">
        <f t="shared" ref="P572:S572" si="1346">P569*P571</f>
        <v>0</v>
      </c>
      <c r="Q572" s="6">
        <f t="shared" si="1346"/>
        <v>0</v>
      </c>
      <c r="R572" s="6">
        <f t="shared" si="1346"/>
        <v>0</v>
      </c>
      <c r="S572" s="6">
        <f t="shared" si="1346"/>
        <v>0</v>
      </c>
    </row>
    <row r="573" spans="1:19" x14ac:dyDescent="0.25">
      <c r="A573" s="194" t="s">
        <v>31</v>
      </c>
      <c r="B573" s="194"/>
      <c r="C573" s="130">
        <f>Vendas!C584</f>
        <v>0.21</v>
      </c>
      <c r="D573" s="130">
        <f>Vendas!D584</f>
        <v>0.21</v>
      </c>
      <c r="E573" s="130">
        <f>Vendas!E584</f>
        <v>0.21</v>
      </c>
      <c r="F573" s="130">
        <f>Vendas!F584</f>
        <v>0.21</v>
      </c>
      <c r="G573" s="130">
        <f>Vendas!G584</f>
        <v>0.21</v>
      </c>
      <c r="H573" s="130">
        <f>Vendas!H584</f>
        <v>0.21</v>
      </c>
      <c r="I573" s="130">
        <f>Vendas!I584</f>
        <v>0.21</v>
      </c>
      <c r="J573" s="130">
        <f>Vendas!J584</f>
        <v>0.21</v>
      </c>
      <c r="K573" s="130">
        <f>Vendas!K584</f>
        <v>0.21</v>
      </c>
      <c r="L573" s="130">
        <f>Vendas!L584</f>
        <v>0.21</v>
      </c>
      <c r="M573" s="130">
        <f>Vendas!M584</f>
        <v>0.21</v>
      </c>
      <c r="N573" s="130">
        <f>Vendas!N584</f>
        <v>0.21</v>
      </c>
      <c r="O573" s="6"/>
      <c r="P573" s="6"/>
      <c r="Q573" s="6"/>
      <c r="R573" s="6"/>
      <c r="S573" s="6"/>
    </row>
    <row r="574" spans="1:19" x14ac:dyDescent="0.25">
      <c r="A574" s="195" t="s">
        <v>280</v>
      </c>
      <c r="B574" s="195"/>
      <c r="C574" s="6">
        <f t="shared" ref="C574" si="1347">C572*C573</f>
        <v>0</v>
      </c>
      <c r="D574" s="6">
        <f t="shared" ref="D574:N574" si="1348">D572*D573</f>
        <v>0</v>
      </c>
      <c r="E574" s="6">
        <f t="shared" si="1348"/>
        <v>0</v>
      </c>
      <c r="F574" s="6">
        <f t="shared" si="1348"/>
        <v>0</v>
      </c>
      <c r="G574" s="6">
        <f t="shared" si="1348"/>
        <v>0</v>
      </c>
      <c r="H574" s="6">
        <f t="shared" si="1348"/>
        <v>0</v>
      </c>
      <c r="I574" s="6">
        <f t="shared" si="1348"/>
        <v>0</v>
      </c>
      <c r="J574" s="6">
        <f t="shared" si="1348"/>
        <v>0</v>
      </c>
      <c r="K574" s="6">
        <f t="shared" si="1348"/>
        <v>0</v>
      </c>
      <c r="L574" s="6">
        <f t="shared" si="1348"/>
        <v>0</v>
      </c>
      <c r="M574" s="6">
        <f t="shared" si="1348"/>
        <v>0</v>
      </c>
      <c r="N574" s="6">
        <f t="shared" si="1348"/>
        <v>0</v>
      </c>
      <c r="O574" s="6">
        <f t="shared" ref="O574:O577" si="1349">SUM(C574:N574)</f>
        <v>0</v>
      </c>
      <c r="P574" s="6">
        <f t="shared" ref="P574:S574" si="1350">P572*$C573</f>
        <v>0</v>
      </c>
      <c r="Q574" s="6">
        <f t="shared" si="1350"/>
        <v>0</v>
      </c>
      <c r="R574" s="6">
        <f t="shared" si="1350"/>
        <v>0</v>
      </c>
      <c r="S574" s="6">
        <f t="shared" si="1350"/>
        <v>0</v>
      </c>
    </row>
    <row r="575" spans="1:19" x14ac:dyDescent="0.25">
      <c r="A575" s="195" t="s">
        <v>281</v>
      </c>
      <c r="B575" s="195"/>
      <c r="C575" s="6">
        <f t="shared" ref="C575" si="1351">C572+C574</f>
        <v>0</v>
      </c>
      <c r="D575" s="6">
        <f t="shared" ref="D575:N575" si="1352">D572+D574</f>
        <v>0</v>
      </c>
      <c r="E575" s="6">
        <f t="shared" si="1352"/>
        <v>0</v>
      </c>
      <c r="F575" s="6">
        <f t="shared" si="1352"/>
        <v>0</v>
      </c>
      <c r="G575" s="6">
        <f t="shared" si="1352"/>
        <v>0</v>
      </c>
      <c r="H575" s="6">
        <f t="shared" si="1352"/>
        <v>0</v>
      </c>
      <c r="I575" s="6">
        <f t="shared" si="1352"/>
        <v>0</v>
      </c>
      <c r="J575" s="6">
        <f t="shared" si="1352"/>
        <v>0</v>
      </c>
      <c r="K575" s="6">
        <f t="shared" si="1352"/>
        <v>0</v>
      </c>
      <c r="L575" s="6">
        <f t="shared" si="1352"/>
        <v>0</v>
      </c>
      <c r="M575" s="6">
        <f t="shared" si="1352"/>
        <v>0</v>
      </c>
      <c r="N575" s="6">
        <f t="shared" si="1352"/>
        <v>0</v>
      </c>
      <c r="O575" s="6">
        <f t="shared" si="1349"/>
        <v>0</v>
      </c>
      <c r="P575" s="6">
        <f t="shared" ref="P575:S575" si="1353">P572+P574</f>
        <v>0</v>
      </c>
      <c r="Q575" s="6">
        <f t="shared" si="1353"/>
        <v>0</v>
      </c>
      <c r="R575" s="6">
        <f t="shared" si="1353"/>
        <v>0</v>
      </c>
      <c r="S575" s="6">
        <f t="shared" si="1353"/>
        <v>0</v>
      </c>
    </row>
    <row r="576" spans="1:19" x14ac:dyDescent="0.25">
      <c r="A576" s="8" t="s">
        <v>33</v>
      </c>
      <c r="B576" s="80">
        <v>0.25</v>
      </c>
      <c r="C576" s="6">
        <f t="shared" ref="C576" si="1354">C575*$B$16</f>
        <v>0</v>
      </c>
      <c r="D576" s="6">
        <f t="shared" ref="D576:N576" si="1355">D575*$B$16</f>
        <v>0</v>
      </c>
      <c r="E576" s="6">
        <f t="shared" si="1355"/>
        <v>0</v>
      </c>
      <c r="F576" s="6">
        <f t="shared" si="1355"/>
        <v>0</v>
      </c>
      <c r="G576" s="6">
        <f t="shared" si="1355"/>
        <v>0</v>
      </c>
      <c r="H576" s="6">
        <f t="shared" si="1355"/>
        <v>0</v>
      </c>
      <c r="I576" s="6">
        <f t="shared" si="1355"/>
        <v>0</v>
      </c>
      <c r="J576" s="6">
        <f t="shared" si="1355"/>
        <v>0</v>
      </c>
      <c r="K576" s="6">
        <f t="shared" si="1355"/>
        <v>0</v>
      </c>
      <c r="L576" s="6">
        <f t="shared" si="1355"/>
        <v>0</v>
      </c>
      <c r="M576" s="6">
        <f t="shared" si="1355"/>
        <v>0</v>
      </c>
      <c r="N576" s="6">
        <f t="shared" si="1355"/>
        <v>0</v>
      </c>
      <c r="O576" s="6">
        <f t="shared" si="1349"/>
        <v>0</v>
      </c>
      <c r="P576" s="6">
        <f t="shared" ref="P576:S576" si="1356">P575*$B576</f>
        <v>0</v>
      </c>
      <c r="Q576" s="6">
        <f t="shared" si="1356"/>
        <v>0</v>
      </c>
      <c r="R576" s="6">
        <f t="shared" si="1356"/>
        <v>0</v>
      </c>
      <c r="S576" s="6">
        <f t="shared" si="1356"/>
        <v>0</v>
      </c>
    </row>
    <row r="577" spans="1:19" x14ac:dyDescent="0.25">
      <c r="A577" s="8" t="s">
        <v>34</v>
      </c>
      <c r="B577" s="9">
        <f>1-B576</f>
        <v>0.75</v>
      </c>
      <c r="C577" s="6">
        <f t="shared" ref="C577" si="1357">C575*$B$17</f>
        <v>0</v>
      </c>
      <c r="D577" s="6">
        <f t="shared" ref="D577:N577" si="1358">D575*$B$17</f>
        <v>0</v>
      </c>
      <c r="E577" s="6">
        <f t="shared" si="1358"/>
        <v>0</v>
      </c>
      <c r="F577" s="6">
        <f t="shared" si="1358"/>
        <v>0</v>
      </c>
      <c r="G577" s="6">
        <f t="shared" si="1358"/>
        <v>0</v>
      </c>
      <c r="H577" s="6">
        <f t="shared" si="1358"/>
        <v>0</v>
      </c>
      <c r="I577" s="6">
        <f t="shared" si="1358"/>
        <v>0</v>
      </c>
      <c r="J577" s="6">
        <f t="shared" si="1358"/>
        <v>0</v>
      </c>
      <c r="K577" s="6">
        <f t="shared" si="1358"/>
        <v>0</v>
      </c>
      <c r="L577" s="6">
        <f t="shared" si="1358"/>
        <v>0</v>
      </c>
      <c r="M577" s="6">
        <f t="shared" si="1358"/>
        <v>0</v>
      </c>
      <c r="N577" s="6">
        <f t="shared" si="1358"/>
        <v>0</v>
      </c>
      <c r="O577" s="6">
        <f t="shared" si="1349"/>
        <v>0</v>
      </c>
      <c r="P577" s="6">
        <f t="shared" ref="P577:S577" si="1359">P575-P576</f>
        <v>0</v>
      </c>
      <c r="Q577" s="6">
        <f t="shared" si="1359"/>
        <v>0</v>
      </c>
      <c r="R577" s="6">
        <f t="shared" si="1359"/>
        <v>0</v>
      </c>
      <c r="S577" s="6">
        <f t="shared" si="1359"/>
        <v>0</v>
      </c>
    </row>
    <row r="578" spans="1:19" x14ac:dyDescent="0.25">
      <c r="A578" s="122" t="str">
        <f>Vendas!A589</f>
        <v>PRODUTO 58</v>
      </c>
      <c r="B578" s="122"/>
      <c r="C578" s="98" t="s">
        <v>17</v>
      </c>
      <c r="D578" s="98" t="s">
        <v>18</v>
      </c>
      <c r="E578" s="98" t="s">
        <v>19</v>
      </c>
      <c r="F578" s="98" t="s">
        <v>20</v>
      </c>
      <c r="G578" s="98" t="s">
        <v>21</v>
      </c>
      <c r="H578" s="98" t="s">
        <v>22</v>
      </c>
      <c r="I578" s="98" t="s">
        <v>23</v>
      </c>
      <c r="J578" s="98" t="s">
        <v>24</v>
      </c>
      <c r="K578" s="98" t="s">
        <v>25</v>
      </c>
      <c r="L578" s="98" t="s">
        <v>26</v>
      </c>
      <c r="M578" s="98" t="s">
        <v>27</v>
      </c>
      <c r="N578" s="98" t="s">
        <v>28</v>
      </c>
      <c r="O578" s="98" t="s">
        <v>438</v>
      </c>
      <c r="P578" s="98" t="s">
        <v>447</v>
      </c>
      <c r="Q578" s="98" t="s">
        <v>448</v>
      </c>
      <c r="R578" s="98" t="s">
        <v>449</v>
      </c>
      <c r="S578" s="98" t="s">
        <v>450</v>
      </c>
    </row>
    <row r="579" spans="1:19" x14ac:dyDescent="0.25">
      <c r="A579" s="194" t="s">
        <v>29</v>
      </c>
      <c r="B579" s="194"/>
      <c r="C579" s="78">
        <f>Vendas!C591</f>
        <v>0</v>
      </c>
      <c r="D579" s="78">
        <f>Vendas!D591</f>
        <v>0</v>
      </c>
      <c r="E579" s="78">
        <f>Vendas!E591</f>
        <v>0</v>
      </c>
      <c r="F579" s="78">
        <f>Vendas!F591</f>
        <v>0</v>
      </c>
      <c r="G579" s="78">
        <f>Vendas!G591</f>
        <v>0</v>
      </c>
      <c r="H579" s="78">
        <f>Vendas!H591</f>
        <v>0</v>
      </c>
      <c r="I579" s="78">
        <f>Vendas!I591</f>
        <v>0</v>
      </c>
      <c r="J579" s="78">
        <f>Vendas!J591</f>
        <v>0</v>
      </c>
      <c r="K579" s="78">
        <f>Vendas!K591</f>
        <v>0</v>
      </c>
      <c r="L579" s="78">
        <f>Vendas!L591</f>
        <v>0</v>
      </c>
      <c r="M579" s="78">
        <f>Vendas!M591</f>
        <v>0</v>
      </c>
      <c r="N579" s="78">
        <f>Vendas!N591</f>
        <v>0</v>
      </c>
      <c r="O579" s="79">
        <f t="shared" ref="O579" si="1360">SUM(C579:N579)</f>
        <v>0</v>
      </c>
      <c r="P579" s="79">
        <f>Vendas!P591</f>
        <v>0</v>
      </c>
      <c r="Q579" s="79">
        <f>Vendas!Q591</f>
        <v>0</v>
      </c>
      <c r="R579" s="79">
        <f>Vendas!R591</f>
        <v>0</v>
      </c>
      <c r="S579" s="79">
        <f>Vendas!S591</f>
        <v>0</v>
      </c>
    </row>
    <row r="580" spans="1:19" x14ac:dyDescent="0.25">
      <c r="A580" s="175" t="s">
        <v>516</v>
      </c>
      <c r="B580" s="120">
        <v>0</v>
      </c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9"/>
      <c r="P580" s="79"/>
      <c r="Q580" s="79"/>
      <c r="R580" s="79"/>
      <c r="S580" s="79"/>
    </row>
    <row r="581" spans="1:19" x14ac:dyDescent="0.25">
      <c r="A581" s="194" t="s">
        <v>30</v>
      </c>
      <c r="B581" s="194"/>
      <c r="C581" s="6">
        <f>Vendas!C592*(1-$B580)</f>
        <v>0</v>
      </c>
      <c r="D581" s="6">
        <f>Vendas!D592*(1-$B580)</f>
        <v>0</v>
      </c>
      <c r="E581" s="6">
        <f>Vendas!E592*(1-$B580)</f>
        <v>0</v>
      </c>
      <c r="F581" s="6">
        <f>Vendas!F592*(1-$B580)</f>
        <v>0</v>
      </c>
      <c r="G581" s="6">
        <f>Vendas!G592*(1-$B580)</f>
        <v>0</v>
      </c>
      <c r="H581" s="6">
        <f>Vendas!H592*(1-$B580)</f>
        <v>0</v>
      </c>
      <c r="I581" s="6">
        <f>Vendas!I592*(1-$B580)</f>
        <v>0</v>
      </c>
      <c r="J581" s="6">
        <f>Vendas!J592*(1-$B580)</f>
        <v>0</v>
      </c>
      <c r="K581" s="6">
        <f>Vendas!K592*(1-$B580)</f>
        <v>0</v>
      </c>
      <c r="L581" s="6">
        <f>Vendas!L592*(1-$B580)</f>
        <v>0</v>
      </c>
      <c r="M581" s="6">
        <f>Vendas!M592*(1-$B580)</f>
        <v>0</v>
      </c>
      <c r="N581" s="6">
        <f>Vendas!N592*(1-$B580)</f>
        <v>0</v>
      </c>
      <c r="O581" s="6">
        <f t="shared" ref="O581" si="1361">AVERAGE(C581:N581)</f>
        <v>0</v>
      </c>
      <c r="P581" s="6">
        <f>Vendas!P592*(1-Aprovisionamento!$B580)</f>
        <v>0</v>
      </c>
      <c r="Q581" s="6">
        <f>Vendas!Q592*(1-Aprovisionamento!$B580)</f>
        <v>0</v>
      </c>
      <c r="R581" s="6">
        <f>Vendas!R592*(1-Aprovisionamento!$B580)</f>
        <v>0</v>
      </c>
      <c r="S581" s="6">
        <f>Vendas!S592*(1-Aprovisionamento!$B580)</f>
        <v>0</v>
      </c>
    </row>
    <row r="582" spans="1:19" ht="12" customHeight="1" x14ac:dyDescent="0.25">
      <c r="A582" s="194" t="s">
        <v>282</v>
      </c>
      <c r="B582" s="194"/>
      <c r="C582" s="6">
        <f t="shared" ref="C582" si="1362">C579*C581</f>
        <v>0</v>
      </c>
      <c r="D582" s="6">
        <f t="shared" ref="D582:N582" si="1363">D579*D581</f>
        <v>0</v>
      </c>
      <c r="E582" s="6">
        <f t="shared" si="1363"/>
        <v>0</v>
      </c>
      <c r="F582" s="6">
        <f t="shared" si="1363"/>
        <v>0</v>
      </c>
      <c r="G582" s="6">
        <f t="shared" si="1363"/>
        <v>0</v>
      </c>
      <c r="H582" s="6">
        <f t="shared" si="1363"/>
        <v>0</v>
      </c>
      <c r="I582" s="6">
        <f t="shared" si="1363"/>
        <v>0</v>
      </c>
      <c r="J582" s="6">
        <f t="shared" si="1363"/>
        <v>0</v>
      </c>
      <c r="K582" s="6">
        <f t="shared" si="1363"/>
        <v>0</v>
      </c>
      <c r="L582" s="6">
        <f t="shared" si="1363"/>
        <v>0</v>
      </c>
      <c r="M582" s="6">
        <f t="shared" si="1363"/>
        <v>0</v>
      </c>
      <c r="N582" s="6">
        <f t="shared" si="1363"/>
        <v>0</v>
      </c>
      <c r="O582" s="6">
        <f t="shared" ref="O582" si="1364">SUM(C582:N582)</f>
        <v>0</v>
      </c>
      <c r="P582" s="6">
        <f t="shared" ref="P582:S582" si="1365">P579*P581</f>
        <v>0</v>
      </c>
      <c r="Q582" s="6">
        <f t="shared" si="1365"/>
        <v>0</v>
      </c>
      <c r="R582" s="6">
        <f t="shared" si="1365"/>
        <v>0</v>
      </c>
      <c r="S582" s="6">
        <f t="shared" si="1365"/>
        <v>0</v>
      </c>
    </row>
    <row r="583" spans="1:19" x14ac:dyDescent="0.25">
      <c r="A583" s="194" t="s">
        <v>31</v>
      </c>
      <c r="B583" s="194"/>
      <c r="C583" s="130">
        <f>Vendas!C594</f>
        <v>0.21</v>
      </c>
      <c r="D583" s="130">
        <f>Vendas!D594</f>
        <v>0.21</v>
      </c>
      <c r="E583" s="130">
        <f>Vendas!E594</f>
        <v>0.21</v>
      </c>
      <c r="F583" s="130">
        <f>Vendas!F594</f>
        <v>0.21</v>
      </c>
      <c r="G583" s="130">
        <f>Vendas!G594</f>
        <v>0.21</v>
      </c>
      <c r="H583" s="130">
        <f>Vendas!H594</f>
        <v>0.21</v>
      </c>
      <c r="I583" s="130">
        <f>Vendas!I594</f>
        <v>0.21</v>
      </c>
      <c r="J583" s="130">
        <f>Vendas!J594</f>
        <v>0.21</v>
      </c>
      <c r="K583" s="130">
        <f>Vendas!K594</f>
        <v>0.21</v>
      </c>
      <c r="L583" s="130">
        <f>Vendas!L594</f>
        <v>0.21</v>
      </c>
      <c r="M583" s="130">
        <f>Vendas!M594</f>
        <v>0.21</v>
      </c>
      <c r="N583" s="130">
        <f>Vendas!N594</f>
        <v>0.21</v>
      </c>
      <c r="O583" s="6"/>
      <c r="P583" s="6"/>
      <c r="Q583" s="6"/>
      <c r="R583" s="6"/>
      <c r="S583" s="6"/>
    </row>
    <row r="584" spans="1:19" x14ac:dyDescent="0.25">
      <c r="A584" s="195" t="s">
        <v>280</v>
      </c>
      <c r="B584" s="195"/>
      <c r="C584" s="6">
        <f t="shared" ref="C584" si="1366">C582*C583</f>
        <v>0</v>
      </c>
      <c r="D584" s="6">
        <f t="shared" ref="D584:N584" si="1367">D582*D583</f>
        <v>0</v>
      </c>
      <c r="E584" s="6">
        <f t="shared" si="1367"/>
        <v>0</v>
      </c>
      <c r="F584" s="6">
        <f t="shared" si="1367"/>
        <v>0</v>
      </c>
      <c r="G584" s="6">
        <f t="shared" si="1367"/>
        <v>0</v>
      </c>
      <c r="H584" s="6">
        <f t="shared" si="1367"/>
        <v>0</v>
      </c>
      <c r="I584" s="6">
        <f t="shared" si="1367"/>
        <v>0</v>
      </c>
      <c r="J584" s="6">
        <f t="shared" si="1367"/>
        <v>0</v>
      </c>
      <c r="K584" s="6">
        <f t="shared" si="1367"/>
        <v>0</v>
      </c>
      <c r="L584" s="6">
        <f t="shared" si="1367"/>
        <v>0</v>
      </c>
      <c r="M584" s="6">
        <f t="shared" si="1367"/>
        <v>0</v>
      </c>
      <c r="N584" s="6">
        <f t="shared" si="1367"/>
        <v>0</v>
      </c>
      <c r="O584" s="6">
        <f t="shared" ref="O584:O587" si="1368">SUM(C584:N584)</f>
        <v>0</v>
      </c>
      <c r="P584" s="6">
        <f t="shared" ref="P584:S584" si="1369">P582*$C583</f>
        <v>0</v>
      </c>
      <c r="Q584" s="6">
        <f t="shared" si="1369"/>
        <v>0</v>
      </c>
      <c r="R584" s="6">
        <f t="shared" si="1369"/>
        <v>0</v>
      </c>
      <c r="S584" s="6">
        <f t="shared" si="1369"/>
        <v>0</v>
      </c>
    </row>
    <row r="585" spans="1:19" x14ac:dyDescent="0.25">
      <c r="A585" s="195" t="s">
        <v>281</v>
      </c>
      <c r="B585" s="195"/>
      <c r="C585" s="6">
        <f t="shared" ref="C585" si="1370">C582+C584</f>
        <v>0</v>
      </c>
      <c r="D585" s="6">
        <f t="shared" ref="D585:N585" si="1371">D582+D584</f>
        <v>0</v>
      </c>
      <c r="E585" s="6">
        <f t="shared" si="1371"/>
        <v>0</v>
      </c>
      <c r="F585" s="6">
        <f t="shared" si="1371"/>
        <v>0</v>
      </c>
      <c r="G585" s="6">
        <f t="shared" si="1371"/>
        <v>0</v>
      </c>
      <c r="H585" s="6">
        <f t="shared" si="1371"/>
        <v>0</v>
      </c>
      <c r="I585" s="6">
        <f t="shared" si="1371"/>
        <v>0</v>
      </c>
      <c r="J585" s="6">
        <f t="shared" si="1371"/>
        <v>0</v>
      </c>
      <c r="K585" s="6">
        <f t="shared" si="1371"/>
        <v>0</v>
      </c>
      <c r="L585" s="6">
        <f t="shared" si="1371"/>
        <v>0</v>
      </c>
      <c r="M585" s="6">
        <f t="shared" si="1371"/>
        <v>0</v>
      </c>
      <c r="N585" s="6">
        <f t="shared" si="1371"/>
        <v>0</v>
      </c>
      <c r="O585" s="6">
        <f t="shared" si="1368"/>
        <v>0</v>
      </c>
      <c r="P585" s="6">
        <f t="shared" ref="P585:S585" si="1372">P582+P584</f>
        <v>0</v>
      </c>
      <c r="Q585" s="6">
        <f t="shared" si="1372"/>
        <v>0</v>
      </c>
      <c r="R585" s="6">
        <f t="shared" si="1372"/>
        <v>0</v>
      </c>
      <c r="S585" s="6">
        <f t="shared" si="1372"/>
        <v>0</v>
      </c>
    </row>
    <row r="586" spans="1:19" x14ac:dyDescent="0.25">
      <c r="A586" s="8" t="s">
        <v>33</v>
      </c>
      <c r="B586" s="80">
        <v>0.25</v>
      </c>
      <c r="C586" s="6">
        <f t="shared" ref="C586" si="1373">C585*$B$16</f>
        <v>0</v>
      </c>
      <c r="D586" s="6">
        <f t="shared" ref="D586:N586" si="1374">D585*$B$16</f>
        <v>0</v>
      </c>
      <c r="E586" s="6">
        <f t="shared" si="1374"/>
        <v>0</v>
      </c>
      <c r="F586" s="6">
        <f t="shared" si="1374"/>
        <v>0</v>
      </c>
      <c r="G586" s="6">
        <f t="shared" si="1374"/>
        <v>0</v>
      </c>
      <c r="H586" s="6">
        <f t="shared" si="1374"/>
        <v>0</v>
      </c>
      <c r="I586" s="6">
        <f t="shared" si="1374"/>
        <v>0</v>
      </c>
      <c r="J586" s="6">
        <f t="shared" si="1374"/>
        <v>0</v>
      </c>
      <c r="K586" s="6">
        <f t="shared" si="1374"/>
        <v>0</v>
      </c>
      <c r="L586" s="6">
        <f t="shared" si="1374"/>
        <v>0</v>
      </c>
      <c r="M586" s="6">
        <f t="shared" si="1374"/>
        <v>0</v>
      </c>
      <c r="N586" s="6">
        <f t="shared" si="1374"/>
        <v>0</v>
      </c>
      <c r="O586" s="6">
        <f t="shared" si="1368"/>
        <v>0</v>
      </c>
      <c r="P586" s="6">
        <f t="shared" ref="P586:S586" si="1375">P585*$B586</f>
        <v>0</v>
      </c>
      <c r="Q586" s="6">
        <f t="shared" si="1375"/>
        <v>0</v>
      </c>
      <c r="R586" s="6">
        <f t="shared" si="1375"/>
        <v>0</v>
      </c>
      <c r="S586" s="6">
        <f t="shared" si="1375"/>
        <v>0</v>
      </c>
    </row>
    <row r="587" spans="1:19" x14ac:dyDescent="0.25">
      <c r="A587" s="8" t="s">
        <v>34</v>
      </c>
      <c r="B587" s="9">
        <f>1-B586</f>
        <v>0.75</v>
      </c>
      <c r="C587" s="6">
        <f t="shared" ref="C587" si="1376">C585*$B$17</f>
        <v>0</v>
      </c>
      <c r="D587" s="6">
        <f t="shared" ref="D587:N587" si="1377">D585*$B$17</f>
        <v>0</v>
      </c>
      <c r="E587" s="6">
        <f t="shared" si="1377"/>
        <v>0</v>
      </c>
      <c r="F587" s="6">
        <f t="shared" si="1377"/>
        <v>0</v>
      </c>
      <c r="G587" s="6">
        <f t="shared" si="1377"/>
        <v>0</v>
      </c>
      <c r="H587" s="6">
        <f t="shared" si="1377"/>
        <v>0</v>
      </c>
      <c r="I587" s="6">
        <f t="shared" si="1377"/>
        <v>0</v>
      </c>
      <c r="J587" s="6">
        <f t="shared" si="1377"/>
        <v>0</v>
      </c>
      <c r="K587" s="6">
        <f t="shared" si="1377"/>
        <v>0</v>
      </c>
      <c r="L587" s="6">
        <f t="shared" si="1377"/>
        <v>0</v>
      </c>
      <c r="M587" s="6">
        <f t="shared" si="1377"/>
        <v>0</v>
      </c>
      <c r="N587" s="6">
        <f t="shared" si="1377"/>
        <v>0</v>
      </c>
      <c r="O587" s="6">
        <f t="shared" si="1368"/>
        <v>0</v>
      </c>
      <c r="P587" s="6">
        <f t="shared" ref="P587:S587" si="1378">P585-P586</f>
        <v>0</v>
      </c>
      <c r="Q587" s="6">
        <f t="shared" si="1378"/>
        <v>0</v>
      </c>
      <c r="R587" s="6">
        <f t="shared" si="1378"/>
        <v>0</v>
      </c>
      <c r="S587" s="6">
        <f t="shared" si="1378"/>
        <v>0</v>
      </c>
    </row>
    <row r="588" spans="1:19" x14ac:dyDescent="0.25">
      <c r="A588" s="122" t="str">
        <f>Vendas!A599</f>
        <v>PRODUTO 59</v>
      </c>
      <c r="B588" s="122"/>
      <c r="C588" s="98" t="s">
        <v>17</v>
      </c>
      <c r="D588" s="98" t="s">
        <v>18</v>
      </c>
      <c r="E588" s="98" t="s">
        <v>19</v>
      </c>
      <c r="F588" s="98" t="s">
        <v>20</v>
      </c>
      <c r="G588" s="98" t="s">
        <v>21</v>
      </c>
      <c r="H588" s="98" t="s">
        <v>22</v>
      </c>
      <c r="I588" s="98" t="s">
        <v>23</v>
      </c>
      <c r="J588" s="98" t="s">
        <v>24</v>
      </c>
      <c r="K588" s="98" t="s">
        <v>25</v>
      </c>
      <c r="L588" s="98" t="s">
        <v>26</v>
      </c>
      <c r="M588" s="98" t="s">
        <v>27</v>
      </c>
      <c r="N588" s="98" t="s">
        <v>28</v>
      </c>
      <c r="O588" s="98" t="s">
        <v>438</v>
      </c>
      <c r="P588" s="98" t="s">
        <v>447</v>
      </c>
      <c r="Q588" s="98" t="s">
        <v>448</v>
      </c>
      <c r="R588" s="98" t="s">
        <v>449</v>
      </c>
      <c r="S588" s="98" t="s">
        <v>450</v>
      </c>
    </row>
    <row r="589" spans="1:19" x14ac:dyDescent="0.25">
      <c r="A589" s="194" t="s">
        <v>29</v>
      </c>
      <c r="B589" s="194"/>
      <c r="C589" s="78">
        <f>Vendas!C601</f>
        <v>0</v>
      </c>
      <c r="D589" s="78">
        <f>Vendas!D601</f>
        <v>0</v>
      </c>
      <c r="E589" s="78">
        <f>Vendas!E601</f>
        <v>0</v>
      </c>
      <c r="F589" s="78">
        <f>Vendas!F601</f>
        <v>0</v>
      </c>
      <c r="G589" s="78">
        <f>Vendas!G601</f>
        <v>0</v>
      </c>
      <c r="H589" s="78">
        <f>Vendas!H601</f>
        <v>0</v>
      </c>
      <c r="I589" s="78">
        <f>Vendas!I601</f>
        <v>0</v>
      </c>
      <c r="J589" s="78">
        <f>Vendas!J601</f>
        <v>0</v>
      </c>
      <c r="K589" s="78">
        <f>Vendas!K601</f>
        <v>0</v>
      </c>
      <c r="L589" s="78">
        <f>Vendas!L601</f>
        <v>0</v>
      </c>
      <c r="M589" s="78">
        <f>Vendas!M601</f>
        <v>0</v>
      </c>
      <c r="N589" s="78">
        <f>Vendas!N601</f>
        <v>0</v>
      </c>
      <c r="O589" s="79">
        <f t="shared" ref="O589" si="1379">SUM(C589:N589)</f>
        <v>0</v>
      </c>
      <c r="P589" s="79">
        <f>Vendas!P601</f>
        <v>0</v>
      </c>
      <c r="Q589" s="79">
        <f>Vendas!Q601</f>
        <v>0</v>
      </c>
      <c r="R589" s="79">
        <f>Vendas!R601</f>
        <v>0</v>
      </c>
      <c r="S589" s="79">
        <f>Vendas!S601</f>
        <v>0</v>
      </c>
    </row>
    <row r="590" spans="1:19" x14ac:dyDescent="0.25">
      <c r="A590" s="175" t="s">
        <v>516</v>
      </c>
      <c r="B590" s="120">
        <v>0</v>
      </c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9"/>
      <c r="P590" s="79"/>
      <c r="Q590" s="79"/>
      <c r="R590" s="79"/>
      <c r="S590" s="79"/>
    </row>
    <row r="591" spans="1:19" x14ac:dyDescent="0.25">
      <c r="A591" s="194" t="s">
        <v>30</v>
      </c>
      <c r="B591" s="194"/>
      <c r="C591" s="6">
        <f>Vendas!C602*(1-$B590)</f>
        <v>0</v>
      </c>
      <c r="D591" s="6">
        <f>Vendas!D602*(1-$B590)</f>
        <v>0</v>
      </c>
      <c r="E591" s="6">
        <f>Vendas!E602*(1-$B590)</f>
        <v>0</v>
      </c>
      <c r="F591" s="6">
        <f>Vendas!F602*(1-$B590)</f>
        <v>0</v>
      </c>
      <c r="G591" s="6">
        <f>Vendas!G602*(1-$B590)</f>
        <v>0</v>
      </c>
      <c r="H591" s="6">
        <f>Vendas!H602*(1-$B590)</f>
        <v>0</v>
      </c>
      <c r="I591" s="6">
        <f>Vendas!I602*(1-$B590)</f>
        <v>0</v>
      </c>
      <c r="J591" s="6">
        <f>Vendas!J602*(1-$B590)</f>
        <v>0</v>
      </c>
      <c r="K591" s="6">
        <f>Vendas!K602*(1-$B590)</f>
        <v>0</v>
      </c>
      <c r="L591" s="6">
        <f>Vendas!L602*(1-$B590)</f>
        <v>0</v>
      </c>
      <c r="M591" s="6">
        <f>Vendas!M602*(1-$B590)</f>
        <v>0</v>
      </c>
      <c r="N591" s="6">
        <f>Vendas!N602*(1-$B590)</f>
        <v>0</v>
      </c>
      <c r="O591" s="6">
        <f t="shared" ref="O591" si="1380">AVERAGE(C591:N591)</f>
        <v>0</v>
      </c>
      <c r="P591" s="6">
        <f>Vendas!P602*(1-Aprovisionamento!$B590)</f>
        <v>0</v>
      </c>
      <c r="Q591" s="6">
        <f>Vendas!Q602*(1-Aprovisionamento!$B590)</f>
        <v>0</v>
      </c>
      <c r="R591" s="6">
        <f>Vendas!R602*(1-Aprovisionamento!$B590)</f>
        <v>0</v>
      </c>
      <c r="S591" s="6">
        <f>Vendas!S602*(1-Aprovisionamento!$B590)</f>
        <v>0</v>
      </c>
    </row>
    <row r="592" spans="1:19" ht="12" customHeight="1" x14ac:dyDescent="0.25">
      <c r="A592" s="194" t="s">
        <v>282</v>
      </c>
      <c r="B592" s="194"/>
      <c r="C592" s="6">
        <f t="shared" ref="C592" si="1381">C589*C591</f>
        <v>0</v>
      </c>
      <c r="D592" s="6">
        <f t="shared" ref="D592:N592" si="1382">D589*D591</f>
        <v>0</v>
      </c>
      <c r="E592" s="6">
        <f t="shared" si="1382"/>
        <v>0</v>
      </c>
      <c r="F592" s="6">
        <f t="shared" si="1382"/>
        <v>0</v>
      </c>
      <c r="G592" s="6">
        <f t="shared" si="1382"/>
        <v>0</v>
      </c>
      <c r="H592" s="6">
        <f t="shared" si="1382"/>
        <v>0</v>
      </c>
      <c r="I592" s="6">
        <f t="shared" si="1382"/>
        <v>0</v>
      </c>
      <c r="J592" s="6">
        <f t="shared" si="1382"/>
        <v>0</v>
      </c>
      <c r="K592" s="6">
        <f t="shared" si="1382"/>
        <v>0</v>
      </c>
      <c r="L592" s="6">
        <f t="shared" si="1382"/>
        <v>0</v>
      </c>
      <c r="M592" s="6">
        <f t="shared" si="1382"/>
        <v>0</v>
      </c>
      <c r="N592" s="6">
        <f t="shared" si="1382"/>
        <v>0</v>
      </c>
      <c r="O592" s="6">
        <f t="shared" ref="O592" si="1383">SUM(C592:N592)</f>
        <v>0</v>
      </c>
      <c r="P592" s="6">
        <f t="shared" ref="P592:S592" si="1384">P589*P591</f>
        <v>0</v>
      </c>
      <c r="Q592" s="6">
        <f t="shared" si="1384"/>
        <v>0</v>
      </c>
      <c r="R592" s="6">
        <f t="shared" si="1384"/>
        <v>0</v>
      </c>
      <c r="S592" s="6">
        <f t="shared" si="1384"/>
        <v>0</v>
      </c>
    </row>
    <row r="593" spans="1:19" x14ac:dyDescent="0.25">
      <c r="A593" s="194" t="s">
        <v>31</v>
      </c>
      <c r="B593" s="194"/>
      <c r="C593" s="130">
        <f>Vendas!C604</f>
        <v>0.21</v>
      </c>
      <c r="D593" s="130">
        <f>Vendas!D604</f>
        <v>0.21</v>
      </c>
      <c r="E593" s="130">
        <f>Vendas!E604</f>
        <v>0.21</v>
      </c>
      <c r="F593" s="130">
        <f>Vendas!F604</f>
        <v>0.21</v>
      </c>
      <c r="G593" s="130">
        <f>Vendas!G604</f>
        <v>0.21</v>
      </c>
      <c r="H593" s="130">
        <f>Vendas!H604</f>
        <v>0.21</v>
      </c>
      <c r="I593" s="130">
        <f>Vendas!I604</f>
        <v>0.21</v>
      </c>
      <c r="J593" s="130">
        <f>Vendas!J604</f>
        <v>0.21</v>
      </c>
      <c r="K593" s="130">
        <f>Vendas!K604</f>
        <v>0.21</v>
      </c>
      <c r="L593" s="130">
        <f>Vendas!L604</f>
        <v>0.21</v>
      </c>
      <c r="M593" s="130">
        <f>Vendas!M604</f>
        <v>0.21</v>
      </c>
      <c r="N593" s="130">
        <f>Vendas!N604</f>
        <v>0.21</v>
      </c>
      <c r="O593" s="6"/>
      <c r="P593" s="6"/>
      <c r="Q593" s="6"/>
      <c r="R593" s="6"/>
      <c r="S593" s="6"/>
    </row>
    <row r="594" spans="1:19" x14ac:dyDescent="0.25">
      <c r="A594" s="195" t="s">
        <v>280</v>
      </c>
      <c r="B594" s="195"/>
      <c r="C594" s="6">
        <f t="shared" ref="C594" si="1385">C592*C593</f>
        <v>0</v>
      </c>
      <c r="D594" s="6">
        <f t="shared" ref="D594:N594" si="1386">D592*D593</f>
        <v>0</v>
      </c>
      <c r="E594" s="6">
        <f t="shared" si="1386"/>
        <v>0</v>
      </c>
      <c r="F594" s="6">
        <f t="shared" si="1386"/>
        <v>0</v>
      </c>
      <c r="G594" s="6">
        <f t="shared" si="1386"/>
        <v>0</v>
      </c>
      <c r="H594" s="6">
        <f t="shared" si="1386"/>
        <v>0</v>
      </c>
      <c r="I594" s="6">
        <f t="shared" si="1386"/>
        <v>0</v>
      </c>
      <c r="J594" s="6">
        <f t="shared" si="1386"/>
        <v>0</v>
      </c>
      <c r="K594" s="6">
        <f t="shared" si="1386"/>
        <v>0</v>
      </c>
      <c r="L594" s="6">
        <f t="shared" si="1386"/>
        <v>0</v>
      </c>
      <c r="M594" s="6">
        <f t="shared" si="1386"/>
        <v>0</v>
      </c>
      <c r="N594" s="6">
        <f t="shared" si="1386"/>
        <v>0</v>
      </c>
      <c r="O594" s="6">
        <f t="shared" ref="O594:O597" si="1387">SUM(C594:N594)</f>
        <v>0</v>
      </c>
      <c r="P594" s="6">
        <f t="shared" ref="P594:S594" si="1388">P592*$C593</f>
        <v>0</v>
      </c>
      <c r="Q594" s="6">
        <f t="shared" si="1388"/>
        <v>0</v>
      </c>
      <c r="R594" s="6">
        <f t="shared" si="1388"/>
        <v>0</v>
      </c>
      <c r="S594" s="6">
        <f t="shared" si="1388"/>
        <v>0</v>
      </c>
    </row>
    <row r="595" spans="1:19" x14ac:dyDescent="0.25">
      <c r="A595" s="195" t="s">
        <v>281</v>
      </c>
      <c r="B595" s="195"/>
      <c r="C595" s="6">
        <f t="shared" ref="C595" si="1389">C592+C594</f>
        <v>0</v>
      </c>
      <c r="D595" s="6">
        <f t="shared" ref="D595:N595" si="1390">D592+D594</f>
        <v>0</v>
      </c>
      <c r="E595" s="6">
        <f t="shared" si="1390"/>
        <v>0</v>
      </c>
      <c r="F595" s="6">
        <f t="shared" si="1390"/>
        <v>0</v>
      </c>
      <c r="G595" s="6">
        <f t="shared" si="1390"/>
        <v>0</v>
      </c>
      <c r="H595" s="6">
        <f t="shared" si="1390"/>
        <v>0</v>
      </c>
      <c r="I595" s="6">
        <f t="shared" si="1390"/>
        <v>0</v>
      </c>
      <c r="J595" s="6">
        <f t="shared" si="1390"/>
        <v>0</v>
      </c>
      <c r="K595" s="6">
        <f t="shared" si="1390"/>
        <v>0</v>
      </c>
      <c r="L595" s="6">
        <f t="shared" si="1390"/>
        <v>0</v>
      </c>
      <c r="M595" s="6">
        <f t="shared" si="1390"/>
        <v>0</v>
      </c>
      <c r="N595" s="6">
        <f t="shared" si="1390"/>
        <v>0</v>
      </c>
      <c r="O595" s="6">
        <f t="shared" si="1387"/>
        <v>0</v>
      </c>
      <c r="P595" s="6">
        <f t="shared" ref="P595:S595" si="1391">P592+P594</f>
        <v>0</v>
      </c>
      <c r="Q595" s="6">
        <f t="shared" si="1391"/>
        <v>0</v>
      </c>
      <c r="R595" s="6">
        <f t="shared" si="1391"/>
        <v>0</v>
      </c>
      <c r="S595" s="6">
        <f t="shared" si="1391"/>
        <v>0</v>
      </c>
    </row>
    <row r="596" spans="1:19" x14ac:dyDescent="0.25">
      <c r="A596" s="8" t="s">
        <v>33</v>
      </c>
      <c r="B596" s="80">
        <v>0.25</v>
      </c>
      <c r="C596" s="6">
        <f t="shared" ref="C596" si="1392">C595*$B$16</f>
        <v>0</v>
      </c>
      <c r="D596" s="6">
        <f t="shared" ref="D596:N596" si="1393">D595*$B$16</f>
        <v>0</v>
      </c>
      <c r="E596" s="6">
        <f t="shared" si="1393"/>
        <v>0</v>
      </c>
      <c r="F596" s="6">
        <f t="shared" si="1393"/>
        <v>0</v>
      </c>
      <c r="G596" s="6">
        <f t="shared" si="1393"/>
        <v>0</v>
      </c>
      <c r="H596" s="6">
        <f t="shared" si="1393"/>
        <v>0</v>
      </c>
      <c r="I596" s="6">
        <f t="shared" si="1393"/>
        <v>0</v>
      </c>
      <c r="J596" s="6">
        <f t="shared" si="1393"/>
        <v>0</v>
      </c>
      <c r="K596" s="6">
        <f t="shared" si="1393"/>
        <v>0</v>
      </c>
      <c r="L596" s="6">
        <f t="shared" si="1393"/>
        <v>0</v>
      </c>
      <c r="M596" s="6">
        <f t="shared" si="1393"/>
        <v>0</v>
      </c>
      <c r="N596" s="6">
        <f t="shared" si="1393"/>
        <v>0</v>
      </c>
      <c r="O596" s="6">
        <f t="shared" si="1387"/>
        <v>0</v>
      </c>
      <c r="P596" s="6">
        <f t="shared" ref="P596:S596" si="1394">P595*$B596</f>
        <v>0</v>
      </c>
      <c r="Q596" s="6">
        <f t="shared" si="1394"/>
        <v>0</v>
      </c>
      <c r="R596" s="6">
        <f t="shared" si="1394"/>
        <v>0</v>
      </c>
      <c r="S596" s="6">
        <f t="shared" si="1394"/>
        <v>0</v>
      </c>
    </row>
    <row r="597" spans="1:19" x14ac:dyDescent="0.25">
      <c r="A597" s="8" t="s">
        <v>34</v>
      </c>
      <c r="B597" s="9">
        <f>1-B596</f>
        <v>0.75</v>
      </c>
      <c r="C597" s="6">
        <f t="shared" ref="C597" si="1395">C595*$B$17</f>
        <v>0</v>
      </c>
      <c r="D597" s="6">
        <f t="shared" ref="D597:N597" si="1396">D595*$B$17</f>
        <v>0</v>
      </c>
      <c r="E597" s="6">
        <f t="shared" si="1396"/>
        <v>0</v>
      </c>
      <c r="F597" s="6">
        <f t="shared" si="1396"/>
        <v>0</v>
      </c>
      <c r="G597" s="6">
        <f t="shared" si="1396"/>
        <v>0</v>
      </c>
      <c r="H597" s="6">
        <f t="shared" si="1396"/>
        <v>0</v>
      </c>
      <c r="I597" s="6">
        <f t="shared" si="1396"/>
        <v>0</v>
      </c>
      <c r="J597" s="6">
        <f t="shared" si="1396"/>
        <v>0</v>
      </c>
      <c r="K597" s="6">
        <f t="shared" si="1396"/>
        <v>0</v>
      </c>
      <c r="L597" s="6">
        <f t="shared" si="1396"/>
        <v>0</v>
      </c>
      <c r="M597" s="6">
        <f t="shared" si="1396"/>
        <v>0</v>
      </c>
      <c r="N597" s="6">
        <f t="shared" si="1396"/>
        <v>0</v>
      </c>
      <c r="O597" s="6">
        <f t="shared" si="1387"/>
        <v>0</v>
      </c>
      <c r="P597" s="6">
        <f t="shared" ref="P597:S597" si="1397">P595-P596</f>
        <v>0</v>
      </c>
      <c r="Q597" s="6">
        <f t="shared" si="1397"/>
        <v>0</v>
      </c>
      <c r="R597" s="6">
        <f t="shared" si="1397"/>
        <v>0</v>
      </c>
      <c r="S597" s="6">
        <f t="shared" si="1397"/>
        <v>0</v>
      </c>
    </row>
    <row r="598" spans="1:19" x14ac:dyDescent="0.25">
      <c r="A598" s="122" t="str">
        <f>Vendas!A609</f>
        <v>PRODUTO 60</v>
      </c>
      <c r="B598" s="122"/>
      <c r="C598" s="98" t="s">
        <v>17</v>
      </c>
      <c r="D598" s="98" t="s">
        <v>18</v>
      </c>
      <c r="E598" s="98" t="s">
        <v>19</v>
      </c>
      <c r="F598" s="98" t="s">
        <v>20</v>
      </c>
      <c r="G598" s="98" t="s">
        <v>21</v>
      </c>
      <c r="H598" s="98" t="s">
        <v>22</v>
      </c>
      <c r="I598" s="98" t="s">
        <v>23</v>
      </c>
      <c r="J598" s="98" t="s">
        <v>24</v>
      </c>
      <c r="K598" s="98" t="s">
        <v>25</v>
      </c>
      <c r="L598" s="98" t="s">
        <v>26</v>
      </c>
      <c r="M598" s="98" t="s">
        <v>27</v>
      </c>
      <c r="N598" s="98" t="s">
        <v>28</v>
      </c>
      <c r="O598" s="98" t="s">
        <v>438</v>
      </c>
      <c r="P598" s="98" t="s">
        <v>447</v>
      </c>
      <c r="Q598" s="98" t="s">
        <v>448</v>
      </c>
      <c r="R598" s="98" t="s">
        <v>449</v>
      </c>
      <c r="S598" s="98" t="s">
        <v>450</v>
      </c>
    </row>
    <row r="599" spans="1:19" x14ac:dyDescent="0.25">
      <c r="A599" s="194" t="s">
        <v>29</v>
      </c>
      <c r="B599" s="194"/>
      <c r="C599" s="78">
        <f>Vendas!C611</f>
        <v>0</v>
      </c>
      <c r="D599" s="78">
        <f>Vendas!D611</f>
        <v>0</v>
      </c>
      <c r="E599" s="78">
        <f>Vendas!E611</f>
        <v>0</v>
      </c>
      <c r="F599" s="78">
        <f>Vendas!F611</f>
        <v>0</v>
      </c>
      <c r="G599" s="78">
        <f>Vendas!G611</f>
        <v>0</v>
      </c>
      <c r="H599" s="78">
        <f>Vendas!H611</f>
        <v>0</v>
      </c>
      <c r="I599" s="78">
        <f>Vendas!I611</f>
        <v>0</v>
      </c>
      <c r="J599" s="78">
        <f>Vendas!J611</f>
        <v>0</v>
      </c>
      <c r="K599" s="78">
        <f>Vendas!K611</f>
        <v>0</v>
      </c>
      <c r="L599" s="78">
        <f>Vendas!L611</f>
        <v>0</v>
      </c>
      <c r="M599" s="78">
        <f>Vendas!M611</f>
        <v>0</v>
      </c>
      <c r="N599" s="78">
        <f>Vendas!N611</f>
        <v>0</v>
      </c>
      <c r="O599" s="79">
        <f t="shared" ref="O599" si="1398">SUM(C599:N599)</f>
        <v>0</v>
      </c>
      <c r="P599" s="79">
        <f>Vendas!P611</f>
        <v>0</v>
      </c>
      <c r="Q599" s="79">
        <f>Vendas!Q611</f>
        <v>0</v>
      </c>
      <c r="R599" s="79">
        <f>Vendas!R611</f>
        <v>0</v>
      </c>
      <c r="S599" s="79">
        <f>Vendas!S611</f>
        <v>0</v>
      </c>
    </row>
    <row r="600" spans="1:19" x14ac:dyDescent="0.25">
      <c r="A600" s="175" t="s">
        <v>516</v>
      </c>
      <c r="B600" s="120">
        <v>0</v>
      </c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9"/>
      <c r="P600" s="79"/>
      <c r="Q600" s="79"/>
      <c r="R600" s="79"/>
      <c r="S600" s="79"/>
    </row>
    <row r="601" spans="1:19" x14ac:dyDescent="0.25">
      <c r="A601" s="194" t="s">
        <v>30</v>
      </c>
      <c r="B601" s="194"/>
      <c r="C601" s="6">
        <f>Vendas!C612*(1-$B600)</f>
        <v>0</v>
      </c>
      <c r="D601" s="6">
        <f>Vendas!D612*(1-$B600)</f>
        <v>0</v>
      </c>
      <c r="E601" s="6">
        <f>Vendas!E612*(1-$B600)</f>
        <v>0</v>
      </c>
      <c r="F601" s="6">
        <f>Vendas!F612*(1-$B600)</f>
        <v>0</v>
      </c>
      <c r="G601" s="6">
        <f>Vendas!G612*(1-$B600)</f>
        <v>0</v>
      </c>
      <c r="H601" s="6">
        <f>Vendas!H612*(1-$B600)</f>
        <v>0</v>
      </c>
      <c r="I601" s="6">
        <f>Vendas!I612*(1-$B600)</f>
        <v>0</v>
      </c>
      <c r="J601" s="6">
        <f>Vendas!J612*(1-$B600)</f>
        <v>0</v>
      </c>
      <c r="K601" s="6">
        <f>Vendas!K612*(1-$B600)</f>
        <v>0</v>
      </c>
      <c r="L601" s="6">
        <f>Vendas!L612*(1-$B600)</f>
        <v>0</v>
      </c>
      <c r="M601" s="6">
        <f>Vendas!M612*(1-$B600)</f>
        <v>0</v>
      </c>
      <c r="N601" s="6">
        <f>Vendas!N612*(1-$B600)</f>
        <v>0</v>
      </c>
      <c r="O601" s="6">
        <f t="shared" ref="O601" si="1399">AVERAGE(C601:N601)</f>
        <v>0</v>
      </c>
      <c r="P601" s="6">
        <f>Vendas!P612*(1-Aprovisionamento!$B600)</f>
        <v>0</v>
      </c>
      <c r="Q601" s="6">
        <f>Vendas!Q612*(1-Aprovisionamento!$B600)</f>
        <v>0</v>
      </c>
      <c r="R601" s="6">
        <f>Vendas!R612*(1-Aprovisionamento!$B600)</f>
        <v>0</v>
      </c>
      <c r="S601" s="6">
        <f>Vendas!S612*(1-Aprovisionamento!$B600)</f>
        <v>0</v>
      </c>
    </row>
    <row r="602" spans="1:19" ht="12" customHeight="1" x14ac:dyDescent="0.25">
      <c r="A602" s="194" t="s">
        <v>282</v>
      </c>
      <c r="B602" s="194"/>
      <c r="C602" s="6">
        <f t="shared" ref="C602" si="1400">C599*C601</f>
        <v>0</v>
      </c>
      <c r="D602" s="6">
        <f t="shared" ref="D602:N602" si="1401">D599*D601</f>
        <v>0</v>
      </c>
      <c r="E602" s="6">
        <f t="shared" si="1401"/>
        <v>0</v>
      </c>
      <c r="F602" s="6">
        <f t="shared" si="1401"/>
        <v>0</v>
      </c>
      <c r="G602" s="6">
        <f t="shared" si="1401"/>
        <v>0</v>
      </c>
      <c r="H602" s="6">
        <f t="shared" si="1401"/>
        <v>0</v>
      </c>
      <c r="I602" s="6">
        <f t="shared" si="1401"/>
        <v>0</v>
      </c>
      <c r="J602" s="6">
        <f t="shared" si="1401"/>
        <v>0</v>
      </c>
      <c r="K602" s="6">
        <f t="shared" si="1401"/>
        <v>0</v>
      </c>
      <c r="L602" s="6">
        <f t="shared" si="1401"/>
        <v>0</v>
      </c>
      <c r="M602" s="6">
        <f t="shared" si="1401"/>
        <v>0</v>
      </c>
      <c r="N602" s="6">
        <f t="shared" si="1401"/>
        <v>0</v>
      </c>
      <c r="O602" s="6">
        <f t="shared" ref="O602" si="1402">SUM(C602:N602)</f>
        <v>0</v>
      </c>
      <c r="P602" s="6">
        <f t="shared" ref="P602:S602" si="1403">P599*P601</f>
        <v>0</v>
      </c>
      <c r="Q602" s="6">
        <f t="shared" si="1403"/>
        <v>0</v>
      </c>
      <c r="R602" s="6">
        <f t="shared" si="1403"/>
        <v>0</v>
      </c>
      <c r="S602" s="6">
        <f t="shared" si="1403"/>
        <v>0</v>
      </c>
    </row>
    <row r="603" spans="1:19" x14ac:dyDescent="0.25">
      <c r="A603" s="194" t="s">
        <v>31</v>
      </c>
      <c r="B603" s="194"/>
      <c r="C603" s="130">
        <f>Vendas!C614</f>
        <v>0.21</v>
      </c>
      <c r="D603" s="130">
        <f>Vendas!D614</f>
        <v>0.21</v>
      </c>
      <c r="E603" s="130">
        <f>Vendas!E614</f>
        <v>0.21</v>
      </c>
      <c r="F603" s="130">
        <f>Vendas!F614</f>
        <v>0.21</v>
      </c>
      <c r="G603" s="130">
        <f>Vendas!G614</f>
        <v>0.21</v>
      </c>
      <c r="H603" s="130">
        <f>Vendas!H614</f>
        <v>0.21</v>
      </c>
      <c r="I603" s="130">
        <f>Vendas!I614</f>
        <v>0.21</v>
      </c>
      <c r="J603" s="130">
        <f>Vendas!J614</f>
        <v>0.21</v>
      </c>
      <c r="K603" s="130">
        <f>Vendas!K614</f>
        <v>0.21</v>
      </c>
      <c r="L603" s="130">
        <f>Vendas!L614</f>
        <v>0.21</v>
      </c>
      <c r="M603" s="130">
        <f>Vendas!M614</f>
        <v>0.21</v>
      </c>
      <c r="N603" s="130">
        <f>Vendas!N614</f>
        <v>0.21</v>
      </c>
      <c r="O603" s="6"/>
      <c r="P603" s="6"/>
      <c r="Q603" s="6"/>
      <c r="R603" s="6"/>
      <c r="S603" s="6"/>
    </row>
    <row r="604" spans="1:19" x14ac:dyDescent="0.25">
      <c r="A604" s="195" t="s">
        <v>280</v>
      </c>
      <c r="B604" s="195"/>
      <c r="C604" s="6">
        <f t="shared" ref="C604" si="1404">C602*C603</f>
        <v>0</v>
      </c>
      <c r="D604" s="6">
        <f t="shared" ref="D604:N604" si="1405">D602*D603</f>
        <v>0</v>
      </c>
      <c r="E604" s="6">
        <f t="shared" si="1405"/>
        <v>0</v>
      </c>
      <c r="F604" s="6">
        <f t="shared" si="1405"/>
        <v>0</v>
      </c>
      <c r="G604" s="6">
        <f t="shared" si="1405"/>
        <v>0</v>
      </c>
      <c r="H604" s="6">
        <f t="shared" si="1405"/>
        <v>0</v>
      </c>
      <c r="I604" s="6">
        <f t="shared" si="1405"/>
        <v>0</v>
      </c>
      <c r="J604" s="6">
        <f t="shared" si="1405"/>
        <v>0</v>
      </c>
      <c r="K604" s="6">
        <f t="shared" si="1405"/>
        <v>0</v>
      </c>
      <c r="L604" s="6">
        <f t="shared" si="1405"/>
        <v>0</v>
      </c>
      <c r="M604" s="6">
        <f t="shared" si="1405"/>
        <v>0</v>
      </c>
      <c r="N604" s="6">
        <f t="shared" si="1405"/>
        <v>0</v>
      </c>
      <c r="O604" s="6">
        <f t="shared" ref="O604:O607" si="1406">SUM(C604:N604)</f>
        <v>0</v>
      </c>
      <c r="P604" s="6">
        <f t="shared" ref="P604:S604" si="1407">P602*$C603</f>
        <v>0</v>
      </c>
      <c r="Q604" s="6">
        <f t="shared" si="1407"/>
        <v>0</v>
      </c>
      <c r="R604" s="6">
        <f t="shared" si="1407"/>
        <v>0</v>
      </c>
      <c r="S604" s="6">
        <f t="shared" si="1407"/>
        <v>0</v>
      </c>
    </row>
    <row r="605" spans="1:19" x14ac:dyDescent="0.25">
      <c r="A605" s="195" t="s">
        <v>281</v>
      </c>
      <c r="B605" s="195"/>
      <c r="C605" s="6">
        <f t="shared" ref="C605" si="1408">C602+C604</f>
        <v>0</v>
      </c>
      <c r="D605" s="6">
        <f t="shared" ref="D605:N605" si="1409">D602+D604</f>
        <v>0</v>
      </c>
      <c r="E605" s="6">
        <f t="shared" si="1409"/>
        <v>0</v>
      </c>
      <c r="F605" s="6">
        <f t="shared" si="1409"/>
        <v>0</v>
      </c>
      <c r="G605" s="6">
        <f t="shared" si="1409"/>
        <v>0</v>
      </c>
      <c r="H605" s="6">
        <f t="shared" si="1409"/>
        <v>0</v>
      </c>
      <c r="I605" s="6">
        <f t="shared" si="1409"/>
        <v>0</v>
      </c>
      <c r="J605" s="6">
        <f t="shared" si="1409"/>
        <v>0</v>
      </c>
      <c r="K605" s="6">
        <f t="shared" si="1409"/>
        <v>0</v>
      </c>
      <c r="L605" s="6">
        <f t="shared" si="1409"/>
        <v>0</v>
      </c>
      <c r="M605" s="6">
        <f t="shared" si="1409"/>
        <v>0</v>
      </c>
      <c r="N605" s="6">
        <f t="shared" si="1409"/>
        <v>0</v>
      </c>
      <c r="O605" s="6">
        <f t="shared" si="1406"/>
        <v>0</v>
      </c>
      <c r="P605" s="6">
        <f t="shared" ref="P605:S605" si="1410">P602+P604</f>
        <v>0</v>
      </c>
      <c r="Q605" s="6">
        <f t="shared" si="1410"/>
        <v>0</v>
      </c>
      <c r="R605" s="6">
        <f t="shared" si="1410"/>
        <v>0</v>
      </c>
      <c r="S605" s="6">
        <f t="shared" si="1410"/>
        <v>0</v>
      </c>
    </row>
    <row r="606" spans="1:19" x14ac:dyDescent="0.25">
      <c r="A606" s="8" t="s">
        <v>33</v>
      </c>
      <c r="B606" s="80">
        <v>0.25</v>
      </c>
      <c r="C606" s="6">
        <f t="shared" ref="C606" si="1411">C605*$B$16</f>
        <v>0</v>
      </c>
      <c r="D606" s="6">
        <f t="shared" ref="D606:N606" si="1412">D605*$B$16</f>
        <v>0</v>
      </c>
      <c r="E606" s="6">
        <f t="shared" si="1412"/>
        <v>0</v>
      </c>
      <c r="F606" s="6">
        <f t="shared" si="1412"/>
        <v>0</v>
      </c>
      <c r="G606" s="6">
        <f t="shared" si="1412"/>
        <v>0</v>
      </c>
      <c r="H606" s="6">
        <f t="shared" si="1412"/>
        <v>0</v>
      </c>
      <c r="I606" s="6">
        <f t="shared" si="1412"/>
        <v>0</v>
      </c>
      <c r="J606" s="6">
        <f t="shared" si="1412"/>
        <v>0</v>
      </c>
      <c r="K606" s="6">
        <f t="shared" si="1412"/>
        <v>0</v>
      </c>
      <c r="L606" s="6">
        <f t="shared" si="1412"/>
        <v>0</v>
      </c>
      <c r="M606" s="6">
        <f t="shared" si="1412"/>
        <v>0</v>
      </c>
      <c r="N606" s="6">
        <f t="shared" si="1412"/>
        <v>0</v>
      </c>
      <c r="O606" s="6">
        <f t="shared" si="1406"/>
        <v>0</v>
      </c>
      <c r="P606" s="6">
        <f t="shared" ref="P606:S606" si="1413">P605*$B606</f>
        <v>0</v>
      </c>
      <c r="Q606" s="6">
        <f t="shared" si="1413"/>
        <v>0</v>
      </c>
      <c r="R606" s="6">
        <f t="shared" si="1413"/>
        <v>0</v>
      </c>
      <c r="S606" s="6">
        <f t="shared" si="1413"/>
        <v>0</v>
      </c>
    </row>
    <row r="607" spans="1:19" x14ac:dyDescent="0.25">
      <c r="A607" s="8" t="s">
        <v>34</v>
      </c>
      <c r="B607" s="9">
        <f>1-B606</f>
        <v>0.75</v>
      </c>
      <c r="C607" s="6">
        <f t="shared" ref="C607" si="1414">C605*$B$17</f>
        <v>0</v>
      </c>
      <c r="D607" s="6">
        <f t="shared" ref="D607:N607" si="1415">D605*$B$17</f>
        <v>0</v>
      </c>
      <c r="E607" s="6">
        <f t="shared" si="1415"/>
        <v>0</v>
      </c>
      <c r="F607" s="6">
        <f t="shared" si="1415"/>
        <v>0</v>
      </c>
      <c r="G607" s="6">
        <f t="shared" si="1415"/>
        <v>0</v>
      </c>
      <c r="H607" s="6">
        <f t="shared" si="1415"/>
        <v>0</v>
      </c>
      <c r="I607" s="6">
        <f t="shared" si="1415"/>
        <v>0</v>
      </c>
      <c r="J607" s="6">
        <f t="shared" si="1415"/>
        <v>0</v>
      </c>
      <c r="K607" s="6">
        <f t="shared" si="1415"/>
        <v>0</v>
      </c>
      <c r="L607" s="6">
        <f t="shared" si="1415"/>
        <v>0</v>
      </c>
      <c r="M607" s="6">
        <f t="shared" si="1415"/>
        <v>0</v>
      </c>
      <c r="N607" s="6">
        <f t="shared" si="1415"/>
        <v>0</v>
      </c>
      <c r="O607" s="6">
        <f t="shared" si="1406"/>
        <v>0</v>
      </c>
      <c r="P607" s="6">
        <f t="shared" ref="P607:S607" si="1416">P605-P606</f>
        <v>0</v>
      </c>
      <c r="Q607" s="6">
        <f t="shared" si="1416"/>
        <v>0</v>
      </c>
      <c r="R607" s="6">
        <f t="shared" si="1416"/>
        <v>0</v>
      </c>
      <c r="S607" s="6">
        <f t="shared" si="1416"/>
        <v>0</v>
      </c>
    </row>
    <row r="608" spans="1:19" x14ac:dyDescent="0.25">
      <c r="A608" s="122" t="str">
        <f>Vendas!A619</f>
        <v>PRODUTO 61</v>
      </c>
      <c r="B608" s="122"/>
      <c r="C608" s="98" t="s">
        <v>17</v>
      </c>
      <c r="D608" s="98" t="s">
        <v>18</v>
      </c>
      <c r="E608" s="98" t="s">
        <v>19</v>
      </c>
      <c r="F608" s="98" t="s">
        <v>20</v>
      </c>
      <c r="G608" s="98" t="s">
        <v>21</v>
      </c>
      <c r="H608" s="98" t="s">
        <v>22</v>
      </c>
      <c r="I608" s="98" t="s">
        <v>23</v>
      </c>
      <c r="J608" s="98" t="s">
        <v>24</v>
      </c>
      <c r="K608" s="98" t="s">
        <v>25</v>
      </c>
      <c r="L608" s="98" t="s">
        <v>26</v>
      </c>
      <c r="M608" s="98" t="s">
        <v>27</v>
      </c>
      <c r="N608" s="98" t="s">
        <v>28</v>
      </c>
      <c r="O608" s="98" t="s">
        <v>438</v>
      </c>
      <c r="P608" s="98" t="s">
        <v>447</v>
      </c>
      <c r="Q608" s="98" t="s">
        <v>448</v>
      </c>
      <c r="R608" s="98" t="s">
        <v>449</v>
      </c>
      <c r="S608" s="98" t="s">
        <v>450</v>
      </c>
    </row>
    <row r="609" spans="1:19" x14ac:dyDescent="0.25">
      <c r="A609" s="194" t="s">
        <v>29</v>
      </c>
      <c r="B609" s="194"/>
      <c r="C609" s="78">
        <f>Vendas!C621</f>
        <v>0</v>
      </c>
      <c r="D609" s="78">
        <f>Vendas!D621</f>
        <v>0</v>
      </c>
      <c r="E609" s="78">
        <f>Vendas!E621</f>
        <v>0</v>
      </c>
      <c r="F609" s="78">
        <f>Vendas!F621</f>
        <v>0</v>
      </c>
      <c r="G609" s="78">
        <f>Vendas!G621</f>
        <v>0</v>
      </c>
      <c r="H609" s="78">
        <f>Vendas!H621</f>
        <v>0</v>
      </c>
      <c r="I609" s="78">
        <f>Vendas!I621</f>
        <v>0</v>
      </c>
      <c r="J609" s="78">
        <f>Vendas!J621</f>
        <v>0</v>
      </c>
      <c r="K609" s="78">
        <f>Vendas!K621</f>
        <v>0</v>
      </c>
      <c r="L609" s="78">
        <f>Vendas!L621</f>
        <v>0</v>
      </c>
      <c r="M609" s="78">
        <f>Vendas!M621</f>
        <v>0</v>
      </c>
      <c r="N609" s="78">
        <f>Vendas!N621</f>
        <v>0</v>
      </c>
      <c r="O609" s="79">
        <f t="shared" ref="O609" si="1417">SUM(C609:N609)</f>
        <v>0</v>
      </c>
      <c r="P609" s="79">
        <f>Vendas!P621</f>
        <v>0</v>
      </c>
      <c r="Q609" s="79">
        <f>Vendas!Q621</f>
        <v>0</v>
      </c>
      <c r="R609" s="79">
        <f>Vendas!R621</f>
        <v>0</v>
      </c>
      <c r="S609" s="79">
        <f>Vendas!S621</f>
        <v>0</v>
      </c>
    </row>
    <row r="610" spans="1:19" x14ac:dyDescent="0.25">
      <c r="A610" s="175" t="s">
        <v>516</v>
      </c>
      <c r="B610" s="120">
        <v>0</v>
      </c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9"/>
      <c r="P610" s="79"/>
      <c r="Q610" s="79"/>
      <c r="R610" s="79"/>
      <c r="S610" s="79"/>
    </row>
    <row r="611" spans="1:19" x14ac:dyDescent="0.25">
      <c r="A611" s="194" t="s">
        <v>30</v>
      </c>
      <c r="B611" s="194"/>
      <c r="C611" s="6">
        <f>Vendas!C622*(1-$B610)</f>
        <v>0</v>
      </c>
      <c r="D611" s="6">
        <f>Vendas!D622*(1-$B610)</f>
        <v>0</v>
      </c>
      <c r="E611" s="6">
        <f>Vendas!E622*(1-$B610)</f>
        <v>0</v>
      </c>
      <c r="F611" s="6">
        <f>Vendas!F622*(1-$B610)</f>
        <v>0</v>
      </c>
      <c r="G611" s="6">
        <f>Vendas!G622*(1-$B610)</f>
        <v>0</v>
      </c>
      <c r="H611" s="6">
        <f>Vendas!H622*(1-$B610)</f>
        <v>0</v>
      </c>
      <c r="I611" s="6">
        <f>Vendas!I622*(1-$B610)</f>
        <v>0</v>
      </c>
      <c r="J611" s="6">
        <f>Vendas!J622*(1-$B610)</f>
        <v>0</v>
      </c>
      <c r="K611" s="6">
        <f>Vendas!K622*(1-$B610)</f>
        <v>0</v>
      </c>
      <c r="L611" s="6">
        <f>Vendas!L622*(1-$B610)</f>
        <v>0</v>
      </c>
      <c r="M611" s="6">
        <f>Vendas!M622*(1-$B610)</f>
        <v>0</v>
      </c>
      <c r="N611" s="6">
        <f>Vendas!N622*(1-$B610)</f>
        <v>0</v>
      </c>
      <c r="O611" s="6">
        <f t="shared" ref="O611" si="1418">AVERAGE(C611:N611)</f>
        <v>0</v>
      </c>
      <c r="P611" s="6">
        <f>Vendas!P622*(1-Aprovisionamento!$B610)</f>
        <v>0</v>
      </c>
      <c r="Q611" s="6">
        <f>Vendas!Q622*(1-Aprovisionamento!$B610)</f>
        <v>0</v>
      </c>
      <c r="R611" s="6">
        <f>Vendas!R622*(1-Aprovisionamento!$B610)</f>
        <v>0</v>
      </c>
      <c r="S611" s="6">
        <f>Vendas!S622*(1-Aprovisionamento!$B610)</f>
        <v>0</v>
      </c>
    </row>
    <row r="612" spans="1:19" ht="12" customHeight="1" x14ac:dyDescent="0.25">
      <c r="A612" s="194" t="s">
        <v>282</v>
      </c>
      <c r="B612" s="194"/>
      <c r="C612" s="6">
        <f t="shared" ref="C612" si="1419">C609*C611</f>
        <v>0</v>
      </c>
      <c r="D612" s="6">
        <f t="shared" ref="D612:N612" si="1420">D609*D611</f>
        <v>0</v>
      </c>
      <c r="E612" s="6">
        <f t="shared" si="1420"/>
        <v>0</v>
      </c>
      <c r="F612" s="6">
        <f t="shared" si="1420"/>
        <v>0</v>
      </c>
      <c r="G612" s="6">
        <f t="shared" si="1420"/>
        <v>0</v>
      </c>
      <c r="H612" s="6">
        <f t="shared" si="1420"/>
        <v>0</v>
      </c>
      <c r="I612" s="6">
        <f t="shared" si="1420"/>
        <v>0</v>
      </c>
      <c r="J612" s="6">
        <f t="shared" si="1420"/>
        <v>0</v>
      </c>
      <c r="K612" s="6">
        <f t="shared" si="1420"/>
        <v>0</v>
      </c>
      <c r="L612" s="6">
        <f t="shared" si="1420"/>
        <v>0</v>
      </c>
      <c r="M612" s="6">
        <f t="shared" si="1420"/>
        <v>0</v>
      </c>
      <c r="N612" s="6">
        <f t="shared" si="1420"/>
        <v>0</v>
      </c>
      <c r="O612" s="6">
        <f t="shared" ref="O612" si="1421">SUM(C612:N612)</f>
        <v>0</v>
      </c>
      <c r="P612" s="6">
        <f t="shared" ref="P612:S612" si="1422">P609*P611</f>
        <v>0</v>
      </c>
      <c r="Q612" s="6">
        <f t="shared" si="1422"/>
        <v>0</v>
      </c>
      <c r="R612" s="6">
        <f t="shared" si="1422"/>
        <v>0</v>
      </c>
      <c r="S612" s="6">
        <f t="shared" si="1422"/>
        <v>0</v>
      </c>
    </row>
    <row r="613" spans="1:19" x14ac:dyDescent="0.25">
      <c r="A613" s="194" t="s">
        <v>31</v>
      </c>
      <c r="B613" s="194"/>
      <c r="C613" s="130">
        <f>Vendas!C624</f>
        <v>0.21</v>
      </c>
      <c r="D613" s="130">
        <f>Vendas!D624</f>
        <v>0.21</v>
      </c>
      <c r="E613" s="130">
        <f>Vendas!E624</f>
        <v>0.21</v>
      </c>
      <c r="F613" s="130">
        <f>Vendas!F624</f>
        <v>0.21</v>
      </c>
      <c r="G613" s="130">
        <f>Vendas!G624</f>
        <v>0.21</v>
      </c>
      <c r="H613" s="130">
        <f>Vendas!H624</f>
        <v>0.21</v>
      </c>
      <c r="I613" s="130">
        <f>Vendas!I624</f>
        <v>0.21</v>
      </c>
      <c r="J613" s="130">
        <f>Vendas!J624</f>
        <v>0.21</v>
      </c>
      <c r="K613" s="130">
        <f>Vendas!K624</f>
        <v>0.21</v>
      </c>
      <c r="L613" s="130">
        <f>Vendas!L624</f>
        <v>0.21</v>
      </c>
      <c r="M613" s="130">
        <f>Vendas!M624</f>
        <v>0.21</v>
      </c>
      <c r="N613" s="130">
        <f>Vendas!N624</f>
        <v>0.21</v>
      </c>
      <c r="O613" s="6"/>
      <c r="P613" s="6"/>
      <c r="Q613" s="6"/>
      <c r="R613" s="6"/>
      <c r="S613" s="6"/>
    </row>
    <row r="614" spans="1:19" x14ac:dyDescent="0.25">
      <c r="A614" s="195" t="s">
        <v>280</v>
      </c>
      <c r="B614" s="195"/>
      <c r="C614" s="6">
        <f t="shared" ref="C614" si="1423">C612*C613</f>
        <v>0</v>
      </c>
      <c r="D614" s="6">
        <f t="shared" ref="D614:N614" si="1424">D612*D613</f>
        <v>0</v>
      </c>
      <c r="E614" s="6">
        <f t="shared" si="1424"/>
        <v>0</v>
      </c>
      <c r="F614" s="6">
        <f t="shared" si="1424"/>
        <v>0</v>
      </c>
      <c r="G614" s="6">
        <f t="shared" si="1424"/>
        <v>0</v>
      </c>
      <c r="H614" s="6">
        <f t="shared" si="1424"/>
        <v>0</v>
      </c>
      <c r="I614" s="6">
        <f t="shared" si="1424"/>
        <v>0</v>
      </c>
      <c r="J614" s="6">
        <f t="shared" si="1424"/>
        <v>0</v>
      </c>
      <c r="K614" s="6">
        <f t="shared" si="1424"/>
        <v>0</v>
      </c>
      <c r="L614" s="6">
        <f t="shared" si="1424"/>
        <v>0</v>
      </c>
      <c r="M614" s="6">
        <f t="shared" si="1424"/>
        <v>0</v>
      </c>
      <c r="N614" s="6">
        <f t="shared" si="1424"/>
        <v>0</v>
      </c>
      <c r="O614" s="6">
        <f t="shared" ref="O614:O617" si="1425">SUM(C614:N614)</f>
        <v>0</v>
      </c>
      <c r="P614" s="6">
        <f t="shared" ref="P614:S614" si="1426">P612*$C613</f>
        <v>0</v>
      </c>
      <c r="Q614" s="6">
        <f t="shared" si="1426"/>
        <v>0</v>
      </c>
      <c r="R614" s="6">
        <f t="shared" si="1426"/>
        <v>0</v>
      </c>
      <c r="S614" s="6">
        <f t="shared" si="1426"/>
        <v>0</v>
      </c>
    </row>
    <row r="615" spans="1:19" x14ac:dyDescent="0.25">
      <c r="A615" s="195" t="s">
        <v>281</v>
      </c>
      <c r="B615" s="195"/>
      <c r="C615" s="6">
        <f t="shared" ref="C615" si="1427">C612+C614</f>
        <v>0</v>
      </c>
      <c r="D615" s="6">
        <f t="shared" ref="D615:N615" si="1428">D612+D614</f>
        <v>0</v>
      </c>
      <c r="E615" s="6">
        <f t="shared" si="1428"/>
        <v>0</v>
      </c>
      <c r="F615" s="6">
        <f t="shared" si="1428"/>
        <v>0</v>
      </c>
      <c r="G615" s="6">
        <f t="shared" si="1428"/>
        <v>0</v>
      </c>
      <c r="H615" s="6">
        <f t="shared" si="1428"/>
        <v>0</v>
      </c>
      <c r="I615" s="6">
        <f t="shared" si="1428"/>
        <v>0</v>
      </c>
      <c r="J615" s="6">
        <f t="shared" si="1428"/>
        <v>0</v>
      </c>
      <c r="K615" s="6">
        <f t="shared" si="1428"/>
        <v>0</v>
      </c>
      <c r="L615" s="6">
        <f t="shared" si="1428"/>
        <v>0</v>
      </c>
      <c r="M615" s="6">
        <f t="shared" si="1428"/>
        <v>0</v>
      </c>
      <c r="N615" s="6">
        <f t="shared" si="1428"/>
        <v>0</v>
      </c>
      <c r="O615" s="6">
        <f t="shared" si="1425"/>
        <v>0</v>
      </c>
      <c r="P615" s="6">
        <f t="shared" ref="P615:S615" si="1429">P612+P614</f>
        <v>0</v>
      </c>
      <c r="Q615" s="6">
        <f t="shared" si="1429"/>
        <v>0</v>
      </c>
      <c r="R615" s="6">
        <f t="shared" si="1429"/>
        <v>0</v>
      </c>
      <c r="S615" s="6">
        <f t="shared" si="1429"/>
        <v>0</v>
      </c>
    </row>
    <row r="616" spans="1:19" x14ac:dyDescent="0.25">
      <c r="A616" s="8" t="s">
        <v>33</v>
      </c>
      <c r="B616" s="80">
        <v>0.25</v>
      </c>
      <c r="C616" s="6">
        <f t="shared" ref="C616" si="1430">C615*$B$16</f>
        <v>0</v>
      </c>
      <c r="D616" s="6">
        <f t="shared" ref="D616:N616" si="1431">D615*$B$16</f>
        <v>0</v>
      </c>
      <c r="E616" s="6">
        <f t="shared" si="1431"/>
        <v>0</v>
      </c>
      <c r="F616" s="6">
        <f t="shared" si="1431"/>
        <v>0</v>
      </c>
      <c r="G616" s="6">
        <f t="shared" si="1431"/>
        <v>0</v>
      </c>
      <c r="H616" s="6">
        <f t="shared" si="1431"/>
        <v>0</v>
      </c>
      <c r="I616" s="6">
        <f t="shared" si="1431"/>
        <v>0</v>
      </c>
      <c r="J616" s="6">
        <f t="shared" si="1431"/>
        <v>0</v>
      </c>
      <c r="K616" s="6">
        <f t="shared" si="1431"/>
        <v>0</v>
      </c>
      <c r="L616" s="6">
        <f t="shared" si="1431"/>
        <v>0</v>
      </c>
      <c r="M616" s="6">
        <f t="shared" si="1431"/>
        <v>0</v>
      </c>
      <c r="N616" s="6">
        <f t="shared" si="1431"/>
        <v>0</v>
      </c>
      <c r="O616" s="6">
        <f t="shared" si="1425"/>
        <v>0</v>
      </c>
      <c r="P616" s="6">
        <f t="shared" ref="P616:S616" si="1432">P615*$B616</f>
        <v>0</v>
      </c>
      <c r="Q616" s="6">
        <f t="shared" si="1432"/>
        <v>0</v>
      </c>
      <c r="R616" s="6">
        <f t="shared" si="1432"/>
        <v>0</v>
      </c>
      <c r="S616" s="6">
        <f t="shared" si="1432"/>
        <v>0</v>
      </c>
    </row>
    <row r="617" spans="1:19" x14ac:dyDescent="0.25">
      <c r="A617" s="8" t="s">
        <v>34</v>
      </c>
      <c r="B617" s="9">
        <f>1-B616</f>
        <v>0.75</v>
      </c>
      <c r="C617" s="6">
        <f t="shared" ref="C617" si="1433">C615*$B$17</f>
        <v>0</v>
      </c>
      <c r="D617" s="6">
        <f t="shared" ref="D617:N617" si="1434">D615*$B$17</f>
        <v>0</v>
      </c>
      <c r="E617" s="6">
        <f t="shared" si="1434"/>
        <v>0</v>
      </c>
      <c r="F617" s="6">
        <f t="shared" si="1434"/>
        <v>0</v>
      </c>
      <c r="G617" s="6">
        <f t="shared" si="1434"/>
        <v>0</v>
      </c>
      <c r="H617" s="6">
        <f t="shared" si="1434"/>
        <v>0</v>
      </c>
      <c r="I617" s="6">
        <f t="shared" si="1434"/>
        <v>0</v>
      </c>
      <c r="J617" s="6">
        <f t="shared" si="1434"/>
        <v>0</v>
      </c>
      <c r="K617" s="6">
        <f t="shared" si="1434"/>
        <v>0</v>
      </c>
      <c r="L617" s="6">
        <f t="shared" si="1434"/>
        <v>0</v>
      </c>
      <c r="M617" s="6">
        <f t="shared" si="1434"/>
        <v>0</v>
      </c>
      <c r="N617" s="6">
        <f t="shared" si="1434"/>
        <v>0</v>
      </c>
      <c r="O617" s="6">
        <f t="shared" si="1425"/>
        <v>0</v>
      </c>
      <c r="P617" s="6">
        <f t="shared" ref="P617:S617" si="1435">P615-P616</f>
        <v>0</v>
      </c>
      <c r="Q617" s="6">
        <f t="shared" si="1435"/>
        <v>0</v>
      </c>
      <c r="R617" s="6">
        <f t="shared" si="1435"/>
        <v>0</v>
      </c>
      <c r="S617" s="6">
        <f t="shared" si="1435"/>
        <v>0</v>
      </c>
    </row>
    <row r="618" spans="1:19" x14ac:dyDescent="0.25">
      <c r="A618" s="122" t="str">
        <f>Vendas!A629</f>
        <v>PRODUTO 62</v>
      </c>
      <c r="B618" s="122"/>
      <c r="C618" s="98" t="s">
        <v>17</v>
      </c>
      <c r="D618" s="98" t="s">
        <v>18</v>
      </c>
      <c r="E618" s="98" t="s">
        <v>19</v>
      </c>
      <c r="F618" s="98" t="s">
        <v>20</v>
      </c>
      <c r="G618" s="98" t="s">
        <v>21</v>
      </c>
      <c r="H618" s="98" t="s">
        <v>22</v>
      </c>
      <c r="I618" s="98" t="s">
        <v>23</v>
      </c>
      <c r="J618" s="98" t="s">
        <v>24</v>
      </c>
      <c r="K618" s="98" t="s">
        <v>25</v>
      </c>
      <c r="L618" s="98" t="s">
        <v>26</v>
      </c>
      <c r="M618" s="98" t="s">
        <v>27</v>
      </c>
      <c r="N618" s="98" t="s">
        <v>28</v>
      </c>
      <c r="O618" s="98" t="s">
        <v>438</v>
      </c>
      <c r="P618" s="98" t="s">
        <v>447</v>
      </c>
      <c r="Q618" s="98" t="s">
        <v>448</v>
      </c>
      <c r="R618" s="98" t="s">
        <v>449</v>
      </c>
      <c r="S618" s="98" t="s">
        <v>450</v>
      </c>
    </row>
    <row r="619" spans="1:19" x14ac:dyDescent="0.25">
      <c r="A619" s="194" t="s">
        <v>29</v>
      </c>
      <c r="B619" s="194"/>
      <c r="C619" s="78">
        <f>Vendas!C631</f>
        <v>0</v>
      </c>
      <c r="D619" s="78">
        <f>Vendas!D631</f>
        <v>0</v>
      </c>
      <c r="E619" s="78">
        <f>Vendas!E631</f>
        <v>0</v>
      </c>
      <c r="F619" s="78">
        <f>Vendas!F631</f>
        <v>0</v>
      </c>
      <c r="G619" s="78">
        <f>Vendas!G631</f>
        <v>0</v>
      </c>
      <c r="H619" s="78">
        <f>Vendas!H631</f>
        <v>0</v>
      </c>
      <c r="I619" s="78">
        <f>Vendas!I631</f>
        <v>0</v>
      </c>
      <c r="J619" s="78">
        <f>Vendas!J631</f>
        <v>0</v>
      </c>
      <c r="K619" s="78">
        <f>Vendas!K631</f>
        <v>0</v>
      </c>
      <c r="L619" s="78">
        <f>Vendas!L631</f>
        <v>0</v>
      </c>
      <c r="M619" s="78">
        <f>Vendas!M631</f>
        <v>0</v>
      </c>
      <c r="N619" s="78">
        <f>Vendas!N631</f>
        <v>0</v>
      </c>
      <c r="O619" s="79">
        <f t="shared" ref="O619" si="1436">SUM(C619:N619)</f>
        <v>0</v>
      </c>
      <c r="P619" s="79">
        <f>Vendas!P631</f>
        <v>0</v>
      </c>
      <c r="Q619" s="79">
        <f>Vendas!Q631</f>
        <v>0</v>
      </c>
      <c r="R619" s="79">
        <f>Vendas!R631</f>
        <v>0</v>
      </c>
      <c r="S619" s="79">
        <f>Vendas!S631</f>
        <v>0</v>
      </c>
    </row>
    <row r="620" spans="1:19" x14ac:dyDescent="0.25">
      <c r="A620" s="175" t="s">
        <v>516</v>
      </c>
      <c r="B620" s="120">
        <v>0</v>
      </c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9"/>
      <c r="P620" s="79"/>
      <c r="Q620" s="79"/>
      <c r="R620" s="79"/>
      <c r="S620" s="79"/>
    </row>
    <row r="621" spans="1:19" x14ac:dyDescent="0.25">
      <c r="A621" s="194" t="s">
        <v>30</v>
      </c>
      <c r="B621" s="194"/>
      <c r="C621" s="6">
        <f>Vendas!C632*(1-$B620)</f>
        <v>0</v>
      </c>
      <c r="D621" s="6">
        <f>Vendas!D632*(1-$B620)</f>
        <v>0</v>
      </c>
      <c r="E621" s="6">
        <f>Vendas!E632*(1-$B620)</f>
        <v>0</v>
      </c>
      <c r="F621" s="6">
        <f>Vendas!F632*(1-$B620)</f>
        <v>0</v>
      </c>
      <c r="G621" s="6">
        <f>Vendas!G632*(1-$B620)</f>
        <v>0</v>
      </c>
      <c r="H621" s="6">
        <f>Vendas!H632*(1-$B620)</f>
        <v>0</v>
      </c>
      <c r="I621" s="6">
        <f>Vendas!I632*(1-$B620)</f>
        <v>0</v>
      </c>
      <c r="J621" s="6">
        <f>Vendas!J632*(1-$B620)</f>
        <v>0</v>
      </c>
      <c r="K621" s="6">
        <f>Vendas!K632*(1-$B620)</f>
        <v>0</v>
      </c>
      <c r="L621" s="6">
        <f>Vendas!L632*(1-$B620)</f>
        <v>0</v>
      </c>
      <c r="M621" s="6">
        <f>Vendas!M632*(1-$B620)</f>
        <v>0</v>
      </c>
      <c r="N621" s="6">
        <f>Vendas!N632*(1-$B620)</f>
        <v>0</v>
      </c>
      <c r="O621" s="6">
        <f t="shared" ref="O621" si="1437">AVERAGE(C621:N621)</f>
        <v>0</v>
      </c>
      <c r="P621" s="6">
        <f>Vendas!P632*(1-Aprovisionamento!$B620)</f>
        <v>0</v>
      </c>
      <c r="Q621" s="6">
        <f>Vendas!Q632*(1-Aprovisionamento!$B620)</f>
        <v>0</v>
      </c>
      <c r="R621" s="6">
        <f>Vendas!R632*(1-Aprovisionamento!$B620)</f>
        <v>0</v>
      </c>
      <c r="S621" s="6">
        <f>Vendas!S632*(1-Aprovisionamento!$B620)</f>
        <v>0</v>
      </c>
    </row>
    <row r="622" spans="1:19" ht="12" customHeight="1" x14ac:dyDescent="0.25">
      <c r="A622" s="194" t="s">
        <v>282</v>
      </c>
      <c r="B622" s="194"/>
      <c r="C622" s="6">
        <f t="shared" ref="C622" si="1438">C619*C621</f>
        <v>0</v>
      </c>
      <c r="D622" s="6">
        <f t="shared" ref="D622:N622" si="1439">D619*D621</f>
        <v>0</v>
      </c>
      <c r="E622" s="6">
        <f t="shared" si="1439"/>
        <v>0</v>
      </c>
      <c r="F622" s="6">
        <f t="shared" si="1439"/>
        <v>0</v>
      </c>
      <c r="G622" s="6">
        <f t="shared" si="1439"/>
        <v>0</v>
      </c>
      <c r="H622" s="6">
        <f t="shared" si="1439"/>
        <v>0</v>
      </c>
      <c r="I622" s="6">
        <f t="shared" si="1439"/>
        <v>0</v>
      </c>
      <c r="J622" s="6">
        <f t="shared" si="1439"/>
        <v>0</v>
      </c>
      <c r="K622" s="6">
        <f t="shared" si="1439"/>
        <v>0</v>
      </c>
      <c r="L622" s="6">
        <f t="shared" si="1439"/>
        <v>0</v>
      </c>
      <c r="M622" s="6">
        <f t="shared" si="1439"/>
        <v>0</v>
      </c>
      <c r="N622" s="6">
        <f t="shared" si="1439"/>
        <v>0</v>
      </c>
      <c r="O622" s="6">
        <f t="shared" ref="O622" si="1440">SUM(C622:N622)</f>
        <v>0</v>
      </c>
      <c r="P622" s="6">
        <f t="shared" ref="P622:S622" si="1441">P619*P621</f>
        <v>0</v>
      </c>
      <c r="Q622" s="6">
        <f t="shared" si="1441"/>
        <v>0</v>
      </c>
      <c r="R622" s="6">
        <f t="shared" si="1441"/>
        <v>0</v>
      </c>
      <c r="S622" s="6">
        <f t="shared" si="1441"/>
        <v>0</v>
      </c>
    </row>
    <row r="623" spans="1:19" x14ac:dyDescent="0.25">
      <c r="A623" s="194" t="s">
        <v>31</v>
      </c>
      <c r="B623" s="194"/>
      <c r="C623" s="130">
        <f>Vendas!C634</f>
        <v>0.21</v>
      </c>
      <c r="D623" s="130">
        <f>Vendas!D634</f>
        <v>0.21</v>
      </c>
      <c r="E623" s="130">
        <f>Vendas!E634</f>
        <v>0.21</v>
      </c>
      <c r="F623" s="130">
        <f>Vendas!F634</f>
        <v>0.21</v>
      </c>
      <c r="G623" s="130">
        <f>Vendas!G634</f>
        <v>0.21</v>
      </c>
      <c r="H623" s="130">
        <f>Vendas!H634</f>
        <v>0.21</v>
      </c>
      <c r="I623" s="130">
        <f>Vendas!I634</f>
        <v>0.21</v>
      </c>
      <c r="J623" s="130">
        <f>Vendas!J634</f>
        <v>0.21</v>
      </c>
      <c r="K623" s="130">
        <f>Vendas!K634</f>
        <v>0.21</v>
      </c>
      <c r="L623" s="130">
        <f>Vendas!L634</f>
        <v>0.21</v>
      </c>
      <c r="M623" s="130">
        <f>Vendas!M634</f>
        <v>0.21</v>
      </c>
      <c r="N623" s="130">
        <f>Vendas!N634</f>
        <v>0.21</v>
      </c>
      <c r="O623" s="6"/>
      <c r="P623" s="6"/>
      <c r="Q623" s="6"/>
      <c r="R623" s="6"/>
      <c r="S623" s="6"/>
    </row>
    <row r="624" spans="1:19" x14ac:dyDescent="0.25">
      <c r="A624" s="195" t="s">
        <v>280</v>
      </c>
      <c r="B624" s="195"/>
      <c r="C624" s="6">
        <f t="shared" ref="C624" si="1442">C622*C623</f>
        <v>0</v>
      </c>
      <c r="D624" s="6">
        <f t="shared" ref="D624:N624" si="1443">D622*D623</f>
        <v>0</v>
      </c>
      <c r="E624" s="6">
        <f t="shared" si="1443"/>
        <v>0</v>
      </c>
      <c r="F624" s="6">
        <f t="shared" si="1443"/>
        <v>0</v>
      </c>
      <c r="G624" s="6">
        <f t="shared" si="1443"/>
        <v>0</v>
      </c>
      <c r="H624" s="6">
        <f t="shared" si="1443"/>
        <v>0</v>
      </c>
      <c r="I624" s="6">
        <f t="shared" si="1443"/>
        <v>0</v>
      </c>
      <c r="J624" s="6">
        <f t="shared" si="1443"/>
        <v>0</v>
      </c>
      <c r="K624" s="6">
        <f t="shared" si="1443"/>
        <v>0</v>
      </c>
      <c r="L624" s="6">
        <f t="shared" si="1443"/>
        <v>0</v>
      </c>
      <c r="M624" s="6">
        <f t="shared" si="1443"/>
        <v>0</v>
      </c>
      <c r="N624" s="6">
        <f t="shared" si="1443"/>
        <v>0</v>
      </c>
      <c r="O624" s="6">
        <f t="shared" ref="O624:O627" si="1444">SUM(C624:N624)</f>
        <v>0</v>
      </c>
      <c r="P624" s="6">
        <f t="shared" ref="P624:S624" si="1445">P622*$C623</f>
        <v>0</v>
      </c>
      <c r="Q624" s="6">
        <f t="shared" si="1445"/>
        <v>0</v>
      </c>
      <c r="R624" s="6">
        <f t="shared" si="1445"/>
        <v>0</v>
      </c>
      <c r="S624" s="6">
        <f t="shared" si="1445"/>
        <v>0</v>
      </c>
    </row>
    <row r="625" spans="1:19" x14ac:dyDescent="0.25">
      <c r="A625" s="195" t="s">
        <v>281</v>
      </c>
      <c r="B625" s="195"/>
      <c r="C625" s="6">
        <f t="shared" ref="C625" si="1446">C622+C624</f>
        <v>0</v>
      </c>
      <c r="D625" s="6">
        <f t="shared" ref="D625:N625" si="1447">D622+D624</f>
        <v>0</v>
      </c>
      <c r="E625" s="6">
        <f t="shared" si="1447"/>
        <v>0</v>
      </c>
      <c r="F625" s="6">
        <f t="shared" si="1447"/>
        <v>0</v>
      </c>
      <c r="G625" s="6">
        <f t="shared" si="1447"/>
        <v>0</v>
      </c>
      <c r="H625" s="6">
        <f t="shared" si="1447"/>
        <v>0</v>
      </c>
      <c r="I625" s="6">
        <f t="shared" si="1447"/>
        <v>0</v>
      </c>
      <c r="J625" s="6">
        <f t="shared" si="1447"/>
        <v>0</v>
      </c>
      <c r="K625" s="6">
        <f t="shared" si="1447"/>
        <v>0</v>
      </c>
      <c r="L625" s="6">
        <f t="shared" si="1447"/>
        <v>0</v>
      </c>
      <c r="M625" s="6">
        <f t="shared" si="1447"/>
        <v>0</v>
      </c>
      <c r="N625" s="6">
        <f t="shared" si="1447"/>
        <v>0</v>
      </c>
      <c r="O625" s="6">
        <f t="shared" si="1444"/>
        <v>0</v>
      </c>
      <c r="P625" s="6">
        <f t="shared" ref="P625:S625" si="1448">P622+P624</f>
        <v>0</v>
      </c>
      <c r="Q625" s="6">
        <f t="shared" si="1448"/>
        <v>0</v>
      </c>
      <c r="R625" s="6">
        <f t="shared" si="1448"/>
        <v>0</v>
      </c>
      <c r="S625" s="6">
        <f t="shared" si="1448"/>
        <v>0</v>
      </c>
    </row>
    <row r="626" spans="1:19" x14ac:dyDescent="0.25">
      <c r="A626" s="8" t="s">
        <v>33</v>
      </c>
      <c r="B626" s="80">
        <v>0.25</v>
      </c>
      <c r="C626" s="6">
        <f t="shared" ref="C626" si="1449">C625*$B$16</f>
        <v>0</v>
      </c>
      <c r="D626" s="6">
        <f t="shared" ref="D626:N626" si="1450">D625*$B$16</f>
        <v>0</v>
      </c>
      <c r="E626" s="6">
        <f t="shared" si="1450"/>
        <v>0</v>
      </c>
      <c r="F626" s="6">
        <f t="shared" si="1450"/>
        <v>0</v>
      </c>
      <c r="G626" s="6">
        <f t="shared" si="1450"/>
        <v>0</v>
      </c>
      <c r="H626" s="6">
        <f t="shared" si="1450"/>
        <v>0</v>
      </c>
      <c r="I626" s="6">
        <f t="shared" si="1450"/>
        <v>0</v>
      </c>
      <c r="J626" s="6">
        <f t="shared" si="1450"/>
        <v>0</v>
      </c>
      <c r="K626" s="6">
        <f t="shared" si="1450"/>
        <v>0</v>
      </c>
      <c r="L626" s="6">
        <f t="shared" si="1450"/>
        <v>0</v>
      </c>
      <c r="M626" s="6">
        <f t="shared" si="1450"/>
        <v>0</v>
      </c>
      <c r="N626" s="6">
        <f t="shared" si="1450"/>
        <v>0</v>
      </c>
      <c r="O626" s="6">
        <f t="shared" si="1444"/>
        <v>0</v>
      </c>
      <c r="P626" s="6">
        <f t="shared" ref="P626:S626" si="1451">P625*$B626</f>
        <v>0</v>
      </c>
      <c r="Q626" s="6">
        <f t="shared" si="1451"/>
        <v>0</v>
      </c>
      <c r="R626" s="6">
        <f t="shared" si="1451"/>
        <v>0</v>
      </c>
      <c r="S626" s="6">
        <f t="shared" si="1451"/>
        <v>0</v>
      </c>
    </row>
    <row r="627" spans="1:19" x14ac:dyDescent="0.25">
      <c r="A627" s="8" t="s">
        <v>34</v>
      </c>
      <c r="B627" s="9">
        <f>1-B626</f>
        <v>0.75</v>
      </c>
      <c r="C627" s="6">
        <f t="shared" ref="C627" si="1452">C625*$B$17</f>
        <v>0</v>
      </c>
      <c r="D627" s="6">
        <f t="shared" ref="D627:N627" si="1453">D625*$B$17</f>
        <v>0</v>
      </c>
      <c r="E627" s="6">
        <f t="shared" si="1453"/>
        <v>0</v>
      </c>
      <c r="F627" s="6">
        <f t="shared" si="1453"/>
        <v>0</v>
      </c>
      <c r="G627" s="6">
        <f t="shared" si="1453"/>
        <v>0</v>
      </c>
      <c r="H627" s="6">
        <f t="shared" si="1453"/>
        <v>0</v>
      </c>
      <c r="I627" s="6">
        <f t="shared" si="1453"/>
        <v>0</v>
      </c>
      <c r="J627" s="6">
        <f t="shared" si="1453"/>
        <v>0</v>
      </c>
      <c r="K627" s="6">
        <f t="shared" si="1453"/>
        <v>0</v>
      </c>
      <c r="L627" s="6">
        <f t="shared" si="1453"/>
        <v>0</v>
      </c>
      <c r="M627" s="6">
        <f t="shared" si="1453"/>
        <v>0</v>
      </c>
      <c r="N627" s="6">
        <f t="shared" si="1453"/>
        <v>0</v>
      </c>
      <c r="O627" s="6">
        <f t="shared" si="1444"/>
        <v>0</v>
      </c>
      <c r="P627" s="6">
        <f t="shared" ref="P627:S627" si="1454">P625-P626</f>
        <v>0</v>
      </c>
      <c r="Q627" s="6">
        <f t="shared" si="1454"/>
        <v>0</v>
      </c>
      <c r="R627" s="6">
        <f t="shared" si="1454"/>
        <v>0</v>
      </c>
      <c r="S627" s="6">
        <f t="shared" si="1454"/>
        <v>0</v>
      </c>
    </row>
    <row r="628" spans="1:19" x14ac:dyDescent="0.25">
      <c r="A628" s="122" t="str">
        <f>Vendas!A639</f>
        <v>PRODUTO 63</v>
      </c>
      <c r="B628" s="122"/>
      <c r="C628" s="98" t="s">
        <v>17</v>
      </c>
      <c r="D628" s="98" t="s">
        <v>18</v>
      </c>
      <c r="E628" s="98" t="s">
        <v>19</v>
      </c>
      <c r="F628" s="98" t="s">
        <v>20</v>
      </c>
      <c r="G628" s="98" t="s">
        <v>21</v>
      </c>
      <c r="H628" s="98" t="s">
        <v>22</v>
      </c>
      <c r="I628" s="98" t="s">
        <v>23</v>
      </c>
      <c r="J628" s="98" t="s">
        <v>24</v>
      </c>
      <c r="K628" s="98" t="s">
        <v>25</v>
      </c>
      <c r="L628" s="98" t="s">
        <v>26</v>
      </c>
      <c r="M628" s="98" t="s">
        <v>27</v>
      </c>
      <c r="N628" s="98" t="s">
        <v>28</v>
      </c>
      <c r="O628" s="98" t="s">
        <v>438</v>
      </c>
      <c r="P628" s="98" t="s">
        <v>447</v>
      </c>
      <c r="Q628" s="98" t="s">
        <v>448</v>
      </c>
      <c r="R628" s="98" t="s">
        <v>449</v>
      </c>
      <c r="S628" s="98" t="s">
        <v>450</v>
      </c>
    </row>
    <row r="629" spans="1:19" x14ac:dyDescent="0.25">
      <c r="A629" s="194" t="s">
        <v>29</v>
      </c>
      <c r="B629" s="194"/>
      <c r="C629" s="78">
        <f>Vendas!C641</f>
        <v>0</v>
      </c>
      <c r="D629" s="78">
        <f>Vendas!D641</f>
        <v>0</v>
      </c>
      <c r="E629" s="78">
        <f>Vendas!E591</f>
        <v>0</v>
      </c>
      <c r="F629" s="78">
        <f>Vendas!F591</f>
        <v>0</v>
      </c>
      <c r="G629" s="78">
        <f>Vendas!G591</f>
        <v>0</v>
      </c>
      <c r="H629" s="78">
        <f>Vendas!H591</f>
        <v>0</v>
      </c>
      <c r="I629" s="78">
        <f>Vendas!I591</f>
        <v>0</v>
      </c>
      <c r="J629" s="78">
        <f>Vendas!J591</f>
        <v>0</v>
      </c>
      <c r="K629" s="78">
        <f>Vendas!K591</f>
        <v>0</v>
      </c>
      <c r="L629" s="78">
        <f>Vendas!L591</f>
        <v>0</v>
      </c>
      <c r="M629" s="78">
        <f>Vendas!M591</f>
        <v>0</v>
      </c>
      <c r="N629" s="78">
        <f>Vendas!N591</f>
        <v>0</v>
      </c>
      <c r="O629" s="79">
        <f t="shared" ref="O629" si="1455">SUM(C629:N629)</f>
        <v>0</v>
      </c>
      <c r="P629" s="79">
        <f>Vendas!P641</f>
        <v>0</v>
      </c>
      <c r="Q629" s="79">
        <f>Vendas!Q641</f>
        <v>0</v>
      </c>
      <c r="R629" s="79">
        <f>Vendas!R641</f>
        <v>0</v>
      </c>
      <c r="S629" s="79">
        <f>Vendas!S641</f>
        <v>0</v>
      </c>
    </row>
    <row r="630" spans="1:19" x14ac:dyDescent="0.25">
      <c r="A630" s="175" t="s">
        <v>516</v>
      </c>
      <c r="B630" s="120">
        <v>0</v>
      </c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9"/>
      <c r="P630" s="79"/>
      <c r="Q630" s="79"/>
      <c r="R630" s="79"/>
      <c r="S630" s="79"/>
    </row>
    <row r="631" spans="1:19" x14ac:dyDescent="0.25">
      <c r="A631" s="194" t="s">
        <v>30</v>
      </c>
      <c r="B631" s="194"/>
      <c r="C631" s="6">
        <f>Vendas!C642*(1-$B630)</f>
        <v>0</v>
      </c>
      <c r="D631" s="6">
        <f>Vendas!D642*(1-$B630)</f>
        <v>0</v>
      </c>
      <c r="E631" s="6">
        <f>Vendas!E642*(1-$B630)</f>
        <v>0</v>
      </c>
      <c r="F631" s="6">
        <f>Vendas!F642*(1-$B630)</f>
        <v>0</v>
      </c>
      <c r="G631" s="6">
        <f>Vendas!G642*(1-$B630)</f>
        <v>0</v>
      </c>
      <c r="H631" s="6">
        <f>Vendas!H642*(1-$B630)</f>
        <v>0</v>
      </c>
      <c r="I631" s="6">
        <f>Vendas!I642*(1-$B630)</f>
        <v>0</v>
      </c>
      <c r="J631" s="6">
        <f>Vendas!J642*(1-$B630)</f>
        <v>0</v>
      </c>
      <c r="K631" s="6">
        <f>Vendas!K642*(1-$B630)</f>
        <v>0</v>
      </c>
      <c r="L631" s="6">
        <f>Vendas!L642*(1-$B630)</f>
        <v>0</v>
      </c>
      <c r="M631" s="6">
        <f>Vendas!M642*(1-$B630)</f>
        <v>0</v>
      </c>
      <c r="N631" s="6">
        <f>Vendas!N642*(1-$B630)</f>
        <v>0</v>
      </c>
      <c r="O631" s="6">
        <f t="shared" ref="O631" si="1456">AVERAGE(C631:N631)</f>
        <v>0</v>
      </c>
      <c r="P631" s="6">
        <f>Vendas!P642*(1-Aprovisionamento!$B630)</f>
        <v>0</v>
      </c>
      <c r="Q631" s="6">
        <f>Vendas!Q642*(1-Aprovisionamento!$B630)</f>
        <v>0</v>
      </c>
      <c r="R631" s="6">
        <f>Vendas!R642*(1-Aprovisionamento!$B630)</f>
        <v>0</v>
      </c>
      <c r="S631" s="6">
        <f>Vendas!S642*(1-Aprovisionamento!$B630)</f>
        <v>0</v>
      </c>
    </row>
    <row r="632" spans="1:19" ht="12" customHeight="1" x14ac:dyDescent="0.25">
      <c r="A632" s="194" t="s">
        <v>282</v>
      </c>
      <c r="B632" s="194"/>
      <c r="C632" s="6">
        <f t="shared" ref="C632" si="1457">C629*C631</f>
        <v>0</v>
      </c>
      <c r="D632" s="6">
        <f t="shared" ref="D632:N632" si="1458">D629*D631</f>
        <v>0</v>
      </c>
      <c r="E632" s="6">
        <f t="shared" si="1458"/>
        <v>0</v>
      </c>
      <c r="F632" s="6">
        <f t="shared" si="1458"/>
        <v>0</v>
      </c>
      <c r="G632" s="6">
        <f t="shared" si="1458"/>
        <v>0</v>
      </c>
      <c r="H632" s="6">
        <f t="shared" si="1458"/>
        <v>0</v>
      </c>
      <c r="I632" s="6">
        <f t="shared" si="1458"/>
        <v>0</v>
      </c>
      <c r="J632" s="6">
        <f t="shared" si="1458"/>
        <v>0</v>
      </c>
      <c r="K632" s="6">
        <f t="shared" si="1458"/>
        <v>0</v>
      </c>
      <c r="L632" s="6">
        <f t="shared" si="1458"/>
        <v>0</v>
      </c>
      <c r="M632" s="6">
        <f t="shared" si="1458"/>
        <v>0</v>
      </c>
      <c r="N632" s="6">
        <f t="shared" si="1458"/>
        <v>0</v>
      </c>
      <c r="O632" s="6">
        <f t="shared" ref="O632" si="1459">SUM(C632:N632)</f>
        <v>0</v>
      </c>
      <c r="P632" s="6">
        <f t="shared" ref="P632:S632" si="1460">P629*P631</f>
        <v>0</v>
      </c>
      <c r="Q632" s="6">
        <f t="shared" si="1460"/>
        <v>0</v>
      </c>
      <c r="R632" s="6">
        <f t="shared" si="1460"/>
        <v>0</v>
      </c>
      <c r="S632" s="6">
        <f t="shared" si="1460"/>
        <v>0</v>
      </c>
    </row>
    <row r="633" spans="1:19" x14ac:dyDescent="0.25">
      <c r="A633" s="194" t="s">
        <v>31</v>
      </c>
      <c r="B633" s="194"/>
      <c r="C633" s="130">
        <f>Vendas!C644</f>
        <v>0.21</v>
      </c>
      <c r="D633" s="130">
        <f>Vendas!D644</f>
        <v>0.21</v>
      </c>
      <c r="E633" s="130">
        <f>Vendas!E644</f>
        <v>0.21</v>
      </c>
      <c r="F633" s="130">
        <f>Vendas!F644</f>
        <v>0.21</v>
      </c>
      <c r="G633" s="130">
        <f>Vendas!G644</f>
        <v>0.21</v>
      </c>
      <c r="H633" s="130">
        <f>Vendas!H644</f>
        <v>0.21</v>
      </c>
      <c r="I633" s="130">
        <f>Vendas!I644</f>
        <v>0.21</v>
      </c>
      <c r="J633" s="130">
        <f>Vendas!J644</f>
        <v>0.21</v>
      </c>
      <c r="K633" s="130">
        <f>Vendas!K644</f>
        <v>0.21</v>
      </c>
      <c r="L633" s="130">
        <f>Vendas!L644</f>
        <v>0.21</v>
      </c>
      <c r="M633" s="130">
        <f>Vendas!M644</f>
        <v>0.21</v>
      </c>
      <c r="N633" s="130">
        <f>Vendas!N644</f>
        <v>0.21</v>
      </c>
      <c r="O633" s="6"/>
      <c r="P633" s="6"/>
      <c r="Q633" s="6"/>
      <c r="R633" s="6"/>
      <c r="S633" s="6"/>
    </row>
    <row r="634" spans="1:19" x14ac:dyDescent="0.25">
      <c r="A634" s="195" t="s">
        <v>280</v>
      </c>
      <c r="B634" s="195"/>
      <c r="C634" s="6">
        <f t="shared" ref="C634" si="1461">C632*C633</f>
        <v>0</v>
      </c>
      <c r="D634" s="6">
        <f t="shared" ref="D634:N634" si="1462">D632*D633</f>
        <v>0</v>
      </c>
      <c r="E634" s="6">
        <f t="shared" si="1462"/>
        <v>0</v>
      </c>
      <c r="F634" s="6">
        <f t="shared" si="1462"/>
        <v>0</v>
      </c>
      <c r="G634" s="6">
        <f t="shared" si="1462"/>
        <v>0</v>
      </c>
      <c r="H634" s="6">
        <f t="shared" si="1462"/>
        <v>0</v>
      </c>
      <c r="I634" s="6">
        <f t="shared" si="1462"/>
        <v>0</v>
      </c>
      <c r="J634" s="6">
        <f t="shared" si="1462"/>
        <v>0</v>
      </c>
      <c r="K634" s="6">
        <f t="shared" si="1462"/>
        <v>0</v>
      </c>
      <c r="L634" s="6">
        <f t="shared" si="1462"/>
        <v>0</v>
      </c>
      <c r="M634" s="6">
        <f t="shared" si="1462"/>
        <v>0</v>
      </c>
      <c r="N634" s="6">
        <f t="shared" si="1462"/>
        <v>0</v>
      </c>
      <c r="O634" s="6">
        <f t="shared" ref="O634:O637" si="1463">SUM(C634:N634)</f>
        <v>0</v>
      </c>
      <c r="P634" s="6">
        <f t="shared" ref="P634:S634" si="1464">P632*$C633</f>
        <v>0</v>
      </c>
      <c r="Q634" s="6">
        <f t="shared" si="1464"/>
        <v>0</v>
      </c>
      <c r="R634" s="6">
        <f t="shared" si="1464"/>
        <v>0</v>
      </c>
      <c r="S634" s="6">
        <f t="shared" si="1464"/>
        <v>0</v>
      </c>
    </row>
    <row r="635" spans="1:19" x14ac:dyDescent="0.25">
      <c r="A635" s="195" t="s">
        <v>281</v>
      </c>
      <c r="B635" s="195"/>
      <c r="C635" s="6">
        <f t="shared" ref="C635" si="1465">C632+C634</f>
        <v>0</v>
      </c>
      <c r="D635" s="6">
        <f t="shared" ref="D635:N635" si="1466">D632+D634</f>
        <v>0</v>
      </c>
      <c r="E635" s="6">
        <f t="shared" si="1466"/>
        <v>0</v>
      </c>
      <c r="F635" s="6">
        <f t="shared" si="1466"/>
        <v>0</v>
      </c>
      <c r="G635" s="6">
        <f t="shared" si="1466"/>
        <v>0</v>
      </c>
      <c r="H635" s="6">
        <f t="shared" si="1466"/>
        <v>0</v>
      </c>
      <c r="I635" s="6">
        <f t="shared" si="1466"/>
        <v>0</v>
      </c>
      <c r="J635" s="6">
        <f t="shared" si="1466"/>
        <v>0</v>
      </c>
      <c r="K635" s="6">
        <f t="shared" si="1466"/>
        <v>0</v>
      </c>
      <c r="L635" s="6">
        <f t="shared" si="1466"/>
        <v>0</v>
      </c>
      <c r="M635" s="6">
        <f t="shared" si="1466"/>
        <v>0</v>
      </c>
      <c r="N635" s="6">
        <f t="shared" si="1466"/>
        <v>0</v>
      </c>
      <c r="O635" s="6">
        <f t="shared" si="1463"/>
        <v>0</v>
      </c>
      <c r="P635" s="6">
        <f t="shared" ref="P635:S635" si="1467">P632+P634</f>
        <v>0</v>
      </c>
      <c r="Q635" s="6">
        <f t="shared" si="1467"/>
        <v>0</v>
      </c>
      <c r="R635" s="6">
        <f t="shared" si="1467"/>
        <v>0</v>
      </c>
      <c r="S635" s="6">
        <f t="shared" si="1467"/>
        <v>0</v>
      </c>
    </row>
    <row r="636" spans="1:19" x14ac:dyDescent="0.25">
      <c r="A636" s="8" t="s">
        <v>33</v>
      </c>
      <c r="B636" s="80">
        <v>0.25</v>
      </c>
      <c r="C636" s="6">
        <f t="shared" ref="C636" si="1468">C635*$B$16</f>
        <v>0</v>
      </c>
      <c r="D636" s="6">
        <f t="shared" ref="D636:N636" si="1469">D635*$B$16</f>
        <v>0</v>
      </c>
      <c r="E636" s="6">
        <f t="shared" si="1469"/>
        <v>0</v>
      </c>
      <c r="F636" s="6">
        <f t="shared" si="1469"/>
        <v>0</v>
      </c>
      <c r="G636" s="6">
        <f t="shared" si="1469"/>
        <v>0</v>
      </c>
      <c r="H636" s="6">
        <f t="shared" si="1469"/>
        <v>0</v>
      </c>
      <c r="I636" s="6">
        <f t="shared" si="1469"/>
        <v>0</v>
      </c>
      <c r="J636" s="6">
        <f t="shared" si="1469"/>
        <v>0</v>
      </c>
      <c r="K636" s="6">
        <f t="shared" si="1469"/>
        <v>0</v>
      </c>
      <c r="L636" s="6">
        <f t="shared" si="1469"/>
        <v>0</v>
      </c>
      <c r="M636" s="6">
        <f t="shared" si="1469"/>
        <v>0</v>
      </c>
      <c r="N636" s="6">
        <f t="shared" si="1469"/>
        <v>0</v>
      </c>
      <c r="O636" s="6">
        <f t="shared" si="1463"/>
        <v>0</v>
      </c>
      <c r="P636" s="6">
        <f t="shared" ref="P636:S636" si="1470">P635*$B636</f>
        <v>0</v>
      </c>
      <c r="Q636" s="6">
        <f t="shared" si="1470"/>
        <v>0</v>
      </c>
      <c r="R636" s="6">
        <f t="shared" si="1470"/>
        <v>0</v>
      </c>
      <c r="S636" s="6">
        <f t="shared" si="1470"/>
        <v>0</v>
      </c>
    </row>
    <row r="637" spans="1:19" x14ac:dyDescent="0.25">
      <c r="A637" s="8" t="s">
        <v>34</v>
      </c>
      <c r="B637" s="9">
        <f>1-B636</f>
        <v>0.75</v>
      </c>
      <c r="C637" s="6">
        <f t="shared" ref="C637" si="1471">C635*$B$17</f>
        <v>0</v>
      </c>
      <c r="D637" s="6">
        <f t="shared" ref="D637:N637" si="1472">D635*$B$17</f>
        <v>0</v>
      </c>
      <c r="E637" s="6">
        <f t="shared" si="1472"/>
        <v>0</v>
      </c>
      <c r="F637" s="6">
        <f t="shared" si="1472"/>
        <v>0</v>
      </c>
      <c r="G637" s="6">
        <f t="shared" si="1472"/>
        <v>0</v>
      </c>
      <c r="H637" s="6">
        <f t="shared" si="1472"/>
        <v>0</v>
      </c>
      <c r="I637" s="6">
        <f t="shared" si="1472"/>
        <v>0</v>
      </c>
      <c r="J637" s="6">
        <f t="shared" si="1472"/>
        <v>0</v>
      </c>
      <c r="K637" s="6">
        <f t="shared" si="1472"/>
        <v>0</v>
      </c>
      <c r="L637" s="6">
        <f t="shared" si="1472"/>
        <v>0</v>
      </c>
      <c r="M637" s="6">
        <f t="shared" si="1472"/>
        <v>0</v>
      </c>
      <c r="N637" s="6">
        <f t="shared" si="1472"/>
        <v>0</v>
      </c>
      <c r="O637" s="6">
        <f t="shared" si="1463"/>
        <v>0</v>
      </c>
      <c r="P637" s="6">
        <f t="shared" ref="P637:S637" si="1473">P635-P636</f>
        <v>0</v>
      </c>
      <c r="Q637" s="6">
        <f t="shared" si="1473"/>
        <v>0</v>
      </c>
      <c r="R637" s="6">
        <f t="shared" si="1473"/>
        <v>0</v>
      </c>
      <c r="S637" s="6">
        <f t="shared" si="1473"/>
        <v>0</v>
      </c>
    </row>
    <row r="638" spans="1:19" x14ac:dyDescent="0.25">
      <c r="A638" s="122" t="str">
        <f>Vendas!A649</f>
        <v>PRODUTO 64</v>
      </c>
      <c r="B638" s="122"/>
      <c r="C638" s="98" t="s">
        <v>17</v>
      </c>
      <c r="D638" s="98" t="s">
        <v>18</v>
      </c>
      <c r="E638" s="98" t="s">
        <v>19</v>
      </c>
      <c r="F638" s="98" t="s">
        <v>20</v>
      </c>
      <c r="G638" s="98" t="s">
        <v>21</v>
      </c>
      <c r="H638" s="98" t="s">
        <v>22</v>
      </c>
      <c r="I638" s="98" t="s">
        <v>23</v>
      </c>
      <c r="J638" s="98" t="s">
        <v>24</v>
      </c>
      <c r="K638" s="98" t="s">
        <v>25</v>
      </c>
      <c r="L638" s="98" t="s">
        <v>26</v>
      </c>
      <c r="M638" s="98" t="s">
        <v>27</v>
      </c>
      <c r="N638" s="98" t="s">
        <v>28</v>
      </c>
      <c r="O638" s="98" t="s">
        <v>438</v>
      </c>
      <c r="P638" s="98" t="s">
        <v>447</v>
      </c>
      <c r="Q638" s="98" t="s">
        <v>448</v>
      </c>
      <c r="R638" s="98" t="s">
        <v>449</v>
      </c>
      <c r="S638" s="98" t="s">
        <v>450</v>
      </c>
    </row>
    <row r="639" spans="1:19" x14ac:dyDescent="0.25">
      <c r="A639" s="194" t="s">
        <v>29</v>
      </c>
      <c r="B639" s="194"/>
      <c r="C639" s="78">
        <f>Vendas!C651</f>
        <v>0</v>
      </c>
      <c r="D639" s="78">
        <f>Vendas!D651</f>
        <v>0</v>
      </c>
      <c r="E639" s="78">
        <f>Vendas!E651</f>
        <v>0</v>
      </c>
      <c r="F639" s="78">
        <f>Vendas!F651</f>
        <v>0</v>
      </c>
      <c r="G639" s="78">
        <f>Vendas!G651</f>
        <v>0</v>
      </c>
      <c r="H639" s="78">
        <f>Vendas!H651</f>
        <v>0</v>
      </c>
      <c r="I639" s="78">
        <f>Vendas!I651</f>
        <v>0</v>
      </c>
      <c r="J639" s="78">
        <f>Vendas!J651</f>
        <v>0</v>
      </c>
      <c r="K639" s="78">
        <f>Vendas!K651</f>
        <v>0</v>
      </c>
      <c r="L639" s="78">
        <f>Vendas!L651</f>
        <v>0</v>
      </c>
      <c r="M639" s="78">
        <f>Vendas!M651</f>
        <v>0</v>
      </c>
      <c r="N639" s="78">
        <f>Vendas!N651</f>
        <v>0</v>
      </c>
      <c r="O639" s="79">
        <f t="shared" ref="O639" si="1474">SUM(C639:N639)</f>
        <v>0</v>
      </c>
      <c r="P639" s="79">
        <f>Vendas!P651</f>
        <v>0</v>
      </c>
      <c r="Q639" s="79">
        <f>Vendas!Q651</f>
        <v>0</v>
      </c>
      <c r="R639" s="79">
        <f>Vendas!R651</f>
        <v>0</v>
      </c>
      <c r="S639" s="79">
        <f>Vendas!S651</f>
        <v>0</v>
      </c>
    </row>
    <row r="640" spans="1:19" x14ac:dyDescent="0.25">
      <c r="A640" s="175" t="s">
        <v>516</v>
      </c>
      <c r="B640" s="120">
        <v>0</v>
      </c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9"/>
      <c r="P640" s="79"/>
      <c r="Q640" s="79"/>
      <c r="R640" s="79"/>
      <c r="S640" s="79"/>
    </row>
    <row r="641" spans="1:19" x14ac:dyDescent="0.25">
      <c r="A641" s="194" t="s">
        <v>30</v>
      </c>
      <c r="B641" s="194"/>
      <c r="C641" s="6">
        <f>Vendas!C652*(1-$B640)</f>
        <v>0</v>
      </c>
      <c r="D641" s="6">
        <f>Vendas!D652*(1-$B640)</f>
        <v>0</v>
      </c>
      <c r="E641" s="6">
        <f>Vendas!E652*(1-$B640)</f>
        <v>0</v>
      </c>
      <c r="F641" s="6">
        <f>Vendas!F652*(1-$B640)</f>
        <v>0</v>
      </c>
      <c r="G641" s="6">
        <f>Vendas!G652*(1-$B640)</f>
        <v>0</v>
      </c>
      <c r="H641" s="6">
        <f>Vendas!H652*(1-$B640)</f>
        <v>0</v>
      </c>
      <c r="I641" s="6">
        <f>Vendas!I652*(1-$B640)</f>
        <v>0</v>
      </c>
      <c r="J641" s="6">
        <f>Vendas!J652*(1-$B640)</f>
        <v>0</v>
      </c>
      <c r="K641" s="6">
        <f>Vendas!K652*(1-$B640)</f>
        <v>0</v>
      </c>
      <c r="L641" s="6">
        <f>Vendas!L652*(1-$B640)</f>
        <v>0</v>
      </c>
      <c r="M641" s="6">
        <f>Vendas!M652*(1-$B640)</f>
        <v>0</v>
      </c>
      <c r="N641" s="6">
        <f>Vendas!N652*(1-$B640)</f>
        <v>0</v>
      </c>
      <c r="O641" s="6">
        <f t="shared" ref="O641" si="1475">AVERAGE(C641:N641)</f>
        <v>0</v>
      </c>
      <c r="P641" s="6">
        <f>Vendas!P652*(1-Aprovisionamento!$B640)</f>
        <v>0</v>
      </c>
      <c r="Q641" s="6">
        <f>Vendas!Q652*(1-Aprovisionamento!$B640)</f>
        <v>0</v>
      </c>
      <c r="R641" s="6">
        <f>Vendas!R652*(1-Aprovisionamento!$B640)</f>
        <v>0</v>
      </c>
      <c r="S641" s="6">
        <f>Vendas!S652*(1-Aprovisionamento!$B640)</f>
        <v>0</v>
      </c>
    </row>
    <row r="642" spans="1:19" ht="12" customHeight="1" x14ac:dyDescent="0.25">
      <c r="A642" s="194" t="s">
        <v>282</v>
      </c>
      <c r="B642" s="194"/>
      <c r="C642" s="6">
        <f t="shared" ref="C642" si="1476">C639*C641</f>
        <v>0</v>
      </c>
      <c r="D642" s="6">
        <f t="shared" ref="D642:N642" si="1477">D639*D641</f>
        <v>0</v>
      </c>
      <c r="E642" s="6">
        <f t="shared" si="1477"/>
        <v>0</v>
      </c>
      <c r="F642" s="6">
        <f t="shared" si="1477"/>
        <v>0</v>
      </c>
      <c r="G642" s="6">
        <f t="shared" si="1477"/>
        <v>0</v>
      </c>
      <c r="H642" s="6">
        <f t="shared" si="1477"/>
        <v>0</v>
      </c>
      <c r="I642" s="6">
        <f t="shared" si="1477"/>
        <v>0</v>
      </c>
      <c r="J642" s="6">
        <f t="shared" si="1477"/>
        <v>0</v>
      </c>
      <c r="K642" s="6">
        <f t="shared" si="1477"/>
        <v>0</v>
      </c>
      <c r="L642" s="6">
        <f t="shared" si="1477"/>
        <v>0</v>
      </c>
      <c r="M642" s="6">
        <f t="shared" si="1477"/>
        <v>0</v>
      </c>
      <c r="N642" s="6">
        <f t="shared" si="1477"/>
        <v>0</v>
      </c>
      <c r="O642" s="6">
        <f t="shared" ref="O642" si="1478">SUM(C642:N642)</f>
        <v>0</v>
      </c>
      <c r="P642" s="6">
        <f t="shared" ref="P642:S642" si="1479">P639*P641</f>
        <v>0</v>
      </c>
      <c r="Q642" s="6">
        <f t="shared" si="1479"/>
        <v>0</v>
      </c>
      <c r="R642" s="6">
        <f t="shared" si="1479"/>
        <v>0</v>
      </c>
      <c r="S642" s="6">
        <f t="shared" si="1479"/>
        <v>0</v>
      </c>
    </row>
    <row r="643" spans="1:19" x14ac:dyDescent="0.25">
      <c r="A643" s="194" t="s">
        <v>31</v>
      </c>
      <c r="B643" s="194"/>
      <c r="C643" s="130">
        <f>Vendas!C654</f>
        <v>0.21</v>
      </c>
      <c r="D643" s="130">
        <f>Vendas!D654</f>
        <v>0.21</v>
      </c>
      <c r="E643" s="130">
        <f>Vendas!E654</f>
        <v>0.21</v>
      </c>
      <c r="F643" s="130">
        <f>Vendas!F654</f>
        <v>0.21</v>
      </c>
      <c r="G643" s="130">
        <f>Vendas!G654</f>
        <v>0.21</v>
      </c>
      <c r="H643" s="130">
        <f>Vendas!H654</f>
        <v>0.21</v>
      </c>
      <c r="I643" s="130">
        <f>Vendas!I654</f>
        <v>0.21</v>
      </c>
      <c r="J643" s="130">
        <f>Vendas!J654</f>
        <v>0.21</v>
      </c>
      <c r="K643" s="130">
        <f>Vendas!K654</f>
        <v>0.21</v>
      </c>
      <c r="L643" s="130">
        <f>Vendas!L654</f>
        <v>0.21</v>
      </c>
      <c r="M643" s="130">
        <f>Vendas!M654</f>
        <v>0.21</v>
      </c>
      <c r="N643" s="130">
        <f>Vendas!N654</f>
        <v>0.21</v>
      </c>
      <c r="O643" s="6"/>
      <c r="P643" s="6"/>
      <c r="Q643" s="6"/>
      <c r="R643" s="6"/>
      <c r="S643" s="6"/>
    </row>
    <row r="644" spans="1:19" x14ac:dyDescent="0.25">
      <c r="A644" s="195" t="s">
        <v>280</v>
      </c>
      <c r="B644" s="195"/>
      <c r="C644" s="6">
        <f t="shared" ref="C644" si="1480">C642*C643</f>
        <v>0</v>
      </c>
      <c r="D644" s="6">
        <f t="shared" ref="D644:N644" si="1481">D642*D643</f>
        <v>0</v>
      </c>
      <c r="E644" s="6">
        <f t="shared" si="1481"/>
        <v>0</v>
      </c>
      <c r="F644" s="6">
        <f t="shared" si="1481"/>
        <v>0</v>
      </c>
      <c r="G644" s="6">
        <f t="shared" si="1481"/>
        <v>0</v>
      </c>
      <c r="H644" s="6">
        <f t="shared" si="1481"/>
        <v>0</v>
      </c>
      <c r="I644" s="6">
        <f t="shared" si="1481"/>
        <v>0</v>
      </c>
      <c r="J644" s="6">
        <f t="shared" si="1481"/>
        <v>0</v>
      </c>
      <c r="K644" s="6">
        <f t="shared" si="1481"/>
        <v>0</v>
      </c>
      <c r="L644" s="6">
        <f t="shared" si="1481"/>
        <v>0</v>
      </c>
      <c r="M644" s="6">
        <f t="shared" si="1481"/>
        <v>0</v>
      </c>
      <c r="N644" s="6">
        <f t="shared" si="1481"/>
        <v>0</v>
      </c>
      <c r="O644" s="6">
        <f t="shared" ref="O644:O647" si="1482">SUM(C644:N644)</f>
        <v>0</v>
      </c>
      <c r="P644" s="6">
        <f t="shared" ref="P644:S644" si="1483">P642*$C643</f>
        <v>0</v>
      </c>
      <c r="Q644" s="6">
        <f t="shared" si="1483"/>
        <v>0</v>
      </c>
      <c r="R644" s="6">
        <f t="shared" si="1483"/>
        <v>0</v>
      </c>
      <c r="S644" s="6">
        <f t="shared" si="1483"/>
        <v>0</v>
      </c>
    </row>
    <row r="645" spans="1:19" x14ac:dyDescent="0.25">
      <c r="A645" s="195" t="s">
        <v>281</v>
      </c>
      <c r="B645" s="195"/>
      <c r="C645" s="6">
        <f t="shared" ref="C645" si="1484">C642+C644</f>
        <v>0</v>
      </c>
      <c r="D645" s="6">
        <f t="shared" ref="D645:N645" si="1485">D642+D644</f>
        <v>0</v>
      </c>
      <c r="E645" s="6">
        <f t="shared" si="1485"/>
        <v>0</v>
      </c>
      <c r="F645" s="6">
        <f t="shared" si="1485"/>
        <v>0</v>
      </c>
      <c r="G645" s="6">
        <f t="shared" si="1485"/>
        <v>0</v>
      </c>
      <c r="H645" s="6">
        <f t="shared" si="1485"/>
        <v>0</v>
      </c>
      <c r="I645" s="6">
        <f t="shared" si="1485"/>
        <v>0</v>
      </c>
      <c r="J645" s="6">
        <f t="shared" si="1485"/>
        <v>0</v>
      </c>
      <c r="K645" s="6">
        <f t="shared" si="1485"/>
        <v>0</v>
      </c>
      <c r="L645" s="6">
        <f t="shared" si="1485"/>
        <v>0</v>
      </c>
      <c r="M645" s="6">
        <f t="shared" si="1485"/>
        <v>0</v>
      </c>
      <c r="N645" s="6">
        <f t="shared" si="1485"/>
        <v>0</v>
      </c>
      <c r="O645" s="6">
        <f t="shared" si="1482"/>
        <v>0</v>
      </c>
      <c r="P645" s="6">
        <f t="shared" ref="P645:S645" si="1486">P642+P644</f>
        <v>0</v>
      </c>
      <c r="Q645" s="6">
        <f t="shared" si="1486"/>
        <v>0</v>
      </c>
      <c r="R645" s="6">
        <f t="shared" si="1486"/>
        <v>0</v>
      </c>
      <c r="S645" s="6">
        <f t="shared" si="1486"/>
        <v>0</v>
      </c>
    </row>
    <row r="646" spans="1:19" x14ac:dyDescent="0.25">
      <c r="A646" s="8" t="s">
        <v>33</v>
      </c>
      <c r="B646" s="80">
        <v>0.25</v>
      </c>
      <c r="C646" s="6">
        <f t="shared" ref="C646" si="1487">C645*$B$16</f>
        <v>0</v>
      </c>
      <c r="D646" s="6">
        <f t="shared" ref="D646:N646" si="1488">D645*$B$16</f>
        <v>0</v>
      </c>
      <c r="E646" s="6">
        <f t="shared" si="1488"/>
        <v>0</v>
      </c>
      <c r="F646" s="6">
        <f t="shared" si="1488"/>
        <v>0</v>
      </c>
      <c r="G646" s="6">
        <f t="shared" si="1488"/>
        <v>0</v>
      </c>
      <c r="H646" s="6">
        <f t="shared" si="1488"/>
        <v>0</v>
      </c>
      <c r="I646" s="6">
        <f t="shared" si="1488"/>
        <v>0</v>
      </c>
      <c r="J646" s="6">
        <f t="shared" si="1488"/>
        <v>0</v>
      </c>
      <c r="K646" s="6">
        <f t="shared" si="1488"/>
        <v>0</v>
      </c>
      <c r="L646" s="6">
        <f t="shared" si="1488"/>
        <v>0</v>
      </c>
      <c r="M646" s="6">
        <f t="shared" si="1488"/>
        <v>0</v>
      </c>
      <c r="N646" s="6">
        <f t="shared" si="1488"/>
        <v>0</v>
      </c>
      <c r="O646" s="6">
        <f t="shared" si="1482"/>
        <v>0</v>
      </c>
      <c r="P646" s="6">
        <f t="shared" ref="P646:S646" si="1489">P645*$B646</f>
        <v>0</v>
      </c>
      <c r="Q646" s="6">
        <f t="shared" si="1489"/>
        <v>0</v>
      </c>
      <c r="R646" s="6">
        <f t="shared" si="1489"/>
        <v>0</v>
      </c>
      <c r="S646" s="6">
        <f t="shared" si="1489"/>
        <v>0</v>
      </c>
    </row>
    <row r="647" spans="1:19" x14ac:dyDescent="0.25">
      <c r="A647" s="8" t="s">
        <v>34</v>
      </c>
      <c r="B647" s="9">
        <f>1-B646</f>
        <v>0.75</v>
      </c>
      <c r="C647" s="6">
        <f t="shared" ref="C647" si="1490">C645*$B$17</f>
        <v>0</v>
      </c>
      <c r="D647" s="6">
        <f t="shared" ref="D647:N647" si="1491">D645*$B$17</f>
        <v>0</v>
      </c>
      <c r="E647" s="6">
        <f t="shared" si="1491"/>
        <v>0</v>
      </c>
      <c r="F647" s="6">
        <f t="shared" si="1491"/>
        <v>0</v>
      </c>
      <c r="G647" s="6">
        <f t="shared" si="1491"/>
        <v>0</v>
      </c>
      <c r="H647" s="6">
        <f t="shared" si="1491"/>
        <v>0</v>
      </c>
      <c r="I647" s="6">
        <f t="shared" si="1491"/>
        <v>0</v>
      </c>
      <c r="J647" s="6">
        <f t="shared" si="1491"/>
        <v>0</v>
      </c>
      <c r="K647" s="6">
        <f t="shared" si="1491"/>
        <v>0</v>
      </c>
      <c r="L647" s="6">
        <f t="shared" si="1491"/>
        <v>0</v>
      </c>
      <c r="M647" s="6">
        <f t="shared" si="1491"/>
        <v>0</v>
      </c>
      <c r="N647" s="6">
        <f t="shared" si="1491"/>
        <v>0</v>
      </c>
      <c r="O647" s="6">
        <f t="shared" si="1482"/>
        <v>0</v>
      </c>
      <c r="P647" s="6">
        <f t="shared" ref="P647:S647" si="1492">P645-P646</f>
        <v>0</v>
      </c>
      <c r="Q647" s="6">
        <f t="shared" si="1492"/>
        <v>0</v>
      </c>
      <c r="R647" s="6">
        <f t="shared" si="1492"/>
        <v>0</v>
      </c>
      <c r="S647" s="6">
        <f t="shared" si="1492"/>
        <v>0</v>
      </c>
    </row>
    <row r="648" spans="1:19" x14ac:dyDescent="0.25">
      <c r="A648" s="122" t="str">
        <f>Vendas!A659</f>
        <v>PRODUTO 65</v>
      </c>
      <c r="B648" s="122"/>
      <c r="C648" s="98" t="s">
        <v>17</v>
      </c>
      <c r="D648" s="98" t="s">
        <v>18</v>
      </c>
      <c r="E648" s="98" t="s">
        <v>19</v>
      </c>
      <c r="F648" s="98" t="s">
        <v>20</v>
      </c>
      <c r="G648" s="98" t="s">
        <v>21</v>
      </c>
      <c r="H648" s="98" t="s">
        <v>22</v>
      </c>
      <c r="I648" s="98" t="s">
        <v>23</v>
      </c>
      <c r="J648" s="98" t="s">
        <v>24</v>
      </c>
      <c r="K648" s="98" t="s">
        <v>25</v>
      </c>
      <c r="L648" s="98" t="s">
        <v>26</v>
      </c>
      <c r="M648" s="98" t="s">
        <v>27</v>
      </c>
      <c r="N648" s="98" t="s">
        <v>28</v>
      </c>
      <c r="O648" s="98" t="s">
        <v>438</v>
      </c>
      <c r="P648" s="98" t="s">
        <v>447</v>
      </c>
      <c r="Q648" s="98" t="s">
        <v>448</v>
      </c>
      <c r="R648" s="98" t="s">
        <v>449</v>
      </c>
      <c r="S648" s="98" t="s">
        <v>450</v>
      </c>
    </row>
    <row r="649" spans="1:19" x14ac:dyDescent="0.25">
      <c r="A649" s="194" t="s">
        <v>29</v>
      </c>
      <c r="B649" s="194"/>
      <c r="C649" s="78">
        <f>Vendas!C661</f>
        <v>0</v>
      </c>
      <c r="D649" s="78">
        <f>Vendas!D661</f>
        <v>0</v>
      </c>
      <c r="E649" s="78">
        <f>Vendas!E661</f>
        <v>0</v>
      </c>
      <c r="F649" s="78">
        <f>Vendas!F661</f>
        <v>0</v>
      </c>
      <c r="G649" s="78">
        <f>Vendas!G661</f>
        <v>0</v>
      </c>
      <c r="H649" s="78">
        <f>Vendas!H661</f>
        <v>0</v>
      </c>
      <c r="I649" s="78">
        <f>Vendas!I661</f>
        <v>0</v>
      </c>
      <c r="J649" s="78">
        <f>Vendas!J661</f>
        <v>0</v>
      </c>
      <c r="K649" s="78">
        <f>Vendas!K661</f>
        <v>0</v>
      </c>
      <c r="L649" s="78">
        <f>Vendas!L661</f>
        <v>0</v>
      </c>
      <c r="M649" s="78">
        <f>Vendas!M661</f>
        <v>0</v>
      </c>
      <c r="N649" s="78">
        <f>Vendas!N661</f>
        <v>0</v>
      </c>
      <c r="O649" s="79">
        <f t="shared" ref="O649" si="1493">SUM(C649:N649)</f>
        <v>0</v>
      </c>
      <c r="P649" s="79">
        <f>Vendas!P661</f>
        <v>0</v>
      </c>
      <c r="Q649" s="79">
        <f>Vendas!Q661</f>
        <v>0</v>
      </c>
      <c r="R649" s="79">
        <f>Vendas!R661</f>
        <v>0</v>
      </c>
      <c r="S649" s="79">
        <f>Vendas!S661</f>
        <v>0</v>
      </c>
    </row>
    <row r="650" spans="1:19" x14ac:dyDescent="0.25">
      <c r="A650" s="175" t="s">
        <v>516</v>
      </c>
      <c r="B650" s="120">
        <v>0</v>
      </c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9"/>
      <c r="P650" s="79"/>
      <c r="Q650" s="79"/>
      <c r="R650" s="79"/>
      <c r="S650" s="79"/>
    </row>
    <row r="651" spans="1:19" x14ac:dyDescent="0.25">
      <c r="A651" s="194" t="s">
        <v>30</v>
      </c>
      <c r="B651" s="194"/>
      <c r="C651" s="6">
        <f>Vendas!C662*(1-$B650)</f>
        <v>0</v>
      </c>
      <c r="D651" s="6">
        <f>Vendas!D662*(1-$B650)</f>
        <v>0</v>
      </c>
      <c r="E651" s="6">
        <f>Vendas!E662*(1-$B650)</f>
        <v>0</v>
      </c>
      <c r="F651" s="6">
        <f>Vendas!F662*(1-$B650)</f>
        <v>0</v>
      </c>
      <c r="G651" s="6">
        <f>Vendas!G662*(1-$B650)</f>
        <v>0</v>
      </c>
      <c r="H651" s="6">
        <f>Vendas!H662*(1-$B650)</f>
        <v>0</v>
      </c>
      <c r="I651" s="6">
        <f>Vendas!I662*(1-$B650)</f>
        <v>0</v>
      </c>
      <c r="J651" s="6">
        <f>Vendas!J662*(1-$B650)</f>
        <v>0</v>
      </c>
      <c r="K651" s="6">
        <f>Vendas!K662*(1-$B650)</f>
        <v>0</v>
      </c>
      <c r="L651" s="6">
        <f>Vendas!L662*(1-$B650)</f>
        <v>0</v>
      </c>
      <c r="M651" s="6">
        <f>Vendas!M662*(1-$B650)</f>
        <v>0</v>
      </c>
      <c r="N651" s="6">
        <f>Vendas!N662*(1-$B650)</f>
        <v>0</v>
      </c>
      <c r="O651" s="6">
        <f t="shared" ref="O651" si="1494">AVERAGE(C651:N651)</f>
        <v>0</v>
      </c>
      <c r="P651" s="6">
        <f>Vendas!P662*(1-Aprovisionamento!$B650)</f>
        <v>0</v>
      </c>
      <c r="Q651" s="6">
        <f>Vendas!Q662*(1-Aprovisionamento!$B650)</f>
        <v>0</v>
      </c>
      <c r="R651" s="6">
        <f>Vendas!R662*(1-Aprovisionamento!$B650)</f>
        <v>0</v>
      </c>
      <c r="S651" s="6">
        <f>Vendas!S662*(1-Aprovisionamento!$B650)</f>
        <v>0</v>
      </c>
    </row>
    <row r="652" spans="1:19" ht="12" customHeight="1" x14ac:dyDescent="0.25">
      <c r="A652" s="194" t="s">
        <v>282</v>
      </c>
      <c r="B652" s="194"/>
      <c r="C652" s="6">
        <f t="shared" ref="C652" si="1495">C649*C651</f>
        <v>0</v>
      </c>
      <c r="D652" s="6">
        <f t="shared" ref="D652:N652" si="1496">D649*D651</f>
        <v>0</v>
      </c>
      <c r="E652" s="6">
        <f t="shared" si="1496"/>
        <v>0</v>
      </c>
      <c r="F652" s="6">
        <f t="shared" si="1496"/>
        <v>0</v>
      </c>
      <c r="G652" s="6">
        <f t="shared" si="1496"/>
        <v>0</v>
      </c>
      <c r="H652" s="6">
        <f t="shared" si="1496"/>
        <v>0</v>
      </c>
      <c r="I652" s="6">
        <f t="shared" si="1496"/>
        <v>0</v>
      </c>
      <c r="J652" s="6">
        <f t="shared" si="1496"/>
        <v>0</v>
      </c>
      <c r="K652" s="6">
        <f t="shared" si="1496"/>
        <v>0</v>
      </c>
      <c r="L652" s="6">
        <f t="shared" si="1496"/>
        <v>0</v>
      </c>
      <c r="M652" s="6">
        <f t="shared" si="1496"/>
        <v>0</v>
      </c>
      <c r="N652" s="6">
        <f t="shared" si="1496"/>
        <v>0</v>
      </c>
      <c r="O652" s="6">
        <f t="shared" ref="O652" si="1497">SUM(C652:N652)</f>
        <v>0</v>
      </c>
      <c r="P652" s="6">
        <f t="shared" ref="P652:S652" si="1498">P649*P651</f>
        <v>0</v>
      </c>
      <c r="Q652" s="6">
        <f t="shared" si="1498"/>
        <v>0</v>
      </c>
      <c r="R652" s="6">
        <f t="shared" si="1498"/>
        <v>0</v>
      </c>
      <c r="S652" s="6">
        <f t="shared" si="1498"/>
        <v>0</v>
      </c>
    </row>
    <row r="653" spans="1:19" x14ac:dyDescent="0.25">
      <c r="A653" s="194" t="s">
        <v>31</v>
      </c>
      <c r="B653" s="194"/>
      <c r="C653" s="130">
        <f>Vendas!C664</f>
        <v>0.21</v>
      </c>
      <c r="D653" s="130">
        <f>Vendas!D664</f>
        <v>0.21</v>
      </c>
      <c r="E653" s="130">
        <f>Vendas!E664</f>
        <v>0.21</v>
      </c>
      <c r="F653" s="130">
        <f>Vendas!F664</f>
        <v>0.21</v>
      </c>
      <c r="G653" s="130">
        <f>Vendas!G664</f>
        <v>0.21</v>
      </c>
      <c r="H653" s="130">
        <f>Vendas!H664</f>
        <v>0.21</v>
      </c>
      <c r="I653" s="130">
        <f>Vendas!I664</f>
        <v>0.21</v>
      </c>
      <c r="J653" s="130">
        <f>Vendas!J664</f>
        <v>0.21</v>
      </c>
      <c r="K653" s="130">
        <f>Vendas!K664</f>
        <v>0.21</v>
      </c>
      <c r="L653" s="130">
        <f>Vendas!L664</f>
        <v>0.21</v>
      </c>
      <c r="M653" s="130">
        <f>Vendas!M664</f>
        <v>0.21</v>
      </c>
      <c r="N653" s="130">
        <f>Vendas!N664</f>
        <v>0.21</v>
      </c>
      <c r="O653" s="6"/>
      <c r="P653" s="6"/>
      <c r="Q653" s="6"/>
      <c r="R653" s="6"/>
      <c r="S653" s="6"/>
    </row>
    <row r="654" spans="1:19" x14ac:dyDescent="0.25">
      <c r="A654" s="195" t="s">
        <v>280</v>
      </c>
      <c r="B654" s="195"/>
      <c r="C654" s="6">
        <f t="shared" ref="C654" si="1499">C652*C653</f>
        <v>0</v>
      </c>
      <c r="D654" s="6">
        <f t="shared" ref="D654:N654" si="1500">D652*D653</f>
        <v>0</v>
      </c>
      <c r="E654" s="6">
        <f t="shared" si="1500"/>
        <v>0</v>
      </c>
      <c r="F654" s="6">
        <f t="shared" si="1500"/>
        <v>0</v>
      </c>
      <c r="G654" s="6">
        <f t="shared" si="1500"/>
        <v>0</v>
      </c>
      <c r="H654" s="6">
        <f t="shared" si="1500"/>
        <v>0</v>
      </c>
      <c r="I654" s="6">
        <f t="shared" si="1500"/>
        <v>0</v>
      </c>
      <c r="J654" s="6">
        <f t="shared" si="1500"/>
        <v>0</v>
      </c>
      <c r="K654" s="6">
        <f t="shared" si="1500"/>
        <v>0</v>
      </c>
      <c r="L654" s="6">
        <f t="shared" si="1500"/>
        <v>0</v>
      </c>
      <c r="M654" s="6">
        <f t="shared" si="1500"/>
        <v>0</v>
      </c>
      <c r="N654" s="6">
        <f t="shared" si="1500"/>
        <v>0</v>
      </c>
      <c r="O654" s="6">
        <f t="shared" ref="O654:O657" si="1501">SUM(C654:N654)</f>
        <v>0</v>
      </c>
      <c r="P654" s="6">
        <f t="shared" ref="P654:S654" si="1502">P652*$C653</f>
        <v>0</v>
      </c>
      <c r="Q654" s="6">
        <f t="shared" si="1502"/>
        <v>0</v>
      </c>
      <c r="R654" s="6">
        <f t="shared" si="1502"/>
        <v>0</v>
      </c>
      <c r="S654" s="6">
        <f t="shared" si="1502"/>
        <v>0</v>
      </c>
    </row>
    <row r="655" spans="1:19" x14ac:dyDescent="0.25">
      <c r="A655" s="195" t="s">
        <v>281</v>
      </c>
      <c r="B655" s="195"/>
      <c r="C655" s="6">
        <f t="shared" ref="C655" si="1503">C652+C654</f>
        <v>0</v>
      </c>
      <c r="D655" s="6">
        <f t="shared" ref="D655:N655" si="1504">D652+D654</f>
        <v>0</v>
      </c>
      <c r="E655" s="6">
        <f t="shared" si="1504"/>
        <v>0</v>
      </c>
      <c r="F655" s="6">
        <f t="shared" si="1504"/>
        <v>0</v>
      </c>
      <c r="G655" s="6">
        <f t="shared" si="1504"/>
        <v>0</v>
      </c>
      <c r="H655" s="6">
        <f t="shared" si="1504"/>
        <v>0</v>
      </c>
      <c r="I655" s="6">
        <f t="shared" si="1504"/>
        <v>0</v>
      </c>
      <c r="J655" s="6">
        <f t="shared" si="1504"/>
        <v>0</v>
      </c>
      <c r="K655" s="6">
        <f t="shared" si="1504"/>
        <v>0</v>
      </c>
      <c r="L655" s="6">
        <f t="shared" si="1504"/>
        <v>0</v>
      </c>
      <c r="M655" s="6">
        <f t="shared" si="1504"/>
        <v>0</v>
      </c>
      <c r="N655" s="6">
        <f t="shared" si="1504"/>
        <v>0</v>
      </c>
      <c r="O655" s="6">
        <f t="shared" si="1501"/>
        <v>0</v>
      </c>
      <c r="P655" s="6">
        <f t="shared" ref="P655:S655" si="1505">P652+P654</f>
        <v>0</v>
      </c>
      <c r="Q655" s="6">
        <f t="shared" si="1505"/>
        <v>0</v>
      </c>
      <c r="R655" s="6">
        <f t="shared" si="1505"/>
        <v>0</v>
      </c>
      <c r="S655" s="6">
        <f t="shared" si="1505"/>
        <v>0</v>
      </c>
    </row>
    <row r="656" spans="1:19" x14ac:dyDescent="0.25">
      <c r="A656" s="8" t="s">
        <v>33</v>
      </c>
      <c r="B656" s="80">
        <v>0.25</v>
      </c>
      <c r="C656" s="6">
        <f t="shared" ref="C656" si="1506">C655*$B$16</f>
        <v>0</v>
      </c>
      <c r="D656" s="6">
        <f t="shared" ref="D656:N656" si="1507">D655*$B$16</f>
        <v>0</v>
      </c>
      <c r="E656" s="6">
        <f t="shared" si="1507"/>
        <v>0</v>
      </c>
      <c r="F656" s="6">
        <f t="shared" si="1507"/>
        <v>0</v>
      </c>
      <c r="G656" s="6">
        <f t="shared" si="1507"/>
        <v>0</v>
      </c>
      <c r="H656" s="6">
        <f t="shared" si="1507"/>
        <v>0</v>
      </c>
      <c r="I656" s="6">
        <f t="shared" si="1507"/>
        <v>0</v>
      </c>
      <c r="J656" s="6">
        <f t="shared" si="1507"/>
        <v>0</v>
      </c>
      <c r="K656" s="6">
        <f t="shared" si="1507"/>
        <v>0</v>
      </c>
      <c r="L656" s="6">
        <f t="shared" si="1507"/>
        <v>0</v>
      </c>
      <c r="M656" s="6">
        <f t="shared" si="1507"/>
        <v>0</v>
      </c>
      <c r="N656" s="6">
        <f t="shared" si="1507"/>
        <v>0</v>
      </c>
      <c r="O656" s="6">
        <f t="shared" si="1501"/>
        <v>0</v>
      </c>
      <c r="P656" s="6">
        <f t="shared" ref="P656:S656" si="1508">P655*$B656</f>
        <v>0</v>
      </c>
      <c r="Q656" s="6">
        <f t="shared" si="1508"/>
        <v>0</v>
      </c>
      <c r="R656" s="6">
        <f t="shared" si="1508"/>
        <v>0</v>
      </c>
      <c r="S656" s="6">
        <f t="shared" si="1508"/>
        <v>0</v>
      </c>
    </row>
    <row r="657" spans="1:19" x14ac:dyDescent="0.25">
      <c r="A657" s="8" t="s">
        <v>34</v>
      </c>
      <c r="B657" s="9">
        <f>1-B656</f>
        <v>0.75</v>
      </c>
      <c r="C657" s="6">
        <f t="shared" ref="C657" si="1509">C655*$B$17</f>
        <v>0</v>
      </c>
      <c r="D657" s="6">
        <f t="shared" ref="D657:N657" si="1510">D655*$B$17</f>
        <v>0</v>
      </c>
      <c r="E657" s="6">
        <f t="shared" si="1510"/>
        <v>0</v>
      </c>
      <c r="F657" s="6">
        <f t="shared" si="1510"/>
        <v>0</v>
      </c>
      <c r="G657" s="6">
        <f t="shared" si="1510"/>
        <v>0</v>
      </c>
      <c r="H657" s="6">
        <f t="shared" si="1510"/>
        <v>0</v>
      </c>
      <c r="I657" s="6">
        <f t="shared" si="1510"/>
        <v>0</v>
      </c>
      <c r="J657" s="6">
        <f t="shared" si="1510"/>
        <v>0</v>
      </c>
      <c r="K657" s="6">
        <f t="shared" si="1510"/>
        <v>0</v>
      </c>
      <c r="L657" s="6">
        <f t="shared" si="1510"/>
        <v>0</v>
      </c>
      <c r="M657" s="6">
        <f t="shared" si="1510"/>
        <v>0</v>
      </c>
      <c r="N657" s="6">
        <f t="shared" si="1510"/>
        <v>0</v>
      </c>
      <c r="O657" s="6">
        <f t="shared" si="1501"/>
        <v>0</v>
      </c>
      <c r="P657" s="6">
        <f t="shared" ref="P657:S657" si="1511">P655-P656</f>
        <v>0</v>
      </c>
      <c r="Q657" s="6">
        <f t="shared" si="1511"/>
        <v>0</v>
      </c>
      <c r="R657" s="6">
        <f t="shared" si="1511"/>
        <v>0</v>
      </c>
      <c r="S657" s="6">
        <f t="shared" si="1511"/>
        <v>0</v>
      </c>
    </row>
    <row r="658" spans="1:19" x14ac:dyDescent="0.25">
      <c r="A658" s="122" t="str">
        <f>Vendas!A669</f>
        <v>PRODUTO 66</v>
      </c>
      <c r="B658" s="122"/>
      <c r="C658" s="98" t="s">
        <v>17</v>
      </c>
      <c r="D658" s="98" t="s">
        <v>18</v>
      </c>
      <c r="E658" s="98" t="s">
        <v>19</v>
      </c>
      <c r="F658" s="98" t="s">
        <v>20</v>
      </c>
      <c r="G658" s="98" t="s">
        <v>21</v>
      </c>
      <c r="H658" s="98" t="s">
        <v>22</v>
      </c>
      <c r="I658" s="98" t="s">
        <v>23</v>
      </c>
      <c r="J658" s="98" t="s">
        <v>24</v>
      </c>
      <c r="K658" s="98" t="s">
        <v>25</v>
      </c>
      <c r="L658" s="98" t="s">
        <v>26</v>
      </c>
      <c r="M658" s="98" t="s">
        <v>27</v>
      </c>
      <c r="N658" s="98" t="s">
        <v>28</v>
      </c>
      <c r="O658" s="98" t="s">
        <v>438</v>
      </c>
      <c r="P658" s="98" t="s">
        <v>447</v>
      </c>
      <c r="Q658" s="98" t="s">
        <v>448</v>
      </c>
      <c r="R658" s="98" t="s">
        <v>449</v>
      </c>
      <c r="S658" s="98" t="s">
        <v>450</v>
      </c>
    </row>
    <row r="659" spans="1:19" x14ac:dyDescent="0.25">
      <c r="A659" s="194" t="s">
        <v>29</v>
      </c>
      <c r="B659" s="194"/>
      <c r="C659" s="78">
        <f>Vendas!C671</f>
        <v>0</v>
      </c>
      <c r="D659" s="78">
        <f>Vendas!D671</f>
        <v>0</v>
      </c>
      <c r="E659" s="78">
        <f>Vendas!E671</f>
        <v>0</v>
      </c>
      <c r="F659" s="78">
        <f>Vendas!F671</f>
        <v>0</v>
      </c>
      <c r="G659" s="78">
        <f>Vendas!G671</f>
        <v>0</v>
      </c>
      <c r="H659" s="78">
        <f>Vendas!H671</f>
        <v>0</v>
      </c>
      <c r="I659" s="78">
        <f>Vendas!I671</f>
        <v>0</v>
      </c>
      <c r="J659" s="78">
        <f>Vendas!J671</f>
        <v>0</v>
      </c>
      <c r="K659" s="78">
        <f>Vendas!K671</f>
        <v>0</v>
      </c>
      <c r="L659" s="78">
        <f>Vendas!L671</f>
        <v>0</v>
      </c>
      <c r="M659" s="78">
        <f>Vendas!M671</f>
        <v>0</v>
      </c>
      <c r="N659" s="78">
        <f>Vendas!N671</f>
        <v>0</v>
      </c>
      <c r="O659" s="79">
        <f t="shared" ref="O659" si="1512">SUM(C659:N659)</f>
        <v>0</v>
      </c>
      <c r="P659" s="79">
        <f>Vendas!P671</f>
        <v>0</v>
      </c>
      <c r="Q659" s="79">
        <f>Vendas!Q671</f>
        <v>0</v>
      </c>
      <c r="R659" s="79">
        <f>Vendas!R671</f>
        <v>0</v>
      </c>
      <c r="S659" s="79">
        <f>Vendas!S671</f>
        <v>0</v>
      </c>
    </row>
    <row r="660" spans="1:19" x14ac:dyDescent="0.25">
      <c r="A660" s="175" t="s">
        <v>516</v>
      </c>
      <c r="B660" s="120">
        <v>0</v>
      </c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9"/>
      <c r="P660" s="79"/>
      <c r="Q660" s="79"/>
      <c r="R660" s="79"/>
      <c r="S660" s="79"/>
    </row>
    <row r="661" spans="1:19" x14ac:dyDescent="0.25">
      <c r="A661" s="194" t="s">
        <v>30</v>
      </c>
      <c r="B661" s="194"/>
      <c r="C661" s="6">
        <f>Vendas!C672*(1-$B660)</f>
        <v>0</v>
      </c>
      <c r="D661" s="6">
        <f>Vendas!D672*(1-$B660)</f>
        <v>0</v>
      </c>
      <c r="E661" s="6">
        <f>Vendas!E672*(1-$B660)</f>
        <v>0</v>
      </c>
      <c r="F661" s="6">
        <f>Vendas!F672*(1-$B660)</f>
        <v>0</v>
      </c>
      <c r="G661" s="6">
        <f>Vendas!G672*(1-$B660)</f>
        <v>0</v>
      </c>
      <c r="H661" s="6">
        <f>Vendas!H672*(1-$B660)</f>
        <v>0</v>
      </c>
      <c r="I661" s="6">
        <f>Vendas!I672*(1-$B660)</f>
        <v>0</v>
      </c>
      <c r="J661" s="6">
        <f>Vendas!J672*(1-$B660)</f>
        <v>0</v>
      </c>
      <c r="K661" s="6">
        <f>Vendas!K672*(1-$B660)</f>
        <v>0</v>
      </c>
      <c r="L661" s="6">
        <f>Vendas!L672*(1-$B660)</f>
        <v>0</v>
      </c>
      <c r="M661" s="6">
        <f>Vendas!M672*(1-$B660)</f>
        <v>0</v>
      </c>
      <c r="N661" s="6">
        <f>Vendas!N672*(1-$B660)</f>
        <v>0</v>
      </c>
      <c r="O661" s="6">
        <f t="shared" ref="O661" si="1513">AVERAGE(C661:N661)</f>
        <v>0</v>
      </c>
      <c r="P661" s="6">
        <f>Vendas!P672*(1-Aprovisionamento!$B660)</f>
        <v>0</v>
      </c>
      <c r="Q661" s="6">
        <f>Vendas!Q672*(1-Aprovisionamento!$B660)</f>
        <v>0</v>
      </c>
      <c r="R661" s="6">
        <f>Vendas!R672*(1-Aprovisionamento!$B660)</f>
        <v>0</v>
      </c>
      <c r="S661" s="6">
        <f>Vendas!S672*(1-Aprovisionamento!$B660)</f>
        <v>0</v>
      </c>
    </row>
    <row r="662" spans="1:19" ht="12" customHeight="1" x14ac:dyDescent="0.25">
      <c r="A662" s="194" t="s">
        <v>282</v>
      </c>
      <c r="B662" s="194"/>
      <c r="C662" s="6">
        <f t="shared" ref="C662" si="1514">C659*C661</f>
        <v>0</v>
      </c>
      <c r="D662" s="6">
        <f t="shared" ref="D662:N662" si="1515">D659*D661</f>
        <v>0</v>
      </c>
      <c r="E662" s="6">
        <f t="shared" si="1515"/>
        <v>0</v>
      </c>
      <c r="F662" s="6">
        <f t="shared" si="1515"/>
        <v>0</v>
      </c>
      <c r="G662" s="6">
        <f t="shared" si="1515"/>
        <v>0</v>
      </c>
      <c r="H662" s="6">
        <f t="shared" si="1515"/>
        <v>0</v>
      </c>
      <c r="I662" s="6">
        <f t="shared" si="1515"/>
        <v>0</v>
      </c>
      <c r="J662" s="6">
        <f t="shared" si="1515"/>
        <v>0</v>
      </c>
      <c r="K662" s="6">
        <f t="shared" si="1515"/>
        <v>0</v>
      </c>
      <c r="L662" s="6">
        <f t="shared" si="1515"/>
        <v>0</v>
      </c>
      <c r="M662" s="6">
        <f t="shared" si="1515"/>
        <v>0</v>
      </c>
      <c r="N662" s="6">
        <f t="shared" si="1515"/>
        <v>0</v>
      </c>
      <c r="O662" s="6">
        <f t="shared" ref="O662" si="1516">SUM(C662:N662)</f>
        <v>0</v>
      </c>
      <c r="P662" s="6">
        <f t="shared" ref="P662:S662" si="1517">P659*P661</f>
        <v>0</v>
      </c>
      <c r="Q662" s="6">
        <f t="shared" si="1517"/>
        <v>0</v>
      </c>
      <c r="R662" s="6">
        <f t="shared" si="1517"/>
        <v>0</v>
      </c>
      <c r="S662" s="6">
        <f t="shared" si="1517"/>
        <v>0</v>
      </c>
    </row>
    <row r="663" spans="1:19" x14ac:dyDescent="0.25">
      <c r="A663" s="194" t="s">
        <v>31</v>
      </c>
      <c r="B663" s="194"/>
      <c r="C663" s="130">
        <f>Vendas!C674</f>
        <v>0.21</v>
      </c>
      <c r="D663" s="130">
        <f>Vendas!D674</f>
        <v>0.21</v>
      </c>
      <c r="E663" s="130">
        <f>Vendas!E674</f>
        <v>0.21</v>
      </c>
      <c r="F663" s="130">
        <f>Vendas!F674</f>
        <v>0.21</v>
      </c>
      <c r="G663" s="130">
        <f>Vendas!G674</f>
        <v>0.21</v>
      </c>
      <c r="H663" s="130">
        <f>Vendas!H674</f>
        <v>0.21</v>
      </c>
      <c r="I663" s="130">
        <f>Vendas!I674</f>
        <v>0.21</v>
      </c>
      <c r="J663" s="130">
        <f>Vendas!J674</f>
        <v>0.21</v>
      </c>
      <c r="K663" s="130">
        <f>Vendas!K674</f>
        <v>0.21</v>
      </c>
      <c r="L663" s="130">
        <f>Vendas!L674</f>
        <v>0.21</v>
      </c>
      <c r="M663" s="130">
        <f>Vendas!M674</f>
        <v>0.21</v>
      </c>
      <c r="N663" s="130">
        <f>Vendas!N674</f>
        <v>0.21</v>
      </c>
      <c r="O663" s="6"/>
      <c r="P663" s="6"/>
      <c r="Q663" s="6"/>
      <c r="R663" s="6"/>
      <c r="S663" s="6"/>
    </row>
    <row r="664" spans="1:19" x14ac:dyDescent="0.25">
      <c r="A664" s="195" t="s">
        <v>280</v>
      </c>
      <c r="B664" s="195"/>
      <c r="C664" s="6">
        <f t="shared" ref="C664" si="1518">C662*C663</f>
        <v>0</v>
      </c>
      <c r="D664" s="6">
        <f t="shared" ref="D664:N664" si="1519">D662*D663</f>
        <v>0</v>
      </c>
      <c r="E664" s="6">
        <f t="shared" si="1519"/>
        <v>0</v>
      </c>
      <c r="F664" s="6">
        <f t="shared" si="1519"/>
        <v>0</v>
      </c>
      <c r="G664" s="6">
        <f t="shared" si="1519"/>
        <v>0</v>
      </c>
      <c r="H664" s="6">
        <f t="shared" si="1519"/>
        <v>0</v>
      </c>
      <c r="I664" s="6">
        <f t="shared" si="1519"/>
        <v>0</v>
      </c>
      <c r="J664" s="6">
        <f t="shared" si="1519"/>
        <v>0</v>
      </c>
      <c r="K664" s="6">
        <f t="shared" si="1519"/>
        <v>0</v>
      </c>
      <c r="L664" s="6">
        <f t="shared" si="1519"/>
        <v>0</v>
      </c>
      <c r="M664" s="6">
        <f t="shared" si="1519"/>
        <v>0</v>
      </c>
      <c r="N664" s="6">
        <f t="shared" si="1519"/>
        <v>0</v>
      </c>
      <c r="O664" s="6">
        <f t="shared" ref="O664:O667" si="1520">SUM(C664:N664)</f>
        <v>0</v>
      </c>
      <c r="P664" s="6">
        <f t="shared" ref="P664:S664" si="1521">P662*$C663</f>
        <v>0</v>
      </c>
      <c r="Q664" s="6">
        <f t="shared" si="1521"/>
        <v>0</v>
      </c>
      <c r="R664" s="6">
        <f t="shared" si="1521"/>
        <v>0</v>
      </c>
      <c r="S664" s="6">
        <f t="shared" si="1521"/>
        <v>0</v>
      </c>
    </row>
    <row r="665" spans="1:19" x14ac:dyDescent="0.25">
      <c r="A665" s="195" t="s">
        <v>281</v>
      </c>
      <c r="B665" s="195"/>
      <c r="C665" s="6">
        <f t="shared" ref="C665" si="1522">C662+C664</f>
        <v>0</v>
      </c>
      <c r="D665" s="6">
        <f t="shared" ref="D665:N665" si="1523">D662+D664</f>
        <v>0</v>
      </c>
      <c r="E665" s="6">
        <f t="shared" si="1523"/>
        <v>0</v>
      </c>
      <c r="F665" s="6">
        <f t="shared" si="1523"/>
        <v>0</v>
      </c>
      <c r="G665" s="6">
        <f t="shared" si="1523"/>
        <v>0</v>
      </c>
      <c r="H665" s="6">
        <f t="shared" si="1523"/>
        <v>0</v>
      </c>
      <c r="I665" s="6">
        <f t="shared" si="1523"/>
        <v>0</v>
      </c>
      <c r="J665" s="6">
        <f t="shared" si="1523"/>
        <v>0</v>
      </c>
      <c r="K665" s="6">
        <f t="shared" si="1523"/>
        <v>0</v>
      </c>
      <c r="L665" s="6">
        <f t="shared" si="1523"/>
        <v>0</v>
      </c>
      <c r="M665" s="6">
        <f t="shared" si="1523"/>
        <v>0</v>
      </c>
      <c r="N665" s="6">
        <f t="shared" si="1523"/>
        <v>0</v>
      </c>
      <c r="O665" s="6">
        <f t="shared" si="1520"/>
        <v>0</v>
      </c>
      <c r="P665" s="6">
        <f t="shared" ref="P665:S665" si="1524">P662+P664</f>
        <v>0</v>
      </c>
      <c r="Q665" s="6">
        <f t="shared" si="1524"/>
        <v>0</v>
      </c>
      <c r="R665" s="6">
        <f t="shared" si="1524"/>
        <v>0</v>
      </c>
      <c r="S665" s="6">
        <f t="shared" si="1524"/>
        <v>0</v>
      </c>
    </row>
    <row r="666" spans="1:19" x14ac:dyDescent="0.25">
      <c r="A666" s="8" t="s">
        <v>33</v>
      </c>
      <c r="B666" s="80">
        <v>0.25</v>
      </c>
      <c r="C666" s="6">
        <f t="shared" ref="C666" si="1525">C665*$B$16</f>
        <v>0</v>
      </c>
      <c r="D666" s="6">
        <f t="shared" ref="D666:N666" si="1526">D665*$B$16</f>
        <v>0</v>
      </c>
      <c r="E666" s="6">
        <f t="shared" si="1526"/>
        <v>0</v>
      </c>
      <c r="F666" s="6">
        <f t="shared" si="1526"/>
        <v>0</v>
      </c>
      <c r="G666" s="6">
        <f t="shared" si="1526"/>
        <v>0</v>
      </c>
      <c r="H666" s="6">
        <f t="shared" si="1526"/>
        <v>0</v>
      </c>
      <c r="I666" s="6">
        <f t="shared" si="1526"/>
        <v>0</v>
      </c>
      <c r="J666" s="6">
        <f t="shared" si="1526"/>
        <v>0</v>
      </c>
      <c r="K666" s="6">
        <f t="shared" si="1526"/>
        <v>0</v>
      </c>
      <c r="L666" s="6">
        <f t="shared" si="1526"/>
        <v>0</v>
      </c>
      <c r="M666" s="6">
        <f t="shared" si="1526"/>
        <v>0</v>
      </c>
      <c r="N666" s="6">
        <f t="shared" si="1526"/>
        <v>0</v>
      </c>
      <c r="O666" s="6">
        <f t="shared" si="1520"/>
        <v>0</v>
      </c>
      <c r="P666" s="6">
        <f t="shared" ref="P666:S666" si="1527">P665*$B666</f>
        <v>0</v>
      </c>
      <c r="Q666" s="6">
        <f t="shared" si="1527"/>
        <v>0</v>
      </c>
      <c r="R666" s="6">
        <f t="shared" si="1527"/>
        <v>0</v>
      </c>
      <c r="S666" s="6">
        <f t="shared" si="1527"/>
        <v>0</v>
      </c>
    </row>
    <row r="667" spans="1:19" x14ac:dyDescent="0.25">
      <c r="A667" s="8" t="s">
        <v>34</v>
      </c>
      <c r="B667" s="9">
        <f>1-B666</f>
        <v>0.75</v>
      </c>
      <c r="C667" s="6">
        <f t="shared" ref="C667" si="1528">C665*$B$17</f>
        <v>0</v>
      </c>
      <c r="D667" s="6">
        <f t="shared" ref="D667:N667" si="1529">D665*$B$17</f>
        <v>0</v>
      </c>
      <c r="E667" s="6">
        <f t="shared" si="1529"/>
        <v>0</v>
      </c>
      <c r="F667" s="6">
        <f t="shared" si="1529"/>
        <v>0</v>
      </c>
      <c r="G667" s="6">
        <f t="shared" si="1529"/>
        <v>0</v>
      </c>
      <c r="H667" s="6">
        <f t="shared" si="1529"/>
        <v>0</v>
      </c>
      <c r="I667" s="6">
        <f t="shared" si="1529"/>
        <v>0</v>
      </c>
      <c r="J667" s="6">
        <f t="shared" si="1529"/>
        <v>0</v>
      </c>
      <c r="K667" s="6">
        <f t="shared" si="1529"/>
        <v>0</v>
      </c>
      <c r="L667" s="6">
        <f t="shared" si="1529"/>
        <v>0</v>
      </c>
      <c r="M667" s="6">
        <f t="shared" si="1529"/>
        <v>0</v>
      </c>
      <c r="N667" s="6">
        <f t="shared" si="1529"/>
        <v>0</v>
      </c>
      <c r="O667" s="6">
        <f t="shared" si="1520"/>
        <v>0</v>
      </c>
      <c r="P667" s="6">
        <f t="shared" ref="P667:S667" si="1530">P665-P666</f>
        <v>0</v>
      </c>
      <c r="Q667" s="6">
        <f t="shared" si="1530"/>
        <v>0</v>
      </c>
      <c r="R667" s="6">
        <f t="shared" si="1530"/>
        <v>0</v>
      </c>
      <c r="S667" s="6">
        <f t="shared" si="1530"/>
        <v>0</v>
      </c>
    </row>
    <row r="668" spans="1:19" x14ac:dyDescent="0.25">
      <c r="A668" s="122" t="str">
        <f>Vendas!A679</f>
        <v>PRODUTO 67</v>
      </c>
      <c r="B668" s="122"/>
      <c r="C668" s="98" t="s">
        <v>17</v>
      </c>
      <c r="D668" s="98" t="s">
        <v>18</v>
      </c>
      <c r="E668" s="98" t="s">
        <v>19</v>
      </c>
      <c r="F668" s="98" t="s">
        <v>20</v>
      </c>
      <c r="G668" s="98" t="s">
        <v>21</v>
      </c>
      <c r="H668" s="98" t="s">
        <v>22</v>
      </c>
      <c r="I668" s="98" t="s">
        <v>23</v>
      </c>
      <c r="J668" s="98" t="s">
        <v>24</v>
      </c>
      <c r="K668" s="98" t="s">
        <v>25</v>
      </c>
      <c r="L668" s="98" t="s">
        <v>26</v>
      </c>
      <c r="M668" s="98" t="s">
        <v>27</v>
      </c>
      <c r="N668" s="98" t="s">
        <v>28</v>
      </c>
      <c r="O668" s="98" t="s">
        <v>438</v>
      </c>
      <c r="P668" s="98" t="s">
        <v>447</v>
      </c>
      <c r="Q668" s="98" t="s">
        <v>448</v>
      </c>
      <c r="R668" s="98" t="s">
        <v>449</v>
      </c>
      <c r="S668" s="98" t="s">
        <v>450</v>
      </c>
    </row>
    <row r="669" spans="1:19" x14ac:dyDescent="0.25">
      <c r="A669" s="194" t="s">
        <v>29</v>
      </c>
      <c r="B669" s="194"/>
      <c r="C669" s="78">
        <f>Vendas!C681</f>
        <v>0</v>
      </c>
      <c r="D669" s="78">
        <f>Vendas!D681</f>
        <v>0</v>
      </c>
      <c r="E669" s="78">
        <f>Vendas!E681</f>
        <v>0</v>
      </c>
      <c r="F669" s="78">
        <f>Vendas!F681</f>
        <v>0</v>
      </c>
      <c r="G669" s="78">
        <f>Vendas!G681</f>
        <v>0</v>
      </c>
      <c r="H669" s="78">
        <f>Vendas!H681</f>
        <v>0</v>
      </c>
      <c r="I669" s="78">
        <f>Vendas!I681</f>
        <v>0</v>
      </c>
      <c r="J669" s="78">
        <f>Vendas!J681</f>
        <v>0</v>
      </c>
      <c r="K669" s="78">
        <f>Vendas!K681</f>
        <v>0</v>
      </c>
      <c r="L669" s="78">
        <f>Vendas!L681</f>
        <v>0</v>
      </c>
      <c r="M669" s="78">
        <f>Vendas!M681</f>
        <v>0</v>
      </c>
      <c r="N669" s="78">
        <f>Vendas!N681</f>
        <v>0</v>
      </c>
      <c r="O669" s="79">
        <f t="shared" ref="O669" si="1531">SUM(C669:N669)</f>
        <v>0</v>
      </c>
      <c r="P669" s="79">
        <f>Vendas!P681</f>
        <v>0</v>
      </c>
      <c r="Q669" s="79">
        <f>Vendas!Q681</f>
        <v>0</v>
      </c>
      <c r="R669" s="79">
        <f>Vendas!R681</f>
        <v>0</v>
      </c>
      <c r="S669" s="79">
        <f>Vendas!S681</f>
        <v>0</v>
      </c>
    </row>
    <row r="670" spans="1:19" x14ac:dyDescent="0.25">
      <c r="A670" s="175" t="s">
        <v>516</v>
      </c>
      <c r="B670" s="120">
        <v>0</v>
      </c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9"/>
      <c r="P670" s="79"/>
      <c r="Q670" s="79"/>
      <c r="R670" s="79"/>
      <c r="S670" s="79"/>
    </row>
    <row r="671" spans="1:19" x14ac:dyDescent="0.25">
      <c r="A671" s="194" t="s">
        <v>30</v>
      </c>
      <c r="B671" s="194"/>
      <c r="C671" s="6">
        <f>Vendas!C682*(1-$B670)</f>
        <v>0</v>
      </c>
      <c r="D671" s="6">
        <f>Vendas!D682*(1-$B670)</f>
        <v>0</v>
      </c>
      <c r="E671" s="6">
        <f>Vendas!E682*(1-$B670)</f>
        <v>0</v>
      </c>
      <c r="F671" s="6">
        <f>Vendas!F682*(1-$B670)</f>
        <v>0</v>
      </c>
      <c r="G671" s="6">
        <f>Vendas!G682*(1-$B670)</f>
        <v>0</v>
      </c>
      <c r="H671" s="6">
        <f>Vendas!H682*(1-$B670)</f>
        <v>0</v>
      </c>
      <c r="I671" s="6">
        <f>Vendas!I682*(1-$B670)</f>
        <v>0</v>
      </c>
      <c r="J671" s="6">
        <f>Vendas!J682*(1-$B670)</f>
        <v>0</v>
      </c>
      <c r="K671" s="6">
        <f>Vendas!K682*(1-$B670)</f>
        <v>0</v>
      </c>
      <c r="L671" s="6">
        <f>Vendas!L682*(1-$B670)</f>
        <v>0</v>
      </c>
      <c r="M671" s="6">
        <f>Vendas!M682*(1-$B670)</f>
        <v>0</v>
      </c>
      <c r="N671" s="6">
        <f>Vendas!N682*(1-$B670)</f>
        <v>0</v>
      </c>
      <c r="O671" s="6">
        <f t="shared" ref="O671" si="1532">AVERAGE(C671:N671)</f>
        <v>0</v>
      </c>
      <c r="P671" s="6">
        <f>Vendas!P682*(1-Aprovisionamento!$B670)</f>
        <v>0</v>
      </c>
      <c r="Q671" s="6">
        <f>Vendas!Q682*(1-Aprovisionamento!$B670)</f>
        <v>0</v>
      </c>
      <c r="R671" s="6">
        <f>Vendas!R682*(1-Aprovisionamento!$B670)</f>
        <v>0</v>
      </c>
      <c r="S671" s="6">
        <f>Vendas!S682*(1-Aprovisionamento!$B670)</f>
        <v>0</v>
      </c>
    </row>
    <row r="672" spans="1:19" ht="12" customHeight="1" x14ac:dyDescent="0.25">
      <c r="A672" s="194" t="s">
        <v>282</v>
      </c>
      <c r="B672" s="194"/>
      <c r="C672" s="6">
        <f t="shared" ref="C672" si="1533">C669*C671</f>
        <v>0</v>
      </c>
      <c r="D672" s="6">
        <f t="shared" ref="D672:N672" si="1534">D669*D671</f>
        <v>0</v>
      </c>
      <c r="E672" s="6">
        <f t="shared" si="1534"/>
        <v>0</v>
      </c>
      <c r="F672" s="6">
        <f t="shared" si="1534"/>
        <v>0</v>
      </c>
      <c r="G672" s="6">
        <f t="shared" si="1534"/>
        <v>0</v>
      </c>
      <c r="H672" s="6">
        <f t="shared" si="1534"/>
        <v>0</v>
      </c>
      <c r="I672" s="6">
        <f t="shared" si="1534"/>
        <v>0</v>
      </c>
      <c r="J672" s="6">
        <f t="shared" si="1534"/>
        <v>0</v>
      </c>
      <c r="K672" s="6">
        <f t="shared" si="1534"/>
        <v>0</v>
      </c>
      <c r="L672" s="6">
        <f t="shared" si="1534"/>
        <v>0</v>
      </c>
      <c r="M672" s="6">
        <f t="shared" si="1534"/>
        <v>0</v>
      </c>
      <c r="N672" s="6">
        <f t="shared" si="1534"/>
        <v>0</v>
      </c>
      <c r="O672" s="6">
        <f t="shared" ref="O672" si="1535">SUM(C672:N672)</f>
        <v>0</v>
      </c>
      <c r="P672" s="6">
        <f t="shared" ref="P672:S672" si="1536">P669*P671</f>
        <v>0</v>
      </c>
      <c r="Q672" s="6">
        <f t="shared" si="1536"/>
        <v>0</v>
      </c>
      <c r="R672" s="6">
        <f t="shared" si="1536"/>
        <v>0</v>
      </c>
      <c r="S672" s="6">
        <f t="shared" si="1536"/>
        <v>0</v>
      </c>
    </row>
    <row r="673" spans="1:19" x14ac:dyDescent="0.25">
      <c r="A673" s="194" t="s">
        <v>31</v>
      </c>
      <c r="B673" s="194"/>
      <c r="C673" s="130">
        <f>Vendas!C684</f>
        <v>0.21</v>
      </c>
      <c r="D673" s="130">
        <f>Vendas!D684</f>
        <v>0.21</v>
      </c>
      <c r="E673" s="130">
        <f>Vendas!E684</f>
        <v>0.21</v>
      </c>
      <c r="F673" s="130">
        <f>Vendas!F684</f>
        <v>0.21</v>
      </c>
      <c r="G673" s="130">
        <f>Vendas!G684</f>
        <v>0.21</v>
      </c>
      <c r="H673" s="130">
        <f>Vendas!H684</f>
        <v>0.21</v>
      </c>
      <c r="I673" s="130">
        <f>Vendas!I684</f>
        <v>0.21</v>
      </c>
      <c r="J673" s="130">
        <f>Vendas!J684</f>
        <v>0.21</v>
      </c>
      <c r="K673" s="130">
        <f>Vendas!K684</f>
        <v>0.21</v>
      </c>
      <c r="L673" s="130">
        <f>Vendas!L684</f>
        <v>0.21</v>
      </c>
      <c r="M673" s="130">
        <f>Vendas!M684</f>
        <v>0.21</v>
      </c>
      <c r="N673" s="130">
        <f>Vendas!N684</f>
        <v>0.21</v>
      </c>
      <c r="O673" s="6"/>
      <c r="P673" s="6"/>
      <c r="Q673" s="6"/>
      <c r="R673" s="6"/>
      <c r="S673" s="6"/>
    </row>
    <row r="674" spans="1:19" x14ac:dyDescent="0.25">
      <c r="A674" s="195" t="s">
        <v>280</v>
      </c>
      <c r="B674" s="195"/>
      <c r="C674" s="6">
        <f t="shared" ref="C674" si="1537">C672*C673</f>
        <v>0</v>
      </c>
      <c r="D674" s="6">
        <f t="shared" ref="D674:N674" si="1538">D672*D673</f>
        <v>0</v>
      </c>
      <c r="E674" s="6">
        <f t="shared" si="1538"/>
        <v>0</v>
      </c>
      <c r="F674" s="6">
        <f t="shared" si="1538"/>
        <v>0</v>
      </c>
      <c r="G674" s="6">
        <f t="shared" si="1538"/>
        <v>0</v>
      </c>
      <c r="H674" s="6">
        <f t="shared" si="1538"/>
        <v>0</v>
      </c>
      <c r="I674" s="6">
        <f t="shared" si="1538"/>
        <v>0</v>
      </c>
      <c r="J674" s="6">
        <f t="shared" si="1538"/>
        <v>0</v>
      </c>
      <c r="K674" s="6">
        <f t="shared" si="1538"/>
        <v>0</v>
      </c>
      <c r="L674" s="6">
        <f t="shared" si="1538"/>
        <v>0</v>
      </c>
      <c r="M674" s="6">
        <f t="shared" si="1538"/>
        <v>0</v>
      </c>
      <c r="N674" s="6">
        <f t="shared" si="1538"/>
        <v>0</v>
      </c>
      <c r="O674" s="6">
        <f t="shared" ref="O674:O677" si="1539">SUM(C674:N674)</f>
        <v>0</v>
      </c>
      <c r="P674" s="6">
        <f t="shared" ref="P674:S674" si="1540">P672*$C673</f>
        <v>0</v>
      </c>
      <c r="Q674" s="6">
        <f t="shared" si="1540"/>
        <v>0</v>
      </c>
      <c r="R674" s="6">
        <f t="shared" si="1540"/>
        <v>0</v>
      </c>
      <c r="S674" s="6">
        <f t="shared" si="1540"/>
        <v>0</v>
      </c>
    </row>
    <row r="675" spans="1:19" x14ac:dyDescent="0.25">
      <c r="A675" s="195" t="s">
        <v>281</v>
      </c>
      <c r="B675" s="195"/>
      <c r="C675" s="6">
        <f t="shared" ref="C675" si="1541">C672+C674</f>
        <v>0</v>
      </c>
      <c r="D675" s="6">
        <f t="shared" ref="D675:N675" si="1542">D672+D674</f>
        <v>0</v>
      </c>
      <c r="E675" s="6">
        <f t="shared" si="1542"/>
        <v>0</v>
      </c>
      <c r="F675" s="6">
        <f t="shared" si="1542"/>
        <v>0</v>
      </c>
      <c r="G675" s="6">
        <f t="shared" si="1542"/>
        <v>0</v>
      </c>
      <c r="H675" s="6">
        <f t="shared" si="1542"/>
        <v>0</v>
      </c>
      <c r="I675" s="6">
        <f t="shared" si="1542"/>
        <v>0</v>
      </c>
      <c r="J675" s="6">
        <f t="shared" si="1542"/>
        <v>0</v>
      </c>
      <c r="K675" s="6">
        <f t="shared" si="1542"/>
        <v>0</v>
      </c>
      <c r="L675" s="6">
        <f t="shared" si="1542"/>
        <v>0</v>
      </c>
      <c r="M675" s="6">
        <f t="shared" si="1542"/>
        <v>0</v>
      </c>
      <c r="N675" s="6">
        <f t="shared" si="1542"/>
        <v>0</v>
      </c>
      <c r="O675" s="6">
        <f t="shared" si="1539"/>
        <v>0</v>
      </c>
      <c r="P675" s="6">
        <f t="shared" ref="P675:S675" si="1543">P672+P674</f>
        <v>0</v>
      </c>
      <c r="Q675" s="6">
        <f t="shared" si="1543"/>
        <v>0</v>
      </c>
      <c r="R675" s="6">
        <f t="shared" si="1543"/>
        <v>0</v>
      </c>
      <c r="S675" s="6">
        <f t="shared" si="1543"/>
        <v>0</v>
      </c>
    </row>
    <row r="676" spans="1:19" x14ac:dyDescent="0.25">
      <c r="A676" s="8" t="s">
        <v>33</v>
      </c>
      <c r="B676" s="80">
        <v>0.25</v>
      </c>
      <c r="C676" s="6">
        <f t="shared" ref="C676" si="1544">C675*$B$16</f>
        <v>0</v>
      </c>
      <c r="D676" s="6">
        <f t="shared" ref="D676:N676" si="1545">D675*$B$16</f>
        <v>0</v>
      </c>
      <c r="E676" s="6">
        <f t="shared" si="1545"/>
        <v>0</v>
      </c>
      <c r="F676" s="6">
        <f t="shared" si="1545"/>
        <v>0</v>
      </c>
      <c r="G676" s="6">
        <f t="shared" si="1545"/>
        <v>0</v>
      </c>
      <c r="H676" s="6">
        <f t="shared" si="1545"/>
        <v>0</v>
      </c>
      <c r="I676" s="6">
        <f t="shared" si="1545"/>
        <v>0</v>
      </c>
      <c r="J676" s="6">
        <f t="shared" si="1545"/>
        <v>0</v>
      </c>
      <c r="K676" s="6">
        <f t="shared" si="1545"/>
        <v>0</v>
      </c>
      <c r="L676" s="6">
        <f t="shared" si="1545"/>
        <v>0</v>
      </c>
      <c r="M676" s="6">
        <f t="shared" si="1545"/>
        <v>0</v>
      </c>
      <c r="N676" s="6">
        <f t="shared" si="1545"/>
        <v>0</v>
      </c>
      <c r="O676" s="6">
        <f t="shared" si="1539"/>
        <v>0</v>
      </c>
      <c r="P676" s="6">
        <f t="shared" ref="P676:S676" si="1546">P675*$B676</f>
        <v>0</v>
      </c>
      <c r="Q676" s="6">
        <f t="shared" si="1546"/>
        <v>0</v>
      </c>
      <c r="R676" s="6">
        <f t="shared" si="1546"/>
        <v>0</v>
      </c>
      <c r="S676" s="6">
        <f t="shared" si="1546"/>
        <v>0</v>
      </c>
    </row>
    <row r="677" spans="1:19" x14ac:dyDescent="0.25">
      <c r="A677" s="8" t="s">
        <v>34</v>
      </c>
      <c r="B677" s="9">
        <f>1-B676</f>
        <v>0.75</v>
      </c>
      <c r="C677" s="6">
        <f t="shared" ref="C677" si="1547">C675*$B$17</f>
        <v>0</v>
      </c>
      <c r="D677" s="6">
        <f t="shared" ref="D677:N677" si="1548">D675*$B$17</f>
        <v>0</v>
      </c>
      <c r="E677" s="6">
        <f t="shared" si="1548"/>
        <v>0</v>
      </c>
      <c r="F677" s="6">
        <f t="shared" si="1548"/>
        <v>0</v>
      </c>
      <c r="G677" s="6">
        <f t="shared" si="1548"/>
        <v>0</v>
      </c>
      <c r="H677" s="6">
        <f t="shared" si="1548"/>
        <v>0</v>
      </c>
      <c r="I677" s="6">
        <f t="shared" si="1548"/>
        <v>0</v>
      </c>
      <c r="J677" s="6">
        <f t="shared" si="1548"/>
        <v>0</v>
      </c>
      <c r="K677" s="6">
        <f t="shared" si="1548"/>
        <v>0</v>
      </c>
      <c r="L677" s="6">
        <f t="shared" si="1548"/>
        <v>0</v>
      </c>
      <c r="M677" s="6">
        <f t="shared" si="1548"/>
        <v>0</v>
      </c>
      <c r="N677" s="6">
        <f t="shared" si="1548"/>
        <v>0</v>
      </c>
      <c r="O677" s="6">
        <f t="shared" si="1539"/>
        <v>0</v>
      </c>
      <c r="P677" s="6">
        <f t="shared" ref="P677:S677" si="1549">P675-P676</f>
        <v>0</v>
      </c>
      <c r="Q677" s="6">
        <f t="shared" si="1549"/>
        <v>0</v>
      </c>
      <c r="R677" s="6">
        <f t="shared" si="1549"/>
        <v>0</v>
      </c>
      <c r="S677" s="6">
        <f t="shared" si="1549"/>
        <v>0</v>
      </c>
    </row>
    <row r="678" spans="1:19" x14ac:dyDescent="0.25">
      <c r="A678" s="122" t="str">
        <f>Vendas!A689</f>
        <v>PRODUTO 68</v>
      </c>
      <c r="B678" s="122"/>
      <c r="C678" s="98" t="s">
        <v>17</v>
      </c>
      <c r="D678" s="98" t="s">
        <v>18</v>
      </c>
      <c r="E678" s="98" t="s">
        <v>19</v>
      </c>
      <c r="F678" s="98" t="s">
        <v>20</v>
      </c>
      <c r="G678" s="98" t="s">
        <v>21</v>
      </c>
      <c r="H678" s="98" t="s">
        <v>22</v>
      </c>
      <c r="I678" s="98" t="s">
        <v>23</v>
      </c>
      <c r="J678" s="98" t="s">
        <v>24</v>
      </c>
      <c r="K678" s="98" t="s">
        <v>25</v>
      </c>
      <c r="L678" s="98" t="s">
        <v>26</v>
      </c>
      <c r="M678" s="98" t="s">
        <v>27</v>
      </c>
      <c r="N678" s="98" t="s">
        <v>28</v>
      </c>
      <c r="O678" s="98" t="s">
        <v>438</v>
      </c>
      <c r="P678" s="98" t="s">
        <v>447</v>
      </c>
      <c r="Q678" s="98" t="s">
        <v>448</v>
      </c>
      <c r="R678" s="98" t="s">
        <v>449</v>
      </c>
      <c r="S678" s="98" t="s">
        <v>450</v>
      </c>
    </row>
    <row r="679" spans="1:19" x14ac:dyDescent="0.25">
      <c r="A679" s="194" t="s">
        <v>29</v>
      </c>
      <c r="B679" s="194"/>
      <c r="C679" s="78">
        <f>Vendas!C691</f>
        <v>0</v>
      </c>
      <c r="D679" s="78">
        <f>Vendas!D691</f>
        <v>0</v>
      </c>
      <c r="E679" s="78">
        <f>Vendas!E691</f>
        <v>0</v>
      </c>
      <c r="F679" s="78">
        <f>Vendas!F691</f>
        <v>0</v>
      </c>
      <c r="G679" s="78">
        <f>Vendas!G691</f>
        <v>0</v>
      </c>
      <c r="H679" s="78">
        <f>Vendas!H691</f>
        <v>0</v>
      </c>
      <c r="I679" s="78">
        <f>Vendas!I691</f>
        <v>0</v>
      </c>
      <c r="J679" s="78">
        <f>Vendas!J691</f>
        <v>0</v>
      </c>
      <c r="K679" s="78">
        <f>Vendas!K691</f>
        <v>0</v>
      </c>
      <c r="L679" s="78">
        <f>Vendas!L691</f>
        <v>0</v>
      </c>
      <c r="M679" s="78">
        <f>Vendas!M691</f>
        <v>0</v>
      </c>
      <c r="N679" s="78">
        <f>Vendas!N691</f>
        <v>0</v>
      </c>
      <c r="O679" s="79">
        <f t="shared" ref="O679" si="1550">SUM(C679:N679)</f>
        <v>0</v>
      </c>
      <c r="P679" s="79">
        <f>Vendas!P691</f>
        <v>0</v>
      </c>
      <c r="Q679" s="79">
        <f>Vendas!Q691</f>
        <v>0</v>
      </c>
      <c r="R679" s="79">
        <f>Vendas!R691</f>
        <v>0</v>
      </c>
      <c r="S679" s="79">
        <f>Vendas!S691</f>
        <v>0</v>
      </c>
    </row>
    <row r="680" spans="1:19" x14ac:dyDescent="0.25">
      <c r="A680" s="175" t="s">
        <v>516</v>
      </c>
      <c r="B680" s="120">
        <v>0</v>
      </c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9"/>
      <c r="P680" s="79"/>
      <c r="Q680" s="79"/>
      <c r="R680" s="79"/>
      <c r="S680" s="79"/>
    </row>
    <row r="681" spans="1:19" x14ac:dyDescent="0.25">
      <c r="A681" s="194" t="s">
        <v>30</v>
      </c>
      <c r="B681" s="194"/>
      <c r="C681" s="6">
        <f>Vendas!C692*(1-$B680)</f>
        <v>0</v>
      </c>
      <c r="D681" s="6">
        <f>Vendas!D692*(1-$B680)</f>
        <v>0</v>
      </c>
      <c r="E681" s="6">
        <f>Vendas!E692*(1-$B680)</f>
        <v>0</v>
      </c>
      <c r="F681" s="6">
        <f>Vendas!F692*(1-$B680)</f>
        <v>0</v>
      </c>
      <c r="G681" s="6">
        <f>Vendas!G692*(1-$B680)</f>
        <v>0</v>
      </c>
      <c r="H681" s="6">
        <f>Vendas!H692*(1-$B680)</f>
        <v>0</v>
      </c>
      <c r="I681" s="6">
        <f>Vendas!I692*(1-$B680)</f>
        <v>0</v>
      </c>
      <c r="J681" s="6">
        <f>Vendas!J692*(1-$B680)</f>
        <v>0</v>
      </c>
      <c r="K681" s="6">
        <f>Vendas!K692*(1-$B680)</f>
        <v>0</v>
      </c>
      <c r="L681" s="6">
        <f>Vendas!L692*(1-$B680)</f>
        <v>0</v>
      </c>
      <c r="M681" s="6">
        <f>Vendas!M692*(1-$B680)</f>
        <v>0</v>
      </c>
      <c r="N681" s="6">
        <f>Vendas!N692*(1-$B680)</f>
        <v>0</v>
      </c>
      <c r="O681" s="6">
        <f t="shared" ref="O681" si="1551">AVERAGE(C681:N681)</f>
        <v>0</v>
      </c>
      <c r="P681" s="6">
        <f>Vendas!P692*(1-Aprovisionamento!$B680)</f>
        <v>0</v>
      </c>
      <c r="Q681" s="6">
        <f>Vendas!Q692*(1-Aprovisionamento!$B680)</f>
        <v>0</v>
      </c>
      <c r="R681" s="6">
        <f>Vendas!R692*(1-Aprovisionamento!$B680)</f>
        <v>0</v>
      </c>
      <c r="S681" s="6">
        <f>Vendas!S692*(1-Aprovisionamento!$B680)</f>
        <v>0</v>
      </c>
    </row>
    <row r="682" spans="1:19" ht="12" customHeight="1" x14ac:dyDescent="0.25">
      <c r="A682" s="194" t="s">
        <v>282</v>
      </c>
      <c r="B682" s="194"/>
      <c r="C682" s="6">
        <f t="shared" ref="C682" si="1552">C679*C681</f>
        <v>0</v>
      </c>
      <c r="D682" s="6">
        <f t="shared" ref="D682:N682" si="1553">D679*D681</f>
        <v>0</v>
      </c>
      <c r="E682" s="6">
        <f t="shared" si="1553"/>
        <v>0</v>
      </c>
      <c r="F682" s="6">
        <f t="shared" si="1553"/>
        <v>0</v>
      </c>
      <c r="G682" s="6">
        <f t="shared" si="1553"/>
        <v>0</v>
      </c>
      <c r="H682" s="6">
        <f t="shared" si="1553"/>
        <v>0</v>
      </c>
      <c r="I682" s="6">
        <f t="shared" si="1553"/>
        <v>0</v>
      </c>
      <c r="J682" s="6">
        <f t="shared" si="1553"/>
        <v>0</v>
      </c>
      <c r="K682" s="6">
        <f t="shared" si="1553"/>
        <v>0</v>
      </c>
      <c r="L682" s="6">
        <f t="shared" si="1553"/>
        <v>0</v>
      </c>
      <c r="M682" s="6">
        <f t="shared" si="1553"/>
        <v>0</v>
      </c>
      <c r="N682" s="6">
        <f t="shared" si="1553"/>
        <v>0</v>
      </c>
      <c r="O682" s="6">
        <f t="shared" ref="O682" si="1554">SUM(C682:N682)</f>
        <v>0</v>
      </c>
      <c r="P682" s="6">
        <f t="shared" ref="P682:S682" si="1555">P679*P681</f>
        <v>0</v>
      </c>
      <c r="Q682" s="6">
        <f t="shared" si="1555"/>
        <v>0</v>
      </c>
      <c r="R682" s="6">
        <f t="shared" si="1555"/>
        <v>0</v>
      </c>
      <c r="S682" s="6">
        <f t="shared" si="1555"/>
        <v>0</v>
      </c>
    </row>
    <row r="683" spans="1:19" x14ac:dyDescent="0.25">
      <c r="A683" s="194" t="s">
        <v>31</v>
      </c>
      <c r="B683" s="194"/>
      <c r="C683" s="130">
        <f>Vendas!C694</f>
        <v>0.21</v>
      </c>
      <c r="D683" s="130">
        <f>Vendas!D694</f>
        <v>0.21</v>
      </c>
      <c r="E683" s="130">
        <f>Vendas!E694</f>
        <v>0.21</v>
      </c>
      <c r="F683" s="130">
        <f>Vendas!F694</f>
        <v>0.21</v>
      </c>
      <c r="G683" s="130">
        <f>Vendas!G694</f>
        <v>0.21</v>
      </c>
      <c r="H683" s="130">
        <f>Vendas!H694</f>
        <v>0.21</v>
      </c>
      <c r="I683" s="130">
        <f>Vendas!I694</f>
        <v>0.21</v>
      </c>
      <c r="J683" s="130">
        <f>Vendas!J694</f>
        <v>0.21</v>
      </c>
      <c r="K683" s="130">
        <f>Vendas!K694</f>
        <v>0.21</v>
      </c>
      <c r="L683" s="130">
        <f>Vendas!L694</f>
        <v>0.21</v>
      </c>
      <c r="M683" s="130">
        <f>Vendas!M694</f>
        <v>0.21</v>
      </c>
      <c r="N683" s="130">
        <f>Vendas!N694</f>
        <v>0.21</v>
      </c>
      <c r="O683" s="6"/>
      <c r="P683" s="6"/>
      <c r="Q683" s="6"/>
      <c r="R683" s="6"/>
      <c r="S683" s="6"/>
    </row>
    <row r="684" spans="1:19" x14ac:dyDescent="0.25">
      <c r="A684" s="195" t="s">
        <v>280</v>
      </c>
      <c r="B684" s="195"/>
      <c r="C684" s="6">
        <f t="shared" ref="C684" si="1556">C682*C683</f>
        <v>0</v>
      </c>
      <c r="D684" s="6">
        <f t="shared" ref="D684:N684" si="1557">D682*D683</f>
        <v>0</v>
      </c>
      <c r="E684" s="6">
        <f t="shared" si="1557"/>
        <v>0</v>
      </c>
      <c r="F684" s="6">
        <f t="shared" si="1557"/>
        <v>0</v>
      </c>
      <c r="G684" s="6">
        <f t="shared" si="1557"/>
        <v>0</v>
      </c>
      <c r="H684" s="6">
        <f t="shared" si="1557"/>
        <v>0</v>
      </c>
      <c r="I684" s="6">
        <f t="shared" si="1557"/>
        <v>0</v>
      </c>
      <c r="J684" s="6">
        <f t="shared" si="1557"/>
        <v>0</v>
      </c>
      <c r="K684" s="6">
        <f t="shared" si="1557"/>
        <v>0</v>
      </c>
      <c r="L684" s="6">
        <f t="shared" si="1557"/>
        <v>0</v>
      </c>
      <c r="M684" s="6">
        <f t="shared" si="1557"/>
        <v>0</v>
      </c>
      <c r="N684" s="6">
        <f t="shared" si="1557"/>
        <v>0</v>
      </c>
      <c r="O684" s="6">
        <f t="shared" ref="O684:O687" si="1558">SUM(C684:N684)</f>
        <v>0</v>
      </c>
      <c r="P684" s="6">
        <f t="shared" ref="P684:S684" si="1559">P682*$C683</f>
        <v>0</v>
      </c>
      <c r="Q684" s="6">
        <f t="shared" si="1559"/>
        <v>0</v>
      </c>
      <c r="R684" s="6">
        <f t="shared" si="1559"/>
        <v>0</v>
      </c>
      <c r="S684" s="6">
        <f t="shared" si="1559"/>
        <v>0</v>
      </c>
    </row>
    <row r="685" spans="1:19" x14ac:dyDescent="0.25">
      <c r="A685" s="195" t="s">
        <v>281</v>
      </c>
      <c r="B685" s="195"/>
      <c r="C685" s="6">
        <f t="shared" ref="C685" si="1560">C682+C684</f>
        <v>0</v>
      </c>
      <c r="D685" s="6">
        <f t="shared" ref="D685:N685" si="1561">D682+D684</f>
        <v>0</v>
      </c>
      <c r="E685" s="6">
        <f t="shared" si="1561"/>
        <v>0</v>
      </c>
      <c r="F685" s="6">
        <f t="shared" si="1561"/>
        <v>0</v>
      </c>
      <c r="G685" s="6">
        <f t="shared" si="1561"/>
        <v>0</v>
      </c>
      <c r="H685" s="6">
        <f t="shared" si="1561"/>
        <v>0</v>
      </c>
      <c r="I685" s="6">
        <f t="shared" si="1561"/>
        <v>0</v>
      </c>
      <c r="J685" s="6">
        <f t="shared" si="1561"/>
        <v>0</v>
      </c>
      <c r="K685" s="6">
        <f t="shared" si="1561"/>
        <v>0</v>
      </c>
      <c r="L685" s="6">
        <f t="shared" si="1561"/>
        <v>0</v>
      </c>
      <c r="M685" s="6">
        <f t="shared" si="1561"/>
        <v>0</v>
      </c>
      <c r="N685" s="6">
        <f t="shared" si="1561"/>
        <v>0</v>
      </c>
      <c r="O685" s="6">
        <f t="shared" si="1558"/>
        <v>0</v>
      </c>
      <c r="P685" s="6">
        <f t="shared" ref="P685:S685" si="1562">P682+P684</f>
        <v>0</v>
      </c>
      <c r="Q685" s="6">
        <f t="shared" si="1562"/>
        <v>0</v>
      </c>
      <c r="R685" s="6">
        <f t="shared" si="1562"/>
        <v>0</v>
      </c>
      <c r="S685" s="6">
        <f t="shared" si="1562"/>
        <v>0</v>
      </c>
    </row>
    <row r="686" spans="1:19" x14ac:dyDescent="0.25">
      <c r="A686" s="8" t="s">
        <v>33</v>
      </c>
      <c r="B686" s="80">
        <v>0.25</v>
      </c>
      <c r="C686" s="6">
        <f t="shared" ref="C686" si="1563">C685*$B$16</f>
        <v>0</v>
      </c>
      <c r="D686" s="6">
        <f t="shared" ref="D686:N686" si="1564">D685*$B$16</f>
        <v>0</v>
      </c>
      <c r="E686" s="6">
        <f t="shared" si="1564"/>
        <v>0</v>
      </c>
      <c r="F686" s="6">
        <f t="shared" si="1564"/>
        <v>0</v>
      </c>
      <c r="G686" s="6">
        <f t="shared" si="1564"/>
        <v>0</v>
      </c>
      <c r="H686" s="6">
        <f t="shared" si="1564"/>
        <v>0</v>
      </c>
      <c r="I686" s="6">
        <f t="shared" si="1564"/>
        <v>0</v>
      </c>
      <c r="J686" s="6">
        <f t="shared" si="1564"/>
        <v>0</v>
      </c>
      <c r="K686" s="6">
        <f t="shared" si="1564"/>
        <v>0</v>
      </c>
      <c r="L686" s="6">
        <f t="shared" si="1564"/>
        <v>0</v>
      </c>
      <c r="M686" s="6">
        <f t="shared" si="1564"/>
        <v>0</v>
      </c>
      <c r="N686" s="6">
        <f t="shared" si="1564"/>
        <v>0</v>
      </c>
      <c r="O686" s="6">
        <f t="shared" si="1558"/>
        <v>0</v>
      </c>
      <c r="P686" s="6">
        <f t="shared" ref="P686:S686" si="1565">P685*$B686</f>
        <v>0</v>
      </c>
      <c r="Q686" s="6">
        <f t="shared" si="1565"/>
        <v>0</v>
      </c>
      <c r="R686" s="6">
        <f t="shared" si="1565"/>
        <v>0</v>
      </c>
      <c r="S686" s="6">
        <f t="shared" si="1565"/>
        <v>0</v>
      </c>
    </row>
    <row r="687" spans="1:19" x14ac:dyDescent="0.25">
      <c r="A687" s="8" t="s">
        <v>34</v>
      </c>
      <c r="B687" s="9">
        <f>1-B686</f>
        <v>0.75</v>
      </c>
      <c r="C687" s="6">
        <f t="shared" ref="C687" si="1566">C685*$B$17</f>
        <v>0</v>
      </c>
      <c r="D687" s="6">
        <f t="shared" ref="D687:N687" si="1567">D685*$B$17</f>
        <v>0</v>
      </c>
      <c r="E687" s="6">
        <f t="shared" si="1567"/>
        <v>0</v>
      </c>
      <c r="F687" s="6">
        <f t="shared" si="1567"/>
        <v>0</v>
      </c>
      <c r="G687" s="6">
        <f t="shared" si="1567"/>
        <v>0</v>
      </c>
      <c r="H687" s="6">
        <f t="shared" si="1567"/>
        <v>0</v>
      </c>
      <c r="I687" s="6">
        <f t="shared" si="1567"/>
        <v>0</v>
      </c>
      <c r="J687" s="6">
        <f t="shared" si="1567"/>
        <v>0</v>
      </c>
      <c r="K687" s="6">
        <f t="shared" si="1567"/>
        <v>0</v>
      </c>
      <c r="L687" s="6">
        <f t="shared" si="1567"/>
        <v>0</v>
      </c>
      <c r="M687" s="6">
        <f t="shared" si="1567"/>
        <v>0</v>
      </c>
      <c r="N687" s="6">
        <f t="shared" si="1567"/>
        <v>0</v>
      </c>
      <c r="O687" s="6">
        <f t="shared" si="1558"/>
        <v>0</v>
      </c>
      <c r="P687" s="6">
        <f t="shared" ref="P687:S687" si="1568">P685-P686</f>
        <v>0</v>
      </c>
      <c r="Q687" s="6">
        <f t="shared" si="1568"/>
        <v>0</v>
      </c>
      <c r="R687" s="6">
        <f t="shared" si="1568"/>
        <v>0</v>
      </c>
      <c r="S687" s="6">
        <f t="shared" si="1568"/>
        <v>0</v>
      </c>
    </row>
    <row r="688" spans="1:19" x14ac:dyDescent="0.25">
      <c r="A688" s="122" t="str">
        <f>Vendas!A699</f>
        <v>PRODUTO 69</v>
      </c>
      <c r="B688" s="122"/>
      <c r="C688" s="98" t="s">
        <v>17</v>
      </c>
      <c r="D688" s="98" t="s">
        <v>18</v>
      </c>
      <c r="E688" s="98" t="s">
        <v>19</v>
      </c>
      <c r="F688" s="98" t="s">
        <v>20</v>
      </c>
      <c r="G688" s="98" t="s">
        <v>21</v>
      </c>
      <c r="H688" s="98" t="s">
        <v>22</v>
      </c>
      <c r="I688" s="98" t="s">
        <v>23</v>
      </c>
      <c r="J688" s="98" t="s">
        <v>24</v>
      </c>
      <c r="K688" s="98" t="s">
        <v>25</v>
      </c>
      <c r="L688" s="98" t="s">
        <v>26</v>
      </c>
      <c r="M688" s="98" t="s">
        <v>27</v>
      </c>
      <c r="N688" s="98" t="s">
        <v>28</v>
      </c>
      <c r="O688" s="98" t="s">
        <v>438</v>
      </c>
      <c r="P688" s="98" t="s">
        <v>447</v>
      </c>
      <c r="Q688" s="98" t="s">
        <v>448</v>
      </c>
      <c r="R688" s="98" t="s">
        <v>449</v>
      </c>
      <c r="S688" s="98" t="s">
        <v>450</v>
      </c>
    </row>
    <row r="689" spans="1:19" x14ac:dyDescent="0.25">
      <c r="A689" s="194" t="s">
        <v>29</v>
      </c>
      <c r="B689" s="194"/>
      <c r="C689" s="78">
        <f>Vendas!C701</f>
        <v>0</v>
      </c>
      <c r="D689" s="78">
        <f>Vendas!D701</f>
        <v>0</v>
      </c>
      <c r="E689" s="78">
        <f>Vendas!E701</f>
        <v>0</v>
      </c>
      <c r="F689" s="78">
        <f>Vendas!F701</f>
        <v>0</v>
      </c>
      <c r="G689" s="78">
        <f>Vendas!G701</f>
        <v>0</v>
      </c>
      <c r="H689" s="78">
        <f>Vendas!H701</f>
        <v>0</v>
      </c>
      <c r="I689" s="78">
        <f>Vendas!I701</f>
        <v>0</v>
      </c>
      <c r="J689" s="78">
        <f>Vendas!J701</f>
        <v>0</v>
      </c>
      <c r="K689" s="78">
        <f>Vendas!K701</f>
        <v>0</v>
      </c>
      <c r="L689" s="78">
        <f>Vendas!L701</f>
        <v>0</v>
      </c>
      <c r="M689" s="78">
        <f>Vendas!M701</f>
        <v>0</v>
      </c>
      <c r="N689" s="78">
        <f>Vendas!N701</f>
        <v>0</v>
      </c>
      <c r="O689" s="79">
        <f t="shared" ref="O689" si="1569">SUM(C689:N689)</f>
        <v>0</v>
      </c>
      <c r="P689" s="79">
        <f>Vendas!P701</f>
        <v>0</v>
      </c>
      <c r="Q689" s="79">
        <f>Vendas!Q701</f>
        <v>0</v>
      </c>
      <c r="R689" s="79">
        <f>Vendas!R701</f>
        <v>0</v>
      </c>
      <c r="S689" s="79">
        <f>Vendas!S701</f>
        <v>0</v>
      </c>
    </row>
    <row r="690" spans="1:19" x14ac:dyDescent="0.25">
      <c r="A690" s="175" t="s">
        <v>516</v>
      </c>
      <c r="B690" s="120">
        <v>0</v>
      </c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9"/>
      <c r="P690" s="79"/>
      <c r="Q690" s="79"/>
      <c r="R690" s="79"/>
      <c r="S690" s="79"/>
    </row>
    <row r="691" spans="1:19" x14ac:dyDescent="0.25">
      <c r="A691" s="194" t="s">
        <v>30</v>
      </c>
      <c r="B691" s="194"/>
      <c r="C691" s="6">
        <f>Vendas!C702*(1-$B690)</f>
        <v>0</v>
      </c>
      <c r="D691" s="6">
        <f>Vendas!D702*(1-$B690)</f>
        <v>0</v>
      </c>
      <c r="E691" s="6">
        <f>Vendas!E702*(1-$B690)</f>
        <v>0</v>
      </c>
      <c r="F691" s="6">
        <f>Vendas!F702*(1-$B690)</f>
        <v>0</v>
      </c>
      <c r="G691" s="6">
        <f>Vendas!G702*(1-$B690)</f>
        <v>0</v>
      </c>
      <c r="H691" s="6">
        <f>Vendas!H702*(1-$B690)</f>
        <v>0</v>
      </c>
      <c r="I691" s="6">
        <f>Vendas!I702*(1-$B690)</f>
        <v>0</v>
      </c>
      <c r="J691" s="6">
        <f>Vendas!J702*(1-$B690)</f>
        <v>0</v>
      </c>
      <c r="K691" s="6">
        <f>Vendas!K702*(1-$B690)</f>
        <v>0</v>
      </c>
      <c r="L691" s="6">
        <f>Vendas!L702*(1-$B690)</f>
        <v>0</v>
      </c>
      <c r="M691" s="6">
        <f>Vendas!M702*(1-$B690)</f>
        <v>0</v>
      </c>
      <c r="N691" s="6">
        <f>Vendas!N702*(1-$B690)</f>
        <v>0</v>
      </c>
      <c r="O691" s="6">
        <f t="shared" ref="O691" si="1570">AVERAGE(C691:N691)</f>
        <v>0</v>
      </c>
      <c r="P691" s="6">
        <f>Vendas!P702*(1-Aprovisionamento!$B690)</f>
        <v>0</v>
      </c>
      <c r="Q691" s="6">
        <f>Vendas!Q702*(1-Aprovisionamento!$B690)</f>
        <v>0</v>
      </c>
      <c r="R691" s="6">
        <f>Vendas!R702*(1-Aprovisionamento!$B690)</f>
        <v>0</v>
      </c>
      <c r="S691" s="6">
        <f>Vendas!S702*(1-Aprovisionamento!$B690)</f>
        <v>0</v>
      </c>
    </row>
    <row r="692" spans="1:19" ht="12" customHeight="1" x14ac:dyDescent="0.25">
      <c r="A692" s="194" t="s">
        <v>282</v>
      </c>
      <c r="B692" s="194"/>
      <c r="C692" s="6">
        <f t="shared" ref="C692" si="1571">C689*C691</f>
        <v>0</v>
      </c>
      <c r="D692" s="6">
        <f t="shared" ref="D692:N692" si="1572">D689*D691</f>
        <v>0</v>
      </c>
      <c r="E692" s="6">
        <f t="shared" si="1572"/>
        <v>0</v>
      </c>
      <c r="F692" s="6">
        <f t="shared" si="1572"/>
        <v>0</v>
      </c>
      <c r="G692" s="6">
        <f t="shared" si="1572"/>
        <v>0</v>
      </c>
      <c r="H692" s="6">
        <f t="shared" si="1572"/>
        <v>0</v>
      </c>
      <c r="I692" s="6">
        <f t="shared" si="1572"/>
        <v>0</v>
      </c>
      <c r="J692" s="6">
        <f t="shared" si="1572"/>
        <v>0</v>
      </c>
      <c r="K692" s="6">
        <f t="shared" si="1572"/>
        <v>0</v>
      </c>
      <c r="L692" s="6">
        <f t="shared" si="1572"/>
        <v>0</v>
      </c>
      <c r="M692" s="6">
        <f t="shared" si="1572"/>
        <v>0</v>
      </c>
      <c r="N692" s="6">
        <f t="shared" si="1572"/>
        <v>0</v>
      </c>
      <c r="O692" s="6">
        <f t="shared" ref="O692" si="1573">SUM(C692:N692)</f>
        <v>0</v>
      </c>
      <c r="P692" s="6">
        <f t="shared" ref="P692:S692" si="1574">P689*P691</f>
        <v>0</v>
      </c>
      <c r="Q692" s="6">
        <f t="shared" si="1574"/>
        <v>0</v>
      </c>
      <c r="R692" s="6">
        <f t="shared" si="1574"/>
        <v>0</v>
      </c>
      <c r="S692" s="6">
        <f t="shared" si="1574"/>
        <v>0</v>
      </c>
    </row>
    <row r="693" spans="1:19" x14ac:dyDescent="0.25">
      <c r="A693" s="194" t="s">
        <v>31</v>
      </c>
      <c r="B693" s="194"/>
      <c r="C693" s="130">
        <f>Vendas!C704</f>
        <v>0.21</v>
      </c>
      <c r="D693" s="130">
        <f>Vendas!D704</f>
        <v>0.21</v>
      </c>
      <c r="E693" s="130">
        <f>Vendas!E704</f>
        <v>0.21</v>
      </c>
      <c r="F693" s="130">
        <f>Vendas!F704</f>
        <v>0.21</v>
      </c>
      <c r="G693" s="130">
        <f>Vendas!G704</f>
        <v>0.21</v>
      </c>
      <c r="H693" s="130">
        <f>Vendas!H704</f>
        <v>0.21</v>
      </c>
      <c r="I693" s="130">
        <f>Vendas!I704</f>
        <v>0.21</v>
      </c>
      <c r="J693" s="130">
        <f>Vendas!J704</f>
        <v>0.21</v>
      </c>
      <c r="K693" s="130">
        <f>Vendas!K704</f>
        <v>0.21</v>
      </c>
      <c r="L693" s="130">
        <f>Vendas!L704</f>
        <v>0.21</v>
      </c>
      <c r="M693" s="130">
        <f>Vendas!M704</f>
        <v>0.21</v>
      </c>
      <c r="N693" s="130">
        <f>Vendas!N704</f>
        <v>0.21</v>
      </c>
      <c r="O693" s="6"/>
      <c r="P693" s="6"/>
      <c r="Q693" s="6"/>
      <c r="R693" s="6"/>
      <c r="S693" s="6"/>
    </row>
    <row r="694" spans="1:19" x14ac:dyDescent="0.25">
      <c r="A694" s="195" t="s">
        <v>280</v>
      </c>
      <c r="B694" s="195"/>
      <c r="C694" s="6">
        <f t="shared" ref="C694" si="1575">C692*C693</f>
        <v>0</v>
      </c>
      <c r="D694" s="6">
        <f t="shared" ref="D694:N694" si="1576">D692*D693</f>
        <v>0</v>
      </c>
      <c r="E694" s="6">
        <f t="shared" si="1576"/>
        <v>0</v>
      </c>
      <c r="F694" s="6">
        <f t="shared" si="1576"/>
        <v>0</v>
      </c>
      <c r="G694" s="6">
        <f t="shared" si="1576"/>
        <v>0</v>
      </c>
      <c r="H694" s="6">
        <f t="shared" si="1576"/>
        <v>0</v>
      </c>
      <c r="I694" s="6">
        <f t="shared" si="1576"/>
        <v>0</v>
      </c>
      <c r="J694" s="6">
        <f t="shared" si="1576"/>
        <v>0</v>
      </c>
      <c r="K694" s="6">
        <f t="shared" si="1576"/>
        <v>0</v>
      </c>
      <c r="L694" s="6">
        <f t="shared" si="1576"/>
        <v>0</v>
      </c>
      <c r="M694" s="6">
        <f t="shared" si="1576"/>
        <v>0</v>
      </c>
      <c r="N694" s="6">
        <f t="shared" si="1576"/>
        <v>0</v>
      </c>
      <c r="O694" s="6">
        <f t="shared" ref="O694:O697" si="1577">SUM(C694:N694)</f>
        <v>0</v>
      </c>
      <c r="P694" s="6">
        <f t="shared" ref="P694:S694" si="1578">P692*$C693</f>
        <v>0</v>
      </c>
      <c r="Q694" s="6">
        <f t="shared" si="1578"/>
        <v>0</v>
      </c>
      <c r="R694" s="6">
        <f t="shared" si="1578"/>
        <v>0</v>
      </c>
      <c r="S694" s="6">
        <f t="shared" si="1578"/>
        <v>0</v>
      </c>
    </row>
    <row r="695" spans="1:19" x14ac:dyDescent="0.25">
      <c r="A695" s="195" t="s">
        <v>281</v>
      </c>
      <c r="B695" s="195"/>
      <c r="C695" s="6">
        <f t="shared" ref="C695" si="1579">C692+C694</f>
        <v>0</v>
      </c>
      <c r="D695" s="6">
        <f t="shared" ref="D695:N695" si="1580">D692+D694</f>
        <v>0</v>
      </c>
      <c r="E695" s="6">
        <f t="shared" si="1580"/>
        <v>0</v>
      </c>
      <c r="F695" s="6">
        <f t="shared" si="1580"/>
        <v>0</v>
      </c>
      <c r="G695" s="6">
        <f t="shared" si="1580"/>
        <v>0</v>
      </c>
      <c r="H695" s="6">
        <f t="shared" si="1580"/>
        <v>0</v>
      </c>
      <c r="I695" s="6">
        <f t="shared" si="1580"/>
        <v>0</v>
      </c>
      <c r="J695" s="6">
        <f t="shared" si="1580"/>
        <v>0</v>
      </c>
      <c r="K695" s="6">
        <f t="shared" si="1580"/>
        <v>0</v>
      </c>
      <c r="L695" s="6">
        <f t="shared" si="1580"/>
        <v>0</v>
      </c>
      <c r="M695" s="6">
        <f t="shared" si="1580"/>
        <v>0</v>
      </c>
      <c r="N695" s="6">
        <f t="shared" si="1580"/>
        <v>0</v>
      </c>
      <c r="O695" s="6">
        <f t="shared" si="1577"/>
        <v>0</v>
      </c>
      <c r="P695" s="6">
        <f t="shared" ref="P695:S695" si="1581">P692+P694</f>
        <v>0</v>
      </c>
      <c r="Q695" s="6">
        <f t="shared" si="1581"/>
        <v>0</v>
      </c>
      <c r="R695" s="6">
        <f t="shared" si="1581"/>
        <v>0</v>
      </c>
      <c r="S695" s="6">
        <f t="shared" si="1581"/>
        <v>0</v>
      </c>
    </row>
    <row r="696" spans="1:19" x14ac:dyDescent="0.25">
      <c r="A696" s="8" t="s">
        <v>33</v>
      </c>
      <c r="B696" s="80">
        <v>0.25</v>
      </c>
      <c r="C696" s="6">
        <f t="shared" ref="C696" si="1582">C695*$B$16</f>
        <v>0</v>
      </c>
      <c r="D696" s="6">
        <f t="shared" ref="D696:N696" si="1583">D695*$B$16</f>
        <v>0</v>
      </c>
      <c r="E696" s="6">
        <f t="shared" si="1583"/>
        <v>0</v>
      </c>
      <c r="F696" s="6">
        <f t="shared" si="1583"/>
        <v>0</v>
      </c>
      <c r="G696" s="6">
        <f t="shared" si="1583"/>
        <v>0</v>
      </c>
      <c r="H696" s="6">
        <f t="shared" si="1583"/>
        <v>0</v>
      </c>
      <c r="I696" s="6">
        <f t="shared" si="1583"/>
        <v>0</v>
      </c>
      <c r="J696" s="6">
        <f t="shared" si="1583"/>
        <v>0</v>
      </c>
      <c r="K696" s="6">
        <f t="shared" si="1583"/>
        <v>0</v>
      </c>
      <c r="L696" s="6">
        <f t="shared" si="1583"/>
        <v>0</v>
      </c>
      <c r="M696" s="6">
        <f t="shared" si="1583"/>
        <v>0</v>
      </c>
      <c r="N696" s="6">
        <f t="shared" si="1583"/>
        <v>0</v>
      </c>
      <c r="O696" s="6">
        <f t="shared" si="1577"/>
        <v>0</v>
      </c>
      <c r="P696" s="6">
        <f t="shared" ref="P696:S696" si="1584">P695*$B696</f>
        <v>0</v>
      </c>
      <c r="Q696" s="6">
        <f t="shared" si="1584"/>
        <v>0</v>
      </c>
      <c r="R696" s="6">
        <f t="shared" si="1584"/>
        <v>0</v>
      </c>
      <c r="S696" s="6">
        <f t="shared" si="1584"/>
        <v>0</v>
      </c>
    </row>
    <row r="697" spans="1:19" x14ac:dyDescent="0.25">
      <c r="A697" s="8" t="s">
        <v>34</v>
      </c>
      <c r="B697" s="9">
        <f>1-B696</f>
        <v>0.75</v>
      </c>
      <c r="C697" s="6">
        <f t="shared" ref="C697" si="1585">C695*$B$17</f>
        <v>0</v>
      </c>
      <c r="D697" s="6">
        <f t="shared" ref="D697:N697" si="1586">D695*$B$17</f>
        <v>0</v>
      </c>
      <c r="E697" s="6">
        <f t="shared" si="1586"/>
        <v>0</v>
      </c>
      <c r="F697" s="6">
        <f t="shared" si="1586"/>
        <v>0</v>
      </c>
      <c r="G697" s="6">
        <f t="shared" si="1586"/>
        <v>0</v>
      </c>
      <c r="H697" s="6">
        <f t="shared" si="1586"/>
        <v>0</v>
      </c>
      <c r="I697" s="6">
        <f t="shared" si="1586"/>
        <v>0</v>
      </c>
      <c r="J697" s="6">
        <f t="shared" si="1586"/>
        <v>0</v>
      </c>
      <c r="K697" s="6">
        <f t="shared" si="1586"/>
        <v>0</v>
      </c>
      <c r="L697" s="6">
        <f t="shared" si="1586"/>
        <v>0</v>
      </c>
      <c r="M697" s="6">
        <f t="shared" si="1586"/>
        <v>0</v>
      </c>
      <c r="N697" s="6">
        <f t="shared" si="1586"/>
        <v>0</v>
      </c>
      <c r="O697" s="6">
        <f t="shared" si="1577"/>
        <v>0</v>
      </c>
      <c r="P697" s="6">
        <f t="shared" ref="P697:S697" si="1587">P695-P696</f>
        <v>0</v>
      </c>
      <c r="Q697" s="6">
        <f t="shared" si="1587"/>
        <v>0</v>
      </c>
      <c r="R697" s="6">
        <f t="shared" si="1587"/>
        <v>0</v>
      </c>
      <c r="S697" s="6">
        <f t="shared" si="1587"/>
        <v>0</v>
      </c>
    </row>
    <row r="698" spans="1:19" x14ac:dyDescent="0.25">
      <c r="A698" s="122" t="str">
        <f>Vendas!A709</f>
        <v>PRODUTO 70</v>
      </c>
      <c r="B698" s="122"/>
      <c r="C698" s="98" t="s">
        <v>17</v>
      </c>
      <c r="D698" s="98" t="s">
        <v>18</v>
      </c>
      <c r="E698" s="98" t="s">
        <v>19</v>
      </c>
      <c r="F698" s="98" t="s">
        <v>20</v>
      </c>
      <c r="G698" s="98" t="s">
        <v>21</v>
      </c>
      <c r="H698" s="98" t="s">
        <v>22</v>
      </c>
      <c r="I698" s="98" t="s">
        <v>23</v>
      </c>
      <c r="J698" s="98" t="s">
        <v>24</v>
      </c>
      <c r="K698" s="98" t="s">
        <v>25</v>
      </c>
      <c r="L698" s="98" t="s">
        <v>26</v>
      </c>
      <c r="M698" s="98" t="s">
        <v>27</v>
      </c>
      <c r="N698" s="98" t="s">
        <v>28</v>
      </c>
      <c r="O698" s="98" t="s">
        <v>438</v>
      </c>
      <c r="P698" s="98" t="s">
        <v>447</v>
      </c>
      <c r="Q698" s="98" t="s">
        <v>448</v>
      </c>
      <c r="R698" s="98" t="s">
        <v>449</v>
      </c>
      <c r="S698" s="98" t="s">
        <v>450</v>
      </c>
    </row>
    <row r="699" spans="1:19" x14ac:dyDescent="0.25">
      <c r="A699" s="194" t="s">
        <v>29</v>
      </c>
      <c r="B699" s="194"/>
      <c r="C699" s="78">
        <f>Vendas!C711</f>
        <v>0</v>
      </c>
      <c r="D699" s="78">
        <f>Vendas!D711</f>
        <v>0</v>
      </c>
      <c r="E699" s="78">
        <f>Vendas!E711</f>
        <v>0</v>
      </c>
      <c r="F699" s="78">
        <f>Vendas!F711</f>
        <v>0</v>
      </c>
      <c r="G699" s="78">
        <f>Vendas!G711</f>
        <v>0</v>
      </c>
      <c r="H699" s="78">
        <f>Vendas!H711</f>
        <v>0</v>
      </c>
      <c r="I699" s="78">
        <f>Vendas!I711</f>
        <v>0</v>
      </c>
      <c r="J699" s="78">
        <f>Vendas!J711</f>
        <v>0</v>
      </c>
      <c r="K699" s="78">
        <f>Vendas!K711</f>
        <v>0</v>
      </c>
      <c r="L699" s="78">
        <f>Vendas!L711</f>
        <v>0</v>
      </c>
      <c r="M699" s="78">
        <f>Vendas!M711</f>
        <v>0</v>
      </c>
      <c r="N699" s="78">
        <f>Vendas!N711</f>
        <v>0</v>
      </c>
      <c r="O699" s="79">
        <f t="shared" ref="O699" si="1588">SUM(C699:N699)</f>
        <v>0</v>
      </c>
      <c r="P699" s="79">
        <f>Vendas!P711</f>
        <v>0</v>
      </c>
      <c r="Q699" s="79">
        <f>Vendas!Q711</f>
        <v>0</v>
      </c>
      <c r="R699" s="79">
        <f>Vendas!R711</f>
        <v>0</v>
      </c>
      <c r="S699" s="79">
        <f>Vendas!S711</f>
        <v>0</v>
      </c>
    </row>
    <row r="700" spans="1:19" x14ac:dyDescent="0.25">
      <c r="A700" s="175" t="s">
        <v>516</v>
      </c>
      <c r="B700" s="120">
        <v>0</v>
      </c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9"/>
      <c r="P700" s="79"/>
      <c r="Q700" s="79"/>
      <c r="R700" s="79"/>
      <c r="S700" s="79"/>
    </row>
    <row r="701" spans="1:19" x14ac:dyDescent="0.25">
      <c r="A701" s="194" t="s">
        <v>30</v>
      </c>
      <c r="B701" s="194"/>
      <c r="C701" s="6">
        <f>Vendas!C712*(1-$B700)</f>
        <v>0</v>
      </c>
      <c r="D701" s="6">
        <f>Vendas!D712*(1-$B700)</f>
        <v>0</v>
      </c>
      <c r="E701" s="6">
        <f>Vendas!E712*(1-$B700)</f>
        <v>0</v>
      </c>
      <c r="F701" s="6">
        <f>Vendas!F712*(1-$B700)</f>
        <v>0</v>
      </c>
      <c r="G701" s="6">
        <f>Vendas!G712*(1-$B700)</f>
        <v>0</v>
      </c>
      <c r="H701" s="6">
        <f>Vendas!H712*(1-$B700)</f>
        <v>0</v>
      </c>
      <c r="I701" s="6">
        <f>Vendas!I712*(1-$B700)</f>
        <v>0</v>
      </c>
      <c r="J701" s="6">
        <f>Vendas!J712*(1-$B700)</f>
        <v>0</v>
      </c>
      <c r="K701" s="6">
        <f>Vendas!K712*(1-$B700)</f>
        <v>0</v>
      </c>
      <c r="L701" s="6">
        <f>Vendas!L712*(1-$B700)</f>
        <v>0</v>
      </c>
      <c r="M701" s="6">
        <f>Vendas!M712*(1-$B700)</f>
        <v>0</v>
      </c>
      <c r="N701" s="6">
        <f>Vendas!N712*(1-$B700)</f>
        <v>0</v>
      </c>
      <c r="O701" s="6">
        <f t="shared" ref="O701" si="1589">AVERAGE(C701:N701)</f>
        <v>0</v>
      </c>
      <c r="P701" s="6">
        <f>Vendas!P712*(1-Aprovisionamento!$B700)</f>
        <v>0</v>
      </c>
      <c r="Q701" s="6">
        <f>Vendas!Q712*(1-Aprovisionamento!$B700)</f>
        <v>0</v>
      </c>
      <c r="R701" s="6">
        <f>Vendas!R712*(1-Aprovisionamento!$B700)</f>
        <v>0</v>
      </c>
      <c r="S701" s="6">
        <f>Vendas!S712*(1-Aprovisionamento!$B700)</f>
        <v>0</v>
      </c>
    </row>
    <row r="702" spans="1:19" ht="12" customHeight="1" x14ac:dyDescent="0.25">
      <c r="A702" s="194" t="s">
        <v>282</v>
      </c>
      <c r="B702" s="194"/>
      <c r="C702" s="6">
        <f t="shared" ref="C702" si="1590">C699*C701</f>
        <v>0</v>
      </c>
      <c r="D702" s="6">
        <f t="shared" ref="D702:N702" si="1591">D699*D701</f>
        <v>0</v>
      </c>
      <c r="E702" s="6">
        <f t="shared" si="1591"/>
        <v>0</v>
      </c>
      <c r="F702" s="6">
        <f t="shared" si="1591"/>
        <v>0</v>
      </c>
      <c r="G702" s="6">
        <f t="shared" si="1591"/>
        <v>0</v>
      </c>
      <c r="H702" s="6">
        <f t="shared" si="1591"/>
        <v>0</v>
      </c>
      <c r="I702" s="6">
        <f t="shared" si="1591"/>
        <v>0</v>
      </c>
      <c r="J702" s="6">
        <f t="shared" si="1591"/>
        <v>0</v>
      </c>
      <c r="K702" s="6">
        <f t="shared" si="1591"/>
        <v>0</v>
      </c>
      <c r="L702" s="6">
        <f t="shared" si="1591"/>
        <v>0</v>
      </c>
      <c r="M702" s="6">
        <f t="shared" si="1591"/>
        <v>0</v>
      </c>
      <c r="N702" s="6">
        <f t="shared" si="1591"/>
        <v>0</v>
      </c>
      <c r="O702" s="6">
        <f t="shared" ref="O702" si="1592">SUM(C702:N702)</f>
        <v>0</v>
      </c>
      <c r="P702" s="6">
        <f t="shared" ref="P702:S702" si="1593">P699*P701</f>
        <v>0</v>
      </c>
      <c r="Q702" s="6">
        <f t="shared" si="1593"/>
        <v>0</v>
      </c>
      <c r="R702" s="6">
        <f t="shared" si="1593"/>
        <v>0</v>
      </c>
      <c r="S702" s="6">
        <f t="shared" si="1593"/>
        <v>0</v>
      </c>
    </row>
    <row r="703" spans="1:19" x14ac:dyDescent="0.25">
      <c r="A703" s="194" t="s">
        <v>31</v>
      </c>
      <c r="B703" s="194"/>
      <c r="C703" s="130">
        <f>Vendas!C714</f>
        <v>0.21</v>
      </c>
      <c r="D703" s="130">
        <f>Vendas!D714</f>
        <v>0.21</v>
      </c>
      <c r="E703" s="130">
        <f>Vendas!E714</f>
        <v>0.21</v>
      </c>
      <c r="F703" s="130">
        <f>Vendas!F714</f>
        <v>0.21</v>
      </c>
      <c r="G703" s="130">
        <f>Vendas!G714</f>
        <v>0.21</v>
      </c>
      <c r="H703" s="130">
        <f>Vendas!H714</f>
        <v>0.21</v>
      </c>
      <c r="I703" s="130">
        <f>Vendas!I714</f>
        <v>0.21</v>
      </c>
      <c r="J703" s="130">
        <f>Vendas!J714</f>
        <v>0.21</v>
      </c>
      <c r="K703" s="130">
        <f>Vendas!K714</f>
        <v>0.21</v>
      </c>
      <c r="L703" s="130">
        <f>Vendas!L714</f>
        <v>0.21</v>
      </c>
      <c r="M703" s="130">
        <f>Vendas!M714</f>
        <v>0.21</v>
      </c>
      <c r="N703" s="130">
        <f>Vendas!N714</f>
        <v>0.21</v>
      </c>
      <c r="O703" s="6"/>
      <c r="P703" s="6"/>
      <c r="Q703" s="6"/>
      <c r="R703" s="6"/>
      <c r="S703" s="6"/>
    </row>
    <row r="704" spans="1:19" x14ac:dyDescent="0.25">
      <c r="A704" s="195" t="s">
        <v>280</v>
      </c>
      <c r="B704" s="195"/>
      <c r="C704" s="6">
        <f t="shared" ref="C704" si="1594">C702*C703</f>
        <v>0</v>
      </c>
      <c r="D704" s="6">
        <f t="shared" ref="D704:N704" si="1595">D702*D703</f>
        <v>0</v>
      </c>
      <c r="E704" s="6">
        <f t="shared" si="1595"/>
        <v>0</v>
      </c>
      <c r="F704" s="6">
        <f t="shared" si="1595"/>
        <v>0</v>
      </c>
      <c r="G704" s="6">
        <f t="shared" si="1595"/>
        <v>0</v>
      </c>
      <c r="H704" s="6">
        <f t="shared" si="1595"/>
        <v>0</v>
      </c>
      <c r="I704" s="6">
        <f t="shared" si="1595"/>
        <v>0</v>
      </c>
      <c r="J704" s="6">
        <f t="shared" si="1595"/>
        <v>0</v>
      </c>
      <c r="K704" s="6">
        <f t="shared" si="1595"/>
        <v>0</v>
      </c>
      <c r="L704" s="6">
        <f t="shared" si="1595"/>
        <v>0</v>
      </c>
      <c r="M704" s="6">
        <f t="shared" si="1595"/>
        <v>0</v>
      </c>
      <c r="N704" s="6">
        <f t="shared" si="1595"/>
        <v>0</v>
      </c>
      <c r="O704" s="6">
        <f t="shared" ref="O704:O707" si="1596">SUM(C704:N704)</f>
        <v>0</v>
      </c>
      <c r="P704" s="6">
        <f t="shared" ref="P704:S704" si="1597">P702*$C703</f>
        <v>0</v>
      </c>
      <c r="Q704" s="6">
        <f t="shared" si="1597"/>
        <v>0</v>
      </c>
      <c r="R704" s="6">
        <f t="shared" si="1597"/>
        <v>0</v>
      </c>
      <c r="S704" s="6">
        <f t="shared" si="1597"/>
        <v>0</v>
      </c>
    </row>
    <row r="705" spans="1:19" x14ac:dyDescent="0.25">
      <c r="A705" s="195" t="s">
        <v>281</v>
      </c>
      <c r="B705" s="195"/>
      <c r="C705" s="6">
        <f t="shared" ref="C705" si="1598">C702+C704</f>
        <v>0</v>
      </c>
      <c r="D705" s="6">
        <f t="shared" ref="D705:N705" si="1599">D702+D704</f>
        <v>0</v>
      </c>
      <c r="E705" s="6">
        <f t="shared" si="1599"/>
        <v>0</v>
      </c>
      <c r="F705" s="6">
        <f t="shared" si="1599"/>
        <v>0</v>
      </c>
      <c r="G705" s="6">
        <f t="shared" si="1599"/>
        <v>0</v>
      </c>
      <c r="H705" s="6">
        <f t="shared" si="1599"/>
        <v>0</v>
      </c>
      <c r="I705" s="6">
        <f t="shared" si="1599"/>
        <v>0</v>
      </c>
      <c r="J705" s="6">
        <f t="shared" si="1599"/>
        <v>0</v>
      </c>
      <c r="K705" s="6">
        <f t="shared" si="1599"/>
        <v>0</v>
      </c>
      <c r="L705" s="6">
        <f t="shared" si="1599"/>
        <v>0</v>
      </c>
      <c r="M705" s="6">
        <f t="shared" si="1599"/>
        <v>0</v>
      </c>
      <c r="N705" s="6">
        <f t="shared" si="1599"/>
        <v>0</v>
      </c>
      <c r="O705" s="6">
        <f t="shared" si="1596"/>
        <v>0</v>
      </c>
      <c r="P705" s="6">
        <f t="shared" ref="P705:S705" si="1600">P702+P704</f>
        <v>0</v>
      </c>
      <c r="Q705" s="6">
        <f t="shared" si="1600"/>
        <v>0</v>
      </c>
      <c r="R705" s="6">
        <f t="shared" si="1600"/>
        <v>0</v>
      </c>
      <c r="S705" s="6">
        <f t="shared" si="1600"/>
        <v>0</v>
      </c>
    </row>
    <row r="706" spans="1:19" x14ac:dyDescent="0.25">
      <c r="A706" s="8" t="s">
        <v>33</v>
      </c>
      <c r="B706" s="80">
        <v>0.25</v>
      </c>
      <c r="C706" s="6">
        <f t="shared" ref="C706" si="1601">C705*$B$16</f>
        <v>0</v>
      </c>
      <c r="D706" s="6">
        <f t="shared" ref="D706:N706" si="1602">D705*$B$16</f>
        <v>0</v>
      </c>
      <c r="E706" s="6">
        <f t="shared" si="1602"/>
        <v>0</v>
      </c>
      <c r="F706" s="6">
        <f t="shared" si="1602"/>
        <v>0</v>
      </c>
      <c r="G706" s="6">
        <f t="shared" si="1602"/>
        <v>0</v>
      </c>
      <c r="H706" s="6">
        <f t="shared" si="1602"/>
        <v>0</v>
      </c>
      <c r="I706" s="6">
        <f t="shared" si="1602"/>
        <v>0</v>
      </c>
      <c r="J706" s="6">
        <f t="shared" si="1602"/>
        <v>0</v>
      </c>
      <c r="K706" s="6">
        <f t="shared" si="1602"/>
        <v>0</v>
      </c>
      <c r="L706" s="6">
        <f t="shared" si="1602"/>
        <v>0</v>
      </c>
      <c r="M706" s="6">
        <f t="shared" si="1602"/>
        <v>0</v>
      </c>
      <c r="N706" s="6">
        <f t="shared" si="1602"/>
        <v>0</v>
      </c>
      <c r="O706" s="6">
        <f t="shared" si="1596"/>
        <v>0</v>
      </c>
      <c r="P706" s="6">
        <f t="shared" ref="P706:S706" si="1603">P705*$B706</f>
        <v>0</v>
      </c>
      <c r="Q706" s="6">
        <f t="shared" si="1603"/>
        <v>0</v>
      </c>
      <c r="R706" s="6">
        <f t="shared" si="1603"/>
        <v>0</v>
      </c>
      <c r="S706" s="6">
        <f t="shared" si="1603"/>
        <v>0</v>
      </c>
    </row>
    <row r="707" spans="1:19" x14ac:dyDescent="0.25">
      <c r="A707" s="8" t="s">
        <v>34</v>
      </c>
      <c r="B707" s="9">
        <f>1-B706</f>
        <v>0.75</v>
      </c>
      <c r="C707" s="6">
        <f t="shared" ref="C707" si="1604">C705*$B$17</f>
        <v>0</v>
      </c>
      <c r="D707" s="6">
        <f t="shared" ref="D707:N707" si="1605">D705*$B$17</f>
        <v>0</v>
      </c>
      <c r="E707" s="6">
        <f t="shared" si="1605"/>
        <v>0</v>
      </c>
      <c r="F707" s="6">
        <f t="shared" si="1605"/>
        <v>0</v>
      </c>
      <c r="G707" s="6">
        <f t="shared" si="1605"/>
        <v>0</v>
      </c>
      <c r="H707" s="6">
        <f t="shared" si="1605"/>
        <v>0</v>
      </c>
      <c r="I707" s="6">
        <f t="shared" si="1605"/>
        <v>0</v>
      </c>
      <c r="J707" s="6">
        <f t="shared" si="1605"/>
        <v>0</v>
      </c>
      <c r="K707" s="6">
        <f t="shared" si="1605"/>
        <v>0</v>
      </c>
      <c r="L707" s="6">
        <f t="shared" si="1605"/>
        <v>0</v>
      </c>
      <c r="M707" s="6">
        <f t="shared" si="1605"/>
        <v>0</v>
      </c>
      <c r="N707" s="6">
        <f t="shared" si="1605"/>
        <v>0</v>
      </c>
      <c r="O707" s="6">
        <f t="shared" si="1596"/>
        <v>0</v>
      </c>
      <c r="P707" s="6">
        <f t="shared" ref="P707:S707" si="1606">P705-P706</f>
        <v>0</v>
      </c>
      <c r="Q707" s="6">
        <f t="shared" si="1606"/>
        <v>0</v>
      </c>
      <c r="R707" s="6">
        <f t="shared" si="1606"/>
        <v>0</v>
      </c>
      <c r="S707" s="6">
        <f t="shared" si="1606"/>
        <v>0</v>
      </c>
    </row>
    <row r="708" spans="1:19" x14ac:dyDescent="0.25">
      <c r="A708" s="122" t="str">
        <f>Vendas!A719</f>
        <v>PRODUTO 71</v>
      </c>
      <c r="B708" s="122"/>
      <c r="C708" s="98" t="s">
        <v>17</v>
      </c>
      <c r="D708" s="98" t="s">
        <v>18</v>
      </c>
      <c r="E708" s="98" t="s">
        <v>19</v>
      </c>
      <c r="F708" s="98" t="s">
        <v>20</v>
      </c>
      <c r="G708" s="98" t="s">
        <v>21</v>
      </c>
      <c r="H708" s="98" t="s">
        <v>22</v>
      </c>
      <c r="I708" s="98" t="s">
        <v>23</v>
      </c>
      <c r="J708" s="98" t="s">
        <v>24</v>
      </c>
      <c r="K708" s="98" t="s">
        <v>25</v>
      </c>
      <c r="L708" s="98" t="s">
        <v>26</v>
      </c>
      <c r="M708" s="98" t="s">
        <v>27</v>
      </c>
      <c r="N708" s="98" t="s">
        <v>28</v>
      </c>
      <c r="O708" s="98" t="s">
        <v>438</v>
      </c>
      <c r="P708" s="98" t="s">
        <v>447</v>
      </c>
      <c r="Q708" s="98" t="s">
        <v>448</v>
      </c>
      <c r="R708" s="98" t="s">
        <v>449</v>
      </c>
      <c r="S708" s="98" t="s">
        <v>450</v>
      </c>
    </row>
    <row r="709" spans="1:19" x14ac:dyDescent="0.25">
      <c r="A709" s="194" t="s">
        <v>29</v>
      </c>
      <c r="B709" s="194"/>
      <c r="C709" s="78">
        <f>Vendas!C721</f>
        <v>0</v>
      </c>
      <c r="D709" s="78">
        <f>Vendas!D721</f>
        <v>0</v>
      </c>
      <c r="E709" s="78">
        <f>Vendas!E671</f>
        <v>0</v>
      </c>
      <c r="F709" s="78">
        <f>Vendas!F671</f>
        <v>0</v>
      </c>
      <c r="G709" s="78">
        <f>Vendas!G671</f>
        <v>0</v>
      </c>
      <c r="H709" s="78">
        <f>Vendas!H671</f>
        <v>0</v>
      </c>
      <c r="I709" s="78">
        <f>Vendas!I671</f>
        <v>0</v>
      </c>
      <c r="J709" s="78">
        <f>Vendas!J671</f>
        <v>0</v>
      </c>
      <c r="K709" s="78">
        <f>Vendas!K671</f>
        <v>0</v>
      </c>
      <c r="L709" s="78">
        <f>Vendas!L671</f>
        <v>0</v>
      </c>
      <c r="M709" s="78">
        <f>Vendas!M671</f>
        <v>0</v>
      </c>
      <c r="N709" s="78">
        <f>Vendas!N671</f>
        <v>0</v>
      </c>
      <c r="O709" s="79">
        <f t="shared" ref="O709" si="1607">SUM(C709:N709)</f>
        <v>0</v>
      </c>
      <c r="P709" s="79">
        <f>Vendas!P721</f>
        <v>0</v>
      </c>
      <c r="Q709" s="79">
        <f>Vendas!Q721</f>
        <v>0</v>
      </c>
      <c r="R709" s="79">
        <f>Vendas!R721</f>
        <v>0</v>
      </c>
      <c r="S709" s="79">
        <f>Vendas!S721</f>
        <v>0</v>
      </c>
    </row>
    <row r="710" spans="1:19" x14ac:dyDescent="0.25">
      <c r="A710" s="175" t="s">
        <v>516</v>
      </c>
      <c r="B710" s="120">
        <v>0</v>
      </c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9"/>
      <c r="P710" s="79"/>
      <c r="Q710" s="79"/>
      <c r="R710" s="79"/>
      <c r="S710" s="79"/>
    </row>
    <row r="711" spans="1:19" x14ac:dyDescent="0.25">
      <c r="A711" s="194" t="s">
        <v>30</v>
      </c>
      <c r="B711" s="194"/>
      <c r="C711" s="6">
        <f>Vendas!C722*(1-$B710)</f>
        <v>0</v>
      </c>
      <c r="D711" s="6">
        <f>Vendas!D722*(1-$B710)</f>
        <v>0</v>
      </c>
      <c r="E711" s="6">
        <f>Vendas!E722*(1-$B710)</f>
        <v>0</v>
      </c>
      <c r="F711" s="6">
        <f>Vendas!F722*(1-$B710)</f>
        <v>0</v>
      </c>
      <c r="G711" s="6">
        <f>Vendas!G722*(1-$B710)</f>
        <v>0</v>
      </c>
      <c r="H711" s="6">
        <f>Vendas!H722*(1-$B710)</f>
        <v>0</v>
      </c>
      <c r="I711" s="6">
        <f>Vendas!I722*(1-$B710)</f>
        <v>0</v>
      </c>
      <c r="J711" s="6">
        <f>Vendas!J722*(1-$B710)</f>
        <v>0</v>
      </c>
      <c r="K711" s="6">
        <f>Vendas!K722*(1-$B710)</f>
        <v>0</v>
      </c>
      <c r="L711" s="6">
        <f>Vendas!L722*(1-$B710)</f>
        <v>0</v>
      </c>
      <c r="M711" s="6">
        <f>Vendas!M722*(1-$B710)</f>
        <v>0</v>
      </c>
      <c r="N711" s="6">
        <f>Vendas!N722*(1-$B710)</f>
        <v>0</v>
      </c>
      <c r="O711" s="6">
        <f t="shared" ref="O711" si="1608">AVERAGE(C711:N711)</f>
        <v>0</v>
      </c>
      <c r="P711" s="6">
        <f>Vendas!P722*(1-Aprovisionamento!$B710)</f>
        <v>0</v>
      </c>
      <c r="Q711" s="6">
        <f>Vendas!Q722*(1-Aprovisionamento!$B710)</f>
        <v>0</v>
      </c>
      <c r="R711" s="6">
        <f>Vendas!R722*(1-Aprovisionamento!$B710)</f>
        <v>0</v>
      </c>
      <c r="S711" s="6">
        <f>Vendas!S722*(1-Aprovisionamento!$B710)</f>
        <v>0</v>
      </c>
    </row>
    <row r="712" spans="1:19" ht="12" customHeight="1" x14ac:dyDescent="0.25">
      <c r="A712" s="194" t="s">
        <v>282</v>
      </c>
      <c r="B712" s="194"/>
      <c r="C712" s="6">
        <f t="shared" ref="C712" si="1609">C709*C711</f>
        <v>0</v>
      </c>
      <c r="D712" s="6">
        <f t="shared" ref="D712:N712" si="1610">D709*D711</f>
        <v>0</v>
      </c>
      <c r="E712" s="6">
        <f t="shared" si="1610"/>
        <v>0</v>
      </c>
      <c r="F712" s="6">
        <f t="shared" si="1610"/>
        <v>0</v>
      </c>
      <c r="G712" s="6">
        <f t="shared" si="1610"/>
        <v>0</v>
      </c>
      <c r="H712" s="6">
        <f t="shared" si="1610"/>
        <v>0</v>
      </c>
      <c r="I712" s="6">
        <f t="shared" si="1610"/>
        <v>0</v>
      </c>
      <c r="J712" s="6">
        <f t="shared" si="1610"/>
        <v>0</v>
      </c>
      <c r="K712" s="6">
        <f t="shared" si="1610"/>
        <v>0</v>
      </c>
      <c r="L712" s="6">
        <f t="shared" si="1610"/>
        <v>0</v>
      </c>
      <c r="M712" s="6">
        <f t="shared" si="1610"/>
        <v>0</v>
      </c>
      <c r="N712" s="6">
        <f t="shared" si="1610"/>
        <v>0</v>
      </c>
      <c r="O712" s="6">
        <f t="shared" ref="O712" si="1611">SUM(C712:N712)</f>
        <v>0</v>
      </c>
      <c r="P712" s="6">
        <f t="shared" ref="P712:S712" si="1612">P709*P711</f>
        <v>0</v>
      </c>
      <c r="Q712" s="6">
        <f t="shared" si="1612"/>
        <v>0</v>
      </c>
      <c r="R712" s="6">
        <f t="shared" si="1612"/>
        <v>0</v>
      </c>
      <c r="S712" s="6">
        <f t="shared" si="1612"/>
        <v>0</v>
      </c>
    </row>
    <row r="713" spans="1:19" x14ac:dyDescent="0.25">
      <c r="A713" s="194" t="s">
        <v>31</v>
      </c>
      <c r="B713" s="194"/>
      <c r="C713" s="130">
        <f>Vendas!C724</f>
        <v>0.21</v>
      </c>
      <c r="D713" s="130">
        <f>Vendas!D724</f>
        <v>0.21</v>
      </c>
      <c r="E713" s="130">
        <f>Vendas!E724</f>
        <v>0.21</v>
      </c>
      <c r="F713" s="130">
        <f>Vendas!F724</f>
        <v>0.21</v>
      </c>
      <c r="G713" s="130">
        <f>Vendas!G724</f>
        <v>0.21</v>
      </c>
      <c r="H713" s="130">
        <f>Vendas!H724</f>
        <v>0.21</v>
      </c>
      <c r="I713" s="130">
        <f>Vendas!I724</f>
        <v>0.21</v>
      </c>
      <c r="J713" s="130">
        <f>Vendas!J724</f>
        <v>0.21</v>
      </c>
      <c r="K713" s="130">
        <f>Vendas!K724</f>
        <v>0.21</v>
      </c>
      <c r="L713" s="130">
        <f>Vendas!L724</f>
        <v>0.21</v>
      </c>
      <c r="M713" s="130">
        <f>Vendas!M724</f>
        <v>0.21</v>
      </c>
      <c r="N713" s="130">
        <f>Vendas!N724</f>
        <v>0.21</v>
      </c>
      <c r="O713" s="6"/>
      <c r="P713" s="6"/>
      <c r="Q713" s="6"/>
      <c r="R713" s="6"/>
      <c r="S713" s="6"/>
    </row>
    <row r="714" spans="1:19" x14ac:dyDescent="0.25">
      <c r="A714" s="195" t="s">
        <v>280</v>
      </c>
      <c r="B714" s="195"/>
      <c r="C714" s="6">
        <f t="shared" ref="C714" si="1613">C712*C713</f>
        <v>0</v>
      </c>
      <c r="D714" s="6">
        <f t="shared" ref="D714:N714" si="1614">D712*D713</f>
        <v>0</v>
      </c>
      <c r="E714" s="6">
        <f t="shared" si="1614"/>
        <v>0</v>
      </c>
      <c r="F714" s="6">
        <f t="shared" si="1614"/>
        <v>0</v>
      </c>
      <c r="G714" s="6">
        <f t="shared" si="1614"/>
        <v>0</v>
      </c>
      <c r="H714" s="6">
        <f t="shared" si="1614"/>
        <v>0</v>
      </c>
      <c r="I714" s="6">
        <f t="shared" si="1614"/>
        <v>0</v>
      </c>
      <c r="J714" s="6">
        <f t="shared" si="1614"/>
        <v>0</v>
      </c>
      <c r="K714" s="6">
        <f t="shared" si="1614"/>
        <v>0</v>
      </c>
      <c r="L714" s="6">
        <f t="shared" si="1614"/>
        <v>0</v>
      </c>
      <c r="M714" s="6">
        <f t="shared" si="1614"/>
        <v>0</v>
      </c>
      <c r="N714" s="6">
        <f t="shared" si="1614"/>
        <v>0</v>
      </c>
      <c r="O714" s="6">
        <f t="shared" ref="O714:O717" si="1615">SUM(C714:N714)</f>
        <v>0</v>
      </c>
      <c r="P714" s="6">
        <f t="shared" ref="P714:S714" si="1616">P712*$C713</f>
        <v>0</v>
      </c>
      <c r="Q714" s="6">
        <f t="shared" si="1616"/>
        <v>0</v>
      </c>
      <c r="R714" s="6">
        <f t="shared" si="1616"/>
        <v>0</v>
      </c>
      <c r="S714" s="6">
        <f t="shared" si="1616"/>
        <v>0</v>
      </c>
    </row>
    <row r="715" spans="1:19" x14ac:dyDescent="0.25">
      <c r="A715" s="195" t="s">
        <v>281</v>
      </c>
      <c r="B715" s="195"/>
      <c r="C715" s="6">
        <f t="shared" ref="C715" si="1617">C712+C714</f>
        <v>0</v>
      </c>
      <c r="D715" s="6">
        <f t="shared" ref="D715:N715" si="1618">D712+D714</f>
        <v>0</v>
      </c>
      <c r="E715" s="6">
        <f t="shared" si="1618"/>
        <v>0</v>
      </c>
      <c r="F715" s="6">
        <f t="shared" si="1618"/>
        <v>0</v>
      </c>
      <c r="G715" s="6">
        <f t="shared" si="1618"/>
        <v>0</v>
      </c>
      <c r="H715" s="6">
        <f t="shared" si="1618"/>
        <v>0</v>
      </c>
      <c r="I715" s="6">
        <f t="shared" si="1618"/>
        <v>0</v>
      </c>
      <c r="J715" s="6">
        <f t="shared" si="1618"/>
        <v>0</v>
      </c>
      <c r="K715" s="6">
        <f t="shared" si="1618"/>
        <v>0</v>
      </c>
      <c r="L715" s="6">
        <f t="shared" si="1618"/>
        <v>0</v>
      </c>
      <c r="M715" s="6">
        <f t="shared" si="1618"/>
        <v>0</v>
      </c>
      <c r="N715" s="6">
        <f t="shared" si="1618"/>
        <v>0</v>
      </c>
      <c r="O715" s="6">
        <f t="shared" si="1615"/>
        <v>0</v>
      </c>
      <c r="P715" s="6">
        <f t="shared" ref="P715:S715" si="1619">P712+P714</f>
        <v>0</v>
      </c>
      <c r="Q715" s="6">
        <f t="shared" si="1619"/>
        <v>0</v>
      </c>
      <c r="R715" s="6">
        <f t="shared" si="1619"/>
        <v>0</v>
      </c>
      <c r="S715" s="6">
        <f t="shared" si="1619"/>
        <v>0</v>
      </c>
    </row>
    <row r="716" spans="1:19" x14ac:dyDescent="0.25">
      <c r="A716" s="8" t="s">
        <v>33</v>
      </c>
      <c r="B716" s="80">
        <v>0.25</v>
      </c>
      <c r="C716" s="6">
        <f t="shared" ref="C716" si="1620">C715*$B$16</f>
        <v>0</v>
      </c>
      <c r="D716" s="6">
        <f t="shared" ref="D716:N716" si="1621">D715*$B$16</f>
        <v>0</v>
      </c>
      <c r="E716" s="6">
        <f t="shared" si="1621"/>
        <v>0</v>
      </c>
      <c r="F716" s="6">
        <f t="shared" si="1621"/>
        <v>0</v>
      </c>
      <c r="G716" s="6">
        <f t="shared" si="1621"/>
        <v>0</v>
      </c>
      <c r="H716" s="6">
        <f t="shared" si="1621"/>
        <v>0</v>
      </c>
      <c r="I716" s="6">
        <f t="shared" si="1621"/>
        <v>0</v>
      </c>
      <c r="J716" s="6">
        <f t="shared" si="1621"/>
        <v>0</v>
      </c>
      <c r="K716" s="6">
        <f t="shared" si="1621"/>
        <v>0</v>
      </c>
      <c r="L716" s="6">
        <f t="shared" si="1621"/>
        <v>0</v>
      </c>
      <c r="M716" s="6">
        <f t="shared" si="1621"/>
        <v>0</v>
      </c>
      <c r="N716" s="6">
        <f t="shared" si="1621"/>
        <v>0</v>
      </c>
      <c r="O716" s="6">
        <f t="shared" si="1615"/>
        <v>0</v>
      </c>
      <c r="P716" s="6">
        <f t="shared" ref="P716:S716" si="1622">P715*$B716</f>
        <v>0</v>
      </c>
      <c r="Q716" s="6">
        <f t="shared" si="1622"/>
        <v>0</v>
      </c>
      <c r="R716" s="6">
        <f t="shared" si="1622"/>
        <v>0</v>
      </c>
      <c r="S716" s="6">
        <f t="shared" si="1622"/>
        <v>0</v>
      </c>
    </row>
    <row r="717" spans="1:19" x14ac:dyDescent="0.25">
      <c r="A717" s="8" t="s">
        <v>34</v>
      </c>
      <c r="B717" s="9">
        <f>1-B716</f>
        <v>0.75</v>
      </c>
      <c r="C717" s="6">
        <f t="shared" ref="C717" si="1623">C715*$B$17</f>
        <v>0</v>
      </c>
      <c r="D717" s="6">
        <f t="shared" ref="D717:N717" si="1624">D715*$B$17</f>
        <v>0</v>
      </c>
      <c r="E717" s="6">
        <f t="shared" si="1624"/>
        <v>0</v>
      </c>
      <c r="F717" s="6">
        <f t="shared" si="1624"/>
        <v>0</v>
      </c>
      <c r="G717" s="6">
        <f t="shared" si="1624"/>
        <v>0</v>
      </c>
      <c r="H717" s="6">
        <f t="shared" si="1624"/>
        <v>0</v>
      </c>
      <c r="I717" s="6">
        <f t="shared" si="1624"/>
        <v>0</v>
      </c>
      <c r="J717" s="6">
        <f t="shared" si="1624"/>
        <v>0</v>
      </c>
      <c r="K717" s="6">
        <f t="shared" si="1624"/>
        <v>0</v>
      </c>
      <c r="L717" s="6">
        <f t="shared" si="1624"/>
        <v>0</v>
      </c>
      <c r="M717" s="6">
        <f t="shared" si="1624"/>
        <v>0</v>
      </c>
      <c r="N717" s="6">
        <f t="shared" si="1624"/>
        <v>0</v>
      </c>
      <c r="O717" s="6">
        <f t="shared" si="1615"/>
        <v>0</v>
      </c>
      <c r="P717" s="6">
        <f t="shared" ref="P717:S717" si="1625">P715-P716</f>
        <v>0</v>
      </c>
      <c r="Q717" s="6">
        <f t="shared" si="1625"/>
        <v>0</v>
      </c>
      <c r="R717" s="6">
        <f t="shared" si="1625"/>
        <v>0</v>
      </c>
      <c r="S717" s="6">
        <f t="shared" si="1625"/>
        <v>0</v>
      </c>
    </row>
    <row r="718" spans="1:19" x14ac:dyDescent="0.25">
      <c r="A718" s="122" t="str">
        <f>Vendas!A729</f>
        <v>PRODUTO 72</v>
      </c>
      <c r="B718" s="122"/>
      <c r="C718" s="98" t="s">
        <v>17</v>
      </c>
      <c r="D718" s="98" t="s">
        <v>18</v>
      </c>
      <c r="E718" s="98" t="s">
        <v>19</v>
      </c>
      <c r="F718" s="98" t="s">
        <v>20</v>
      </c>
      <c r="G718" s="98" t="s">
        <v>21</v>
      </c>
      <c r="H718" s="98" t="s">
        <v>22</v>
      </c>
      <c r="I718" s="98" t="s">
        <v>23</v>
      </c>
      <c r="J718" s="98" t="s">
        <v>24</v>
      </c>
      <c r="K718" s="98" t="s">
        <v>25</v>
      </c>
      <c r="L718" s="98" t="s">
        <v>26</v>
      </c>
      <c r="M718" s="98" t="s">
        <v>27</v>
      </c>
      <c r="N718" s="98" t="s">
        <v>28</v>
      </c>
      <c r="O718" s="98" t="s">
        <v>438</v>
      </c>
      <c r="P718" s="98" t="s">
        <v>447</v>
      </c>
      <c r="Q718" s="98" t="s">
        <v>448</v>
      </c>
      <c r="R718" s="98" t="s">
        <v>449</v>
      </c>
      <c r="S718" s="98" t="s">
        <v>450</v>
      </c>
    </row>
    <row r="719" spans="1:19" x14ac:dyDescent="0.25">
      <c r="A719" s="194" t="s">
        <v>29</v>
      </c>
      <c r="B719" s="194"/>
      <c r="C719" s="78">
        <f>Vendas!C731</f>
        <v>0</v>
      </c>
      <c r="D719" s="78">
        <f>Vendas!D731</f>
        <v>0</v>
      </c>
      <c r="E719" s="78">
        <f>Vendas!E731</f>
        <v>0</v>
      </c>
      <c r="F719" s="78">
        <f>Vendas!F731</f>
        <v>0</v>
      </c>
      <c r="G719" s="78">
        <f>Vendas!G731</f>
        <v>0</v>
      </c>
      <c r="H719" s="78">
        <f>Vendas!H731</f>
        <v>0</v>
      </c>
      <c r="I719" s="78">
        <f>Vendas!I731</f>
        <v>0</v>
      </c>
      <c r="J719" s="78">
        <f>Vendas!J731</f>
        <v>0</v>
      </c>
      <c r="K719" s="78">
        <f>Vendas!K731</f>
        <v>0</v>
      </c>
      <c r="L719" s="78">
        <f>Vendas!L731</f>
        <v>0</v>
      </c>
      <c r="M719" s="78">
        <f>Vendas!M731</f>
        <v>0</v>
      </c>
      <c r="N719" s="78">
        <f>Vendas!N731</f>
        <v>0</v>
      </c>
      <c r="O719" s="79">
        <f t="shared" ref="O719" si="1626">SUM(C719:N719)</f>
        <v>0</v>
      </c>
      <c r="P719" s="79">
        <f>Vendas!P731</f>
        <v>0</v>
      </c>
      <c r="Q719" s="79">
        <f>Vendas!Q731</f>
        <v>0</v>
      </c>
      <c r="R719" s="79">
        <f>Vendas!R731</f>
        <v>0</v>
      </c>
      <c r="S719" s="79">
        <f>Vendas!S731</f>
        <v>0</v>
      </c>
    </row>
    <row r="720" spans="1:19" x14ac:dyDescent="0.25">
      <c r="A720" s="175" t="s">
        <v>516</v>
      </c>
      <c r="B720" s="120">
        <v>0</v>
      </c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9"/>
      <c r="P720" s="79"/>
      <c r="Q720" s="79"/>
      <c r="R720" s="79"/>
      <c r="S720" s="79"/>
    </row>
    <row r="721" spans="1:19" x14ac:dyDescent="0.25">
      <c r="A721" s="194" t="s">
        <v>30</v>
      </c>
      <c r="B721" s="194"/>
      <c r="C721" s="6">
        <f>Vendas!C732*(1-$B720)</f>
        <v>0</v>
      </c>
      <c r="D721" s="6">
        <f>Vendas!D732*(1-$B720)</f>
        <v>0</v>
      </c>
      <c r="E721" s="6">
        <f>Vendas!E732*(1-$B720)</f>
        <v>0</v>
      </c>
      <c r="F721" s="6">
        <f>Vendas!F732*(1-$B720)</f>
        <v>0</v>
      </c>
      <c r="G721" s="6">
        <f>Vendas!G732*(1-$B720)</f>
        <v>0</v>
      </c>
      <c r="H721" s="6">
        <f>Vendas!H732*(1-$B720)</f>
        <v>0</v>
      </c>
      <c r="I721" s="6">
        <f>Vendas!I732*(1-$B720)</f>
        <v>0</v>
      </c>
      <c r="J721" s="6">
        <f>Vendas!J732*(1-$B720)</f>
        <v>0</v>
      </c>
      <c r="K721" s="6">
        <f>Vendas!K732*(1-$B720)</f>
        <v>0</v>
      </c>
      <c r="L721" s="6">
        <f>Vendas!L732*(1-$B720)</f>
        <v>0</v>
      </c>
      <c r="M721" s="6">
        <f>Vendas!M732*(1-$B720)</f>
        <v>0</v>
      </c>
      <c r="N721" s="6">
        <f>Vendas!N732*(1-$B720)</f>
        <v>0</v>
      </c>
      <c r="O721" s="6">
        <f t="shared" ref="O721" si="1627">AVERAGE(C721:N721)</f>
        <v>0</v>
      </c>
      <c r="P721" s="6">
        <f>Vendas!P732*(1-Aprovisionamento!$B720)</f>
        <v>0</v>
      </c>
      <c r="Q721" s="6">
        <f>Vendas!Q732*(1-Aprovisionamento!$B720)</f>
        <v>0</v>
      </c>
      <c r="R721" s="6">
        <f>Vendas!R732*(1-Aprovisionamento!$B720)</f>
        <v>0</v>
      </c>
      <c r="S721" s="6">
        <f>Vendas!S732*(1-Aprovisionamento!$B720)</f>
        <v>0</v>
      </c>
    </row>
    <row r="722" spans="1:19" ht="12" customHeight="1" x14ac:dyDescent="0.25">
      <c r="A722" s="194" t="s">
        <v>282</v>
      </c>
      <c r="B722" s="194"/>
      <c r="C722" s="6">
        <f t="shared" ref="C722" si="1628">C719*C721</f>
        <v>0</v>
      </c>
      <c r="D722" s="6">
        <f t="shared" ref="D722:N722" si="1629">D719*D721</f>
        <v>0</v>
      </c>
      <c r="E722" s="6">
        <f t="shared" si="1629"/>
        <v>0</v>
      </c>
      <c r="F722" s="6">
        <f t="shared" si="1629"/>
        <v>0</v>
      </c>
      <c r="G722" s="6">
        <f t="shared" si="1629"/>
        <v>0</v>
      </c>
      <c r="H722" s="6">
        <f t="shared" si="1629"/>
        <v>0</v>
      </c>
      <c r="I722" s="6">
        <f t="shared" si="1629"/>
        <v>0</v>
      </c>
      <c r="J722" s="6">
        <f t="shared" si="1629"/>
        <v>0</v>
      </c>
      <c r="K722" s="6">
        <f t="shared" si="1629"/>
        <v>0</v>
      </c>
      <c r="L722" s="6">
        <f t="shared" si="1629"/>
        <v>0</v>
      </c>
      <c r="M722" s="6">
        <f t="shared" si="1629"/>
        <v>0</v>
      </c>
      <c r="N722" s="6">
        <f t="shared" si="1629"/>
        <v>0</v>
      </c>
      <c r="O722" s="6">
        <f t="shared" ref="O722" si="1630">SUM(C722:N722)</f>
        <v>0</v>
      </c>
      <c r="P722" s="6">
        <f t="shared" ref="P722:S722" si="1631">P719*P721</f>
        <v>0</v>
      </c>
      <c r="Q722" s="6">
        <f t="shared" si="1631"/>
        <v>0</v>
      </c>
      <c r="R722" s="6">
        <f t="shared" si="1631"/>
        <v>0</v>
      </c>
      <c r="S722" s="6">
        <f t="shared" si="1631"/>
        <v>0</v>
      </c>
    </row>
    <row r="723" spans="1:19" x14ac:dyDescent="0.25">
      <c r="A723" s="194" t="s">
        <v>31</v>
      </c>
      <c r="B723" s="194"/>
      <c r="C723" s="130">
        <f>Vendas!C734</f>
        <v>0.21</v>
      </c>
      <c r="D723" s="130">
        <f>Vendas!D734</f>
        <v>0.21</v>
      </c>
      <c r="E723" s="130">
        <f>Vendas!E734</f>
        <v>0.21</v>
      </c>
      <c r="F723" s="130">
        <f>Vendas!F734</f>
        <v>0.21</v>
      </c>
      <c r="G723" s="130">
        <f>Vendas!G734</f>
        <v>0.21</v>
      </c>
      <c r="H723" s="130">
        <f>Vendas!H734</f>
        <v>0.21</v>
      </c>
      <c r="I723" s="130">
        <f>Vendas!I734</f>
        <v>0.21</v>
      </c>
      <c r="J723" s="130">
        <f>Vendas!J734</f>
        <v>0.21</v>
      </c>
      <c r="K723" s="130">
        <f>Vendas!K734</f>
        <v>0.21</v>
      </c>
      <c r="L723" s="130">
        <f>Vendas!L734</f>
        <v>0.21</v>
      </c>
      <c r="M723" s="130">
        <f>Vendas!M734</f>
        <v>0.21</v>
      </c>
      <c r="N723" s="130">
        <f>Vendas!N734</f>
        <v>0.21</v>
      </c>
      <c r="O723" s="6"/>
      <c r="P723" s="6"/>
      <c r="Q723" s="6"/>
      <c r="R723" s="6"/>
      <c r="S723" s="6"/>
    </row>
    <row r="724" spans="1:19" x14ac:dyDescent="0.25">
      <c r="A724" s="195" t="s">
        <v>280</v>
      </c>
      <c r="B724" s="195"/>
      <c r="C724" s="6">
        <f t="shared" ref="C724" si="1632">C722*C723</f>
        <v>0</v>
      </c>
      <c r="D724" s="6">
        <f t="shared" ref="D724:N724" si="1633">D722*D723</f>
        <v>0</v>
      </c>
      <c r="E724" s="6">
        <f t="shared" si="1633"/>
        <v>0</v>
      </c>
      <c r="F724" s="6">
        <f t="shared" si="1633"/>
        <v>0</v>
      </c>
      <c r="G724" s="6">
        <f t="shared" si="1633"/>
        <v>0</v>
      </c>
      <c r="H724" s="6">
        <f t="shared" si="1633"/>
        <v>0</v>
      </c>
      <c r="I724" s="6">
        <f t="shared" si="1633"/>
        <v>0</v>
      </c>
      <c r="J724" s="6">
        <f t="shared" si="1633"/>
        <v>0</v>
      </c>
      <c r="K724" s="6">
        <f t="shared" si="1633"/>
        <v>0</v>
      </c>
      <c r="L724" s="6">
        <f t="shared" si="1633"/>
        <v>0</v>
      </c>
      <c r="M724" s="6">
        <f t="shared" si="1633"/>
        <v>0</v>
      </c>
      <c r="N724" s="6">
        <f t="shared" si="1633"/>
        <v>0</v>
      </c>
      <c r="O724" s="6">
        <f t="shared" ref="O724:O727" si="1634">SUM(C724:N724)</f>
        <v>0</v>
      </c>
      <c r="P724" s="6">
        <f t="shared" ref="P724:S724" si="1635">P722*$C723</f>
        <v>0</v>
      </c>
      <c r="Q724" s="6">
        <f t="shared" si="1635"/>
        <v>0</v>
      </c>
      <c r="R724" s="6">
        <f t="shared" si="1635"/>
        <v>0</v>
      </c>
      <c r="S724" s="6">
        <f t="shared" si="1635"/>
        <v>0</v>
      </c>
    </row>
    <row r="725" spans="1:19" x14ac:dyDescent="0.25">
      <c r="A725" s="195" t="s">
        <v>281</v>
      </c>
      <c r="B725" s="195"/>
      <c r="C725" s="6">
        <f t="shared" ref="C725" si="1636">C722+C724</f>
        <v>0</v>
      </c>
      <c r="D725" s="6">
        <f t="shared" ref="D725:N725" si="1637">D722+D724</f>
        <v>0</v>
      </c>
      <c r="E725" s="6">
        <f t="shared" si="1637"/>
        <v>0</v>
      </c>
      <c r="F725" s="6">
        <f t="shared" si="1637"/>
        <v>0</v>
      </c>
      <c r="G725" s="6">
        <f t="shared" si="1637"/>
        <v>0</v>
      </c>
      <c r="H725" s="6">
        <f t="shared" si="1637"/>
        <v>0</v>
      </c>
      <c r="I725" s="6">
        <f t="shared" si="1637"/>
        <v>0</v>
      </c>
      <c r="J725" s="6">
        <f t="shared" si="1637"/>
        <v>0</v>
      </c>
      <c r="K725" s="6">
        <f t="shared" si="1637"/>
        <v>0</v>
      </c>
      <c r="L725" s="6">
        <f t="shared" si="1637"/>
        <v>0</v>
      </c>
      <c r="M725" s="6">
        <f t="shared" si="1637"/>
        <v>0</v>
      </c>
      <c r="N725" s="6">
        <f t="shared" si="1637"/>
        <v>0</v>
      </c>
      <c r="O725" s="6">
        <f t="shared" si="1634"/>
        <v>0</v>
      </c>
      <c r="P725" s="6">
        <f t="shared" ref="P725:S725" si="1638">P722+P724</f>
        <v>0</v>
      </c>
      <c r="Q725" s="6">
        <f t="shared" si="1638"/>
        <v>0</v>
      </c>
      <c r="R725" s="6">
        <f t="shared" si="1638"/>
        <v>0</v>
      </c>
      <c r="S725" s="6">
        <f t="shared" si="1638"/>
        <v>0</v>
      </c>
    </row>
    <row r="726" spans="1:19" x14ac:dyDescent="0.25">
      <c r="A726" s="8" t="s">
        <v>33</v>
      </c>
      <c r="B726" s="80">
        <v>0.25</v>
      </c>
      <c r="C726" s="6">
        <f t="shared" ref="C726" si="1639">C725*$B$16</f>
        <v>0</v>
      </c>
      <c r="D726" s="6">
        <f t="shared" ref="D726:N726" si="1640">D725*$B$16</f>
        <v>0</v>
      </c>
      <c r="E726" s="6">
        <f t="shared" si="1640"/>
        <v>0</v>
      </c>
      <c r="F726" s="6">
        <f t="shared" si="1640"/>
        <v>0</v>
      </c>
      <c r="G726" s="6">
        <f t="shared" si="1640"/>
        <v>0</v>
      </c>
      <c r="H726" s="6">
        <f t="shared" si="1640"/>
        <v>0</v>
      </c>
      <c r="I726" s="6">
        <f t="shared" si="1640"/>
        <v>0</v>
      </c>
      <c r="J726" s="6">
        <f t="shared" si="1640"/>
        <v>0</v>
      </c>
      <c r="K726" s="6">
        <f t="shared" si="1640"/>
        <v>0</v>
      </c>
      <c r="L726" s="6">
        <f t="shared" si="1640"/>
        <v>0</v>
      </c>
      <c r="M726" s="6">
        <f t="shared" si="1640"/>
        <v>0</v>
      </c>
      <c r="N726" s="6">
        <f t="shared" si="1640"/>
        <v>0</v>
      </c>
      <c r="O726" s="6">
        <f t="shared" si="1634"/>
        <v>0</v>
      </c>
      <c r="P726" s="6">
        <f t="shared" ref="P726:S726" si="1641">P725*$B726</f>
        <v>0</v>
      </c>
      <c r="Q726" s="6">
        <f t="shared" si="1641"/>
        <v>0</v>
      </c>
      <c r="R726" s="6">
        <f t="shared" si="1641"/>
        <v>0</v>
      </c>
      <c r="S726" s="6">
        <f t="shared" si="1641"/>
        <v>0</v>
      </c>
    </row>
    <row r="727" spans="1:19" x14ac:dyDescent="0.25">
      <c r="A727" s="8" t="s">
        <v>34</v>
      </c>
      <c r="B727" s="9">
        <f>1-B726</f>
        <v>0.75</v>
      </c>
      <c r="C727" s="6">
        <f t="shared" ref="C727" si="1642">C725*$B$17</f>
        <v>0</v>
      </c>
      <c r="D727" s="6">
        <f t="shared" ref="D727:N727" si="1643">D725*$B$17</f>
        <v>0</v>
      </c>
      <c r="E727" s="6">
        <f t="shared" si="1643"/>
        <v>0</v>
      </c>
      <c r="F727" s="6">
        <f t="shared" si="1643"/>
        <v>0</v>
      </c>
      <c r="G727" s="6">
        <f t="shared" si="1643"/>
        <v>0</v>
      </c>
      <c r="H727" s="6">
        <f t="shared" si="1643"/>
        <v>0</v>
      </c>
      <c r="I727" s="6">
        <f t="shared" si="1643"/>
        <v>0</v>
      </c>
      <c r="J727" s="6">
        <f t="shared" si="1643"/>
        <v>0</v>
      </c>
      <c r="K727" s="6">
        <f t="shared" si="1643"/>
        <v>0</v>
      </c>
      <c r="L727" s="6">
        <f t="shared" si="1643"/>
        <v>0</v>
      </c>
      <c r="M727" s="6">
        <f t="shared" si="1643"/>
        <v>0</v>
      </c>
      <c r="N727" s="6">
        <f t="shared" si="1643"/>
        <v>0</v>
      </c>
      <c r="O727" s="6">
        <f t="shared" si="1634"/>
        <v>0</v>
      </c>
      <c r="P727" s="6">
        <f t="shared" ref="P727:S727" si="1644">P725-P726</f>
        <v>0</v>
      </c>
      <c r="Q727" s="6">
        <f t="shared" si="1644"/>
        <v>0</v>
      </c>
      <c r="R727" s="6">
        <f t="shared" si="1644"/>
        <v>0</v>
      </c>
      <c r="S727" s="6">
        <f t="shared" si="1644"/>
        <v>0</v>
      </c>
    </row>
    <row r="728" spans="1:19" x14ac:dyDescent="0.25">
      <c r="A728" s="122" t="str">
        <f>Vendas!A739</f>
        <v>PRODUTO 73</v>
      </c>
      <c r="B728" s="122"/>
      <c r="C728" s="98" t="s">
        <v>17</v>
      </c>
      <c r="D728" s="98" t="s">
        <v>18</v>
      </c>
      <c r="E728" s="98" t="s">
        <v>19</v>
      </c>
      <c r="F728" s="98" t="s">
        <v>20</v>
      </c>
      <c r="G728" s="98" t="s">
        <v>21</v>
      </c>
      <c r="H728" s="98" t="s">
        <v>22</v>
      </c>
      <c r="I728" s="98" t="s">
        <v>23</v>
      </c>
      <c r="J728" s="98" t="s">
        <v>24</v>
      </c>
      <c r="K728" s="98" t="s">
        <v>25</v>
      </c>
      <c r="L728" s="98" t="s">
        <v>26</v>
      </c>
      <c r="M728" s="98" t="s">
        <v>27</v>
      </c>
      <c r="N728" s="98" t="s">
        <v>28</v>
      </c>
      <c r="O728" s="98" t="s">
        <v>438</v>
      </c>
      <c r="P728" s="98" t="s">
        <v>447</v>
      </c>
      <c r="Q728" s="98" t="s">
        <v>448</v>
      </c>
      <c r="R728" s="98" t="s">
        <v>449</v>
      </c>
      <c r="S728" s="98" t="s">
        <v>450</v>
      </c>
    </row>
    <row r="729" spans="1:19" x14ac:dyDescent="0.25">
      <c r="A729" s="194" t="s">
        <v>29</v>
      </c>
      <c r="B729" s="194"/>
      <c r="C729" s="78">
        <f>Vendas!C741</f>
        <v>0</v>
      </c>
      <c r="D729" s="78">
        <f>Vendas!D741</f>
        <v>0</v>
      </c>
      <c r="E729" s="78">
        <f>Vendas!E741</f>
        <v>0</v>
      </c>
      <c r="F729" s="78">
        <f>Vendas!F741</f>
        <v>0</v>
      </c>
      <c r="G729" s="78">
        <f>Vendas!G741</f>
        <v>0</v>
      </c>
      <c r="H729" s="78">
        <f>Vendas!H741</f>
        <v>0</v>
      </c>
      <c r="I729" s="78">
        <f>Vendas!I741</f>
        <v>0</v>
      </c>
      <c r="J729" s="78">
        <f>Vendas!J741</f>
        <v>0</v>
      </c>
      <c r="K729" s="78">
        <f>Vendas!K741</f>
        <v>0</v>
      </c>
      <c r="L729" s="78">
        <f>Vendas!L741</f>
        <v>0</v>
      </c>
      <c r="M729" s="78">
        <f>Vendas!M741</f>
        <v>0</v>
      </c>
      <c r="N729" s="78">
        <f>Vendas!N741</f>
        <v>0</v>
      </c>
      <c r="O729" s="79">
        <f t="shared" ref="O729" si="1645">SUM(C729:N729)</f>
        <v>0</v>
      </c>
      <c r="P729" s="79">
        <f>Vendas!P741</f>
        <v>0</v>
      </c>
      <c r="Q729" s="79">
        <f>Vendas!Q741</f>
        <v>0</v>
      </c>
      <c r="R729" s="79">
        <f>Vendas!R741</f>
        <v>0</v>
      </c>
      <c r="S729" s="79">
        <f>Vendas!S741</f>
        <v>0</v>
      </c>
    </row>
    <row r="730" spans="1:19" x14ac:dyDescent="0.25">
      <c r="A730" s="175" t="s">
        <v>516</v>
      </c>
      <c r="B730" s="120">
        <v>0</v>
      </c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9"/>
      <c r="P730" s="79"/>
      <c r="Q730" s="79"/>
      <c r="R730" s="79"/>
      <c r="S730" s="79"/>
    </row>
    <row r="731" spans="1:19" x14ac:dyDescent="0.25">
      <c r="A731" s="194" t="s">
        <v>30</v>
      </c>
      <c r="B731" s="194"/>
      <c r="C731" s="6">
        <f>Vendas!C742*(1-$B730)</f>
        <v>0</v>
      </c>
      <c r="D731" s="6">
        <f>Vendas!D742*(1-$B730)</f>
        <v>0</v>
      </c>
      <c r="E731" s="6">
        <f>Vendas!E742*(1-$B730)</f>
        <v>0</v>
      </c>
      <c r="F731" s="6">
        <f>Vendas!F742*(1-$B730)</f>
        <v>0</v>
      </c>
      <c r="G731" s="6">
        <f>Vendas!G742*(1-$B730)</f>
        <v>0</v>
      </c>
      <c r="H731" s="6">
        <f>Vendas!H742*(1-$B730)</f>
        <v>0</v>
      </c>
      <c r="I731" s="6">
        <f>Vendas!I742*(1-$B730)</f>
        <v>0</v>
      </c>
      <c r="J731" s="6">
        <f>Vendas!J742*(1-$B730)</f>
        <v>0</v>
      </c>
      <c r="K731" s="6">
        <f>Vendas!K742*(1-$B730)</f>
        <v>0</v>
      </c>
      <c r="L731" s="6">
        <f>Vendas!L742*(1-$B730)</f>
        <v>0</v>
      </c>
      <c r="M731" s="6">
        <f>Vendas!M742*(1-$B730)</f>
        <v>0</v>
      </c>
      <c r="N731" s="6">
        <f>Vendas!N742*(1-$B730)</f>
        <v>0</v>
      </c>
      <c r="O731" s="6">
        <f t="shared" ref="O731" si="1646">AVERAGE(C731:N731)</f>
        <v>0</v>
      </c>
      <c r="P731" s="6">
        <f>Vendas!P742*(1-Aprovisionamento!$B730)</f>
        <v>0</v>
      </c>
      <c r="Q731" s="6">
        <f>Vendas!Q742*(1-Aprovisionamento!$B730)</f>
        <v>0</v>
      </c>
      <c r="R731" s="6">
        <f>Vendas!R742*(1-Aprovisionamento!$B730)</f>
        <v>0</v>
      </c>
      <c r="S731" s="6">
        <f>Vendas!S742*(1-Aprovisionamento!$B730)</f>
        <v>0</v>
      </c>
    </row>
    <row r="732" spans="1:19" ht="12" customHeight="1" x14ac:dyDescent="0.25">
      <c r="A732" s="194" t="s">
        <v>282</v>
      </c>
      <c r="B732" s="194"/>
      <c r="C732" s="6">
        <f t="shared" ref="C732" si="1647">C729*C731</f>
        <v>0</v>
      </c>
      <c r="D732" s="6">
        <f t="shared" ref="D732:N732" si="1648">D729*D731</f>
        <v>0</v>
      </c>
      <c r="E732" s="6">
        <f t="shared" si="1648"/>
        <v>0</v>
      </c>
      <c r="F732" s="6">
        <f t="shared" si="1648"/>
        <v>0</v>
      </c>
      <c r="G732" s="6">
        <f t="shared" si="1648"/>
        <v>0</v>
      </c>
      <c r="H732" s="6">
        <f t="shared" si="1648"/>
        <v>0</v>
      </c>
      <c r="I732" s="6">
        <f t="shared" si="1648"/>
        <v>0</v>
      </c>
      <c r="J732" s="6">
        <f t="shared" si="1648"/>
        <v>0</v>
      </c>
      <c r="K732" s="6">
        <f t="shared" si="1648"/>
        <v>0</v>
      </c>
      <c r="L732" s="6">
        <f t="shared" si="1648"/>
        <v>0</v>
      </c>
      <c r="M732" s="6">
        <f t="shared" si="1648"/>
        <v>0</v>
      </c>
      <c r="N732" s="6">
        <f t="shared" si="1648"/>
        <v>0</v>
      </c>
      <c r="O732" s="6">
        <f t="shared" ref="O732" si="1649">SUM(C732:N732)</f>
        <v>0</v>
      </c>
      <c r="P732" s="6">
        <f t="shared" ref="P732:S732" si="1650">P729*P731</f>
        <v>0</v>
      </c>
      <c r="Q732" s="6">
        <f t="shared" si="1650"/>
        <v>0</v>
      </c>
      <c r="R732" s="6">
        <f t="shared" si="1650"/>
        <v>0</v>
      </c>
      <c r="S732" s="6">
        <f t="shared" si="1650"/>
        <v>0</v>
      </c>
    </row>
    <row r="733" spans="1:19" x14ac:dyDescent="0.25">
      <c r="A733" s="194" t="s">
        <v>31</v>
      </c>
      <c r="B733" s="194"/>
      <c r="C733" s="130">
        <f>Vendas!C744</f>
        <v>0.21</v>
      </c>
      <c r="D733" s="130">
        <f>Vendas!D744</f>
        <v>0.21</v>
      </c>
      <c r="E733" s="130">
        <f>Vendas!E744</f>
        <v>0.21</v>
      </c>
      <c r="F733" s="130">
        <f>Vendas!F744</f>
        <v>0.21</v>
      </c>
      <c r="G733" s="130">
        <f>Vendas!G744</f>
        <v>0.21</v>
      </c>
      <c r="H733" s="130">
        <f>Vendas!H744</f>
        <v>0.21</v>
      </c>
      <c r="I733" s="130">
        <f>Vendas!I744</f>
        <v>0.21</v>
      </c>
      <c r="J733" s="130">
        <f>Vendas!J744</f>
        <v>0.21</v>
      </c>
      <c r="K733" s="130">
        <f>Vendas!K744</f>
        <v>0.21</v>
      </c>
      <c r="L733" s="130">
        <f>Vendas!L744</f>
        <v>0.21</v>
      </c>
      <c r="M733" s="130">
        <f>Vendas!M744</f>
        <v>0.21</v>
      </c>
      <c r="N733" s="130">
        <f>Vendas!N744</f>
        <v>0.21</v>
      </c>
      <c r="O733" s="6"/>
      <c r="P733" s="6"/>
      <c r="Q733" s="6"/>
      <c r="R733" s="6"/>
      <c r="S733" s="6"/>
    </row>
    <row r="734" spans="1:19" x14ac:dyDescent="0.25">
      <c r="A734" s="195" t="s">
        <v>280</v>
      </c>
      <c r="B734" s="195"/>
      <c r="C734" s="6">
        <f t="shared" ref="C734" si="1651">C732*C733</f>
        <v>0</v>
      </c>
      <c r="D734" s="6">
        <f t="shared" ref="D734:N734" si="1652">D732*D733</f>
        <v>0</v>
      </c>
      <c r="E734" s="6">
        <f t="shared" si="1652"/>
        <v>0</v>
      </c>
      <c r="F734" s="6">
        <f t="shared" si="1652"/>
        <v>0</v>
      </c>
      <c r="G734" s="6">
        <f t="shared" si="1652"/>
        <v>0</v>
      </c>
      <c r="H734" s="6">
        <f t="shared" si="1652"/>
        <v>0</v>
      </c>
      <c r="I734" s="6">
        <f t="shared" si="1652"/>
        <v>0</v>
      </c>
      <c r="J734" s="6">
        <f t="shared" si="1652"/>
        <v>0</v>
      </c>
      <c r="K734" s="6">
        <f t="shared" si="1652"/>
        <v>0</v>
      </c>
      <c r="L734" s="6">
        <f t="shared" si="1652"/>
        <v>0</v>
      </c>
      <c r="M734" s="6">
        <f t="shared" si="1652"/>
        <v>0</v>
      </c>
      <c r="N734" s="6">
        <f t="shared" si="1652"/>
        <v>0</v>
      </c>
      <c r="O734" s="6">
        <f t="shared" ref="O734:O737" si="1653">SUM(C734:N734)</f>
        <v>0</v>
      </c>
      <c r="P734" s="6">
        <f t="shared" ref="P734:S734" si="1654">P732*$C733</f>
        <v>0</v>
      </c>
      <c r="Q734" s="6">
        <f t="shared" si="1654"/>
        <v>0</v>
      </c>
      <c r="R734" s="6">
        <f t="shared" si="1654"/>
        <v>0</v>
      </c>
      <c r="S734" s="6">
        <f t="shared" si="1654"/>
        <v>0</v>
      </c>
    </row>
    <row r="735" spans="1:19" x14ac:dyDescent="0.25">
      <c r="A735" s="195" t="s">
        <v>281</v>
      </c>
      <c r="B735" s="195"/>
      <c r="C735" s="6">
        <f t="shared" ref="C735" si="1655">C732+C734</f>
        <v>0</v>
      </c>
      <c r="D735" s="6">
        <f t="shared" ref="D735:N735" si="1656">D732+D734</f>
        <v>0</v>
      </c>
      <c r="E735" s="6">
        <f t="shared" si="1656"/>
        <v>0</v>
      </c>
      <c r="F735" s="6">
        <f t="shared" si="1656"/>
        <v>0</v>
      </c>
      <c r="G735" s="6">
        <f t="shared" si="1656"/>
        <v>0</v>
      </c>
      <c r="H735" s="6">
        <f t="shared" si="1656"/>
        <v>0</v>
      </c>
      <c r="I735" s="6">
        <f t="shared" si="1656"/>
        <v>0</v>
      </c>
      <c r="J735" s="6">
        <f t="shared" si="1656"/>
        <v>0</v>
      </c>
      <c r="K735" s="6">
        <f t="shared" si="1656"/>
        <v>0</v>
      </c>
      <c r="L735" s="6">
        <f t="shared" si="1656"/>
        <v>0</v>
      </c>
      <c r="M735" s="6">
        <f t="shared" si="1656"/>
        <v>0</v>
      </c>
      <c r="N735" s="6">
        <f t="shared" si="1656"/>
        <v>0</v>
      </c>
      <c r="O735" s="6">
        <f t="shared" si="1653"/>
        <v>0</v>
      </c>
      <c r="P735" s="6">
        <f t="shared" ref="P735:S735" si="1657">P732+P734</f>
        <v>0</v>
      </c>
      <c r="Q735" s="6">
        <f t="shared" si="1657"/>
        <v>0</v>
      </c>
      <c r="R735" s="6">
        <f t="shared" si="1657"/>
        <v>0</v>
      </c>
      <c r="S735" s="6">
        <f t="shared" si="1657"/>
        <v>0</v>
      </c>
    </row>
    <row r="736" spans="1:19" x14ac:dyDescent="0.25">
      <c r="A736" s="8" t="s">
        <v>33</v>
      </c>
      <c r="B736" s="80">
        <v>0.25</v>
      </c>
      <c r="C736" s="6">
        <f t="shared" ref="C736" si="1658">C735*$B$16</f>
        <v>0</v>
      </c>
      <c r="D736" s="6">
        <f t="shared" ref="D736:N736" si="1659">D735*$B$16</f>
        <v>0</v>
      </c>
      <c r="E736" s="6">
        <f t="shared" si="1659"/>
        <v>0</v>
      </c>
      <c r="F736" s="6">
        <f t="shared" si="1659"/>
        <v>0</v>
      </c>
      <c r="G736" s="6">
        <f t="shared" si="1659"/>
        <v>0</v>
      </c>
      <c r="H736" s="6">
        <f t="shared" si="1659"/>
        <v>0</v>
      </c>
      <c r="I736" s="6">
        <f t="shared" si="1659"/>
        <v>0</v>
      </c>
      <c r="J736" s="6">
        <f t="shared" si="1659"/>
        <v>0</v>
      </c>
      <c r="K736" s="6">
        <f t="shared" si="1659"/>
        <v>0</v>
      </c>
      <c r="L736" s="6">
        <f t="shared" si="1659"/>
        <v>0</v>
      </c>
      <c r="M736" s="6">
        <f t="shared" si="1659"/>
        <v>0</v>
      </c>
      <c r="N736" s="6">
        <f t="shared" si="1659"/>
        <v>0</v>
      </c>
      <c r="O736" s="6">
        <f t="shared" si="1653"/>
        <v>0</v>
      </c>
      <c r="P736" s="6">
        <f t="shared" ref="P736:S736" si="1660">P735*$B736</f>
        <v>0</v>
      </c>
      <c r="Q736" s="6">
        <f t="shared" si="1660"/>
        <v>0</v>
      </c>
      <c r="R736" s="6">
        <f t="shared" si="1660"/>
        <v>0</v>
      </c>
      <c r="S736" s="6">
        <f t="shared" si="1660"/>
        <v>0</v>
      </c>
    </row>
    <row r="737" spans="1:19" x14ac:dyDescent="0.25">
      <c r="A737" s="8" t="s">
        <v>34</v>
      </c>
      <c r="B737" s="9">
        <f>1-B736</f>
        <v>0.75</v>
      </c>
      <c r="C737" s="6">
        <f t="shared" ref="C737" si="1661">C735*$B$17</f>
        <v>0</v>
      </c>
      <c r="D737" s="6">
        <f t="shared" ref="D737:N737" si="1662">D735*$B$17</f>
        <v>0</v>
      </c>
      <c r="E737" s="6">
        <f t="shared" si="1662"/>
        <v>0</v>
      </c>
      <c r="F737" s="6">
        <f t="shared" si="1662"/>
        <v>0</v>
      </c>
      <c r="G737" s="6">
        <f t="shared" si="1662"/>
        <v>0</v>
      </c>
      <c r="H737" s="6">
        <f t="shared" si="1662"/>
        <v>0</v>
      </c>
      <c r="I737" s="6">
        <f t="shared" si="1662"/>
        <v>0</v>
      </c>
      <c r="J737" s="6">
        <f t="shared" si="1662"/>
        <v>0</v>
      </c>
      <c r="K737" s="6">
        <f t="shared" si="1662"/>
        <v>0</v>
      </c>
      <c r="L737" s="6">
        <f t="shared" si="1662"/>
        <v>0</v>
      </c>
      <c r="M737" s="6">
        <f t="shared" si="1662"/>
        <v>0</v>
      </c>
      <c r="N737" s="6">
        <f t="shared" si="1662"/>
        <v>0</v>
      </c>
      <c r="O737" s="6">
        <f t="shared" si="1653"/>
        <v>0</v>
      </c>
      <c r="P737" s="6">
        <f t="shared" ref="P737:S737" si="1663">P735-P736</f>
        <v>0</v>
      </c>
      <c r="Q737" s="6">
        <f t="shared" si="1663"/>
        <v>0</v>
      </c>
      <c r="R737" s="6">
        <f t="shared" si="1663"/>
        <v>0</v>
      </c>
      <c r="S737" s="6">
        <f t="shared" si="1663"/>
        <v>0</v>
      </c>
    </row>
    <row r="738" spans="1:19" x14ac:dyDescent="0.25">
      <c r="A738" s="122" t="str">
        <f>Vendas!A749</f>
        <v>PRODUTO 74</v>
      </c>
      <c r="B738" s="122"/>
      <c r="C738" s="98" t="s">
        <v>17</v>
      </c>
      <c r="D738" s="98" t="s">
        <v>18</v>
      </c>
      <c r="E738" s="98" t="s">
        <v>19</v>
      </c>
      <c r="F738" s="98" t="s">
        <v>20</v>
      </c>
      <c r="G738" s="98" t="s">
        <v>21</v>
      </c>
      <c r="H738" s="98" t="s">
        <v>22</v>
      </c>
      <c r="I738" s="98" t="s">
        <v>23</v>
      </c>
      <c r="J738" s="98" t="s">
        <v>24</v>
      </c>
      <c r="K738" s="98" t="s">
        <v>25</v>
      </c>
      <c r="L738" s="98" t="s">
        <v>26</v>
      </c>
      <c r="M738" s="98" t="s">
        <v>27</v>
      </c>
      <c r="N738" s="98" t="s">
        <v>28</v>
      </c>
      <c r="O738" s="98" t="s">
        <v>438</v>
      </c>
      <c r="P738" s="98" t="s">
        <v>447</v>
      </c>
      <c r="Q738" s="98" t="s">
        <v>448</v>
      </c>
      <c r="R738" s="98" t="s">
        <v>449</v>
      </c>
      <c r="S738" s="98" t="s">
        <v>450</v>
      </c>
    </row>
    <row r="739" spans="1:19" x14ac:dyDescent="0.25">
      <c r="A739" s="194" t="s">
        <v>29</v>
      </c>
      <c r="B739" s="194"/>
      <c r="C739" s="78">
        <f>Vendas!C751</f>
        <v>0</v>
      </c>
      <c r="D739" s="78">
        <f>Vendas!D751</f>
        <v>0</v>
      </c>
      <c r="E739" s="78">
        <f>Vendas!E701</f>
        <v>0</v>
      </c>
      <c r="F739" s="78">
        <f>Vendas!F701</f>
        <v>0</v>
      </c>
      <c r="G739" s="78">
        <f>Vendas!G701</f>
        <v>0</v>
      </c>
      <c r="H739" s="78">
        <f>Vendas!H701</f>
        <v>0</v>
      </c>
      <c r="I739" s="78">
        <f>Vendas!I701</f>
        <v>0</v>
      </c>
      <c r="J739" s="78">
        <f>Vendas!J701</f>
        <v>0</v>
      </c>
      <c r="K739" s="78">
        <f>Vendas!K701</f>
        <v>0</v>
      </c>
      <c r="L739" s="78">
        <f>Vendas!L701</f>
        <v>0</v>
      </c>
      <c r="M739" s="78">
        <f>Vendas!M701</f>
        <v>0</v>
      </c>
      <c r="N739" s="78">
        <f>Vendas!N701</f>
        <v>0</v>
      </c>
      <c r="O739" s="79">
        <f t="shared" ref="O739" si="1664">SUM(C739:N739)</f>
        <v>0</v>
      </c>
      <c r="P739" s="79">
        <f>Vendas!P751</f>
        <v>0</v>
      </c>
      <c r="Q739" s="79">
        <f>Vendas!Q751</f>
        <v>0</v>
      </c>
      <c r="R739" s="79">
        <f>Vendas!R751</f>
        <v>0</v>
      </c>
      <c r="S739" s="79">
        <f>Vendas!S751</f>
        <v>0</v>
      </c>
    </row>
    <row r="740" spans="1:19" x14ac:dyDescent="0.25">
      <c r="A740" s="175" t="s">
        <v>516</v>
      </c>
      <c r="B740" s="120">
        <v>0</v>
      </c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9"/>
      <c r="P740" s="79"/>
      <c r="Q740" s="79"/>
      <c r="R740" s="79"/>
      <c r="S740" s="79"/>
    </row>
    <row r="741" spans="1:19" x14ac:dyDescent="0.25">
      <c r="A741" s="194" t="s">
        <v>30</v>
      </c>
      <c r="B741" s="194"/>
      <c r="C741" s="6">
        <f>Vendas!C752*(1-$B740)</f>
        <v>0</v>
      </c>
      <c r="D741" s="6">
        <f>Vendas!D752*(1-$B740)</f>
        <v>0</v>
      </c>
      <c r="E741" s="6">
        <f>Vendas!E752*(1-$B740)</f>
        <v>0</v>
      </c>
      <c r="F741" s="6">
        <f>Vendas!F752*(1-$B740)</f>
        <v>0</v>
      </c>
      <c r="G741" s="6">
        <f>Vendas!G752*(1-$B740)</f>
        <v>0</v>
      </c>
      <c r="H741" s="6">
        <f>Vendas!H752*(1-$B740)</f>
        <v>0</v>
      </c>
      <c r="I741" s="6">
        <f>Vendas!I752*(1-$B740)</f>
        <v>0</v>
      </c>
      <c r="J741" s="6">
        <f>Vendas!J752*(1-$B740)</f>
        <v>0</v>
      </c>
      <c r="K741" s="6">
        <f>Vendas!K752*(1-$B740)</f>
        <v>0</v>
      </c>
      <c r="L741" s="6">
        <f>Vendas!L752*(1-$B740)</f>
        <v>0</v>
      </c>
      <c r="M741" s="6">
        <f>Vendas!M752*(1-$B740)</f>
        <v>0</v>
      </c>
      <c r="N741" s="6">
        <f>Vendas!N752*(1-$B740)</f>
        <v>0</v>
      </c>
      <c r="O741" s="6">
        <f t="shared" ref="O741" si="1665">AVERAGE(C741:N741)</f>
        <v>0</v>
      </c>
      <c r="P741" s="6">
        <f>Vendas!P752*(1-Aprovisionamento!$B740)</f>
        <v>0</v>
      </c>
      <c r="Q741" s="6">
        <f>Vendas!Q752*(1-Aprovisionamento!$B740)</f>
        <v>0</v>
      </c>
      <c r="R741" s="6">
        <f>Vendas!R752*(1-Aprovisionamento!$B740)</f>
        <v>0</v>
      </c>
      <c r="S741" s="6">
        <f>Vendas!S752*(1-Aprovisionamento!$B740)</f>
        <v>0</v>
      </c>
    </row>
    <row r="742" spans="1:19" ht="12" customHeight="1" x14ac:dyDescent="0.25">
      <c r="A742" s="194" t="s">
        <v>282</v>
      </c>
      <c r="B742" s="194"/>
      <c r="C742" s="6">
        <f t="shared" ref="C742" si="1666">C739*C741</f>
        <v>0</v>
      </c>
      <c r="D742" s="6">
        <f t="shared" ref="D742:N742" si="1667">D739*D741</f>
        <v>0</v>
      </c>
      <c r="E742" s="6">
        <f t="shared" si="1667"/>
        <v>0</v>
      </c>
      <c r="F742" s="6">
        <f t="shared" si="1667"/>
        <v>0</v>
      </c>
      <c r="G742" s="6">
        <f t="shared" si="1667"/>
        <v>0</v>
      </c>
      <c r="H742" s="6">
        <f t="shared" si="1667"/>
        <v>0</v>
      </c>
      <c r="I742" s="6">
        <f t="shared" si="1667"/>
        <v>0</v>
      </c>
      <c r="J742" s="6">
        <f t="shared" si="1667"/>
        <v>0</v>
      </c>
      <c r="K742" s="6">
        <f t="shared" si="1667"/>
        <v>0</v>
      </c>
      <c r="L742" s="6">
        <f t="shared" si="1667"/>
        <v>0</v>
      </c>
      <c r="M742" s="6">
        <f t="shared" si="1667"/>
        <v>0</v>
      </c>
      <c r="N742" s="6">
        <f t="shared" si="1667"/>
        <v>0</v>
      </c>
      <c r="O742" s="6">
        <f t="shared" ref="O742" si="1668">SUM(C742:N742)</f>
        <v>0</v>
      </c>
      <c r="P742" s="6">
        <f t="shared" ref="P742:S742" si="1669">P739*P741</f>
        <v>0</v>
      </c>
      <c r="Q742" s="6">
        <f t="shared" si="1669"/>
        <v>0</v>
      </c>
      <c r="R742" s="6">
        <f t="shared" si="1669"/>
        <v>0</v>
      </c>
      <c r="S742" s="6">
        <f t="shared" si="1669"/>
        <v>0</v>
      </c>
    </row>
    <row r="743" spans="1:19" x14ac:dyDescent="0.25">
      <c r="A743" s="194" t="s">
        <v>31</v>
      </c>
      <c r="B743" s="194"/>
      <c r="C743" s="130">
        <f>Vendas!C754</f>
        <v>0.21</v>
      </c>
      <c r="D743" s="130">
        <f>Vendas!D754</f>
        <v>0.21</v>
      </c>
      <c r="E743" s="130">
        <f>Vendas!E754</f>
        <v>0.21</v>
      </c>
      <c r="F743" s="130">
        <f>Vendas!F754</f>
        <v>0.21</v>
      </c>
      <c r="G743" s="130">
        <f>Vendas!G754</f>
        <v>0.21</v>
      </c>
      <c r="H743" s="130">
        <f>Vendas!H754</f>
        <v>0.21</v>
      </c>
      <c r="I743" s="130">
        <f>Vendas!I754</f>
        <v>0.21</v>
      </c>
      <c r="J743" s="130">
        <f>Vendas!J754</f>
        <v>0.21</v>
      </c>
      <c r="K743" s="130">
        <f>Vendas!K754</f>
        <v>0.21</v>
      </c>
      <c r="L743" s="130">
        <f>Vendas!L754</f>
        <v>0.21</v>
      </c>
      <c r="M743" s="130">
        <f>Vendas!M754</f>
        <v>0.21</v>
      </c>
      <c r="N743" s="130">
        <f>Vendas!N754</f>
        <v>0.21</v>
      </c>
      <c r="O743" s="6"/>
      <c r="P743" s="6"/>
      <c r="Q743" s="6"/>
      <c r="R743" s="6"/>
      <c r="S743" s="6"/>
    </row>
    <row r="744" spans="1:19" x14ac:dyDescent="0.25">
      <c r="A744" s="195" t="s">
        <v>280</v>
      </c>
      <c r="B744" s="195"/>
      <c r="C744" s="6">
        <f t="shared" ref="C744" si="1670">C742*C743</f>
        <v>0</v>
      </c>
      <c r="D744" s="6">
        <f t="shared" ref="D744:N744" si="1671">D742*D743</f>
        <v>0</v>
      </c>
      <c r="E744" s="6">
        <f t="shared" si="1671"/>
        <v>0</v>
      </c>
      <c r="F744" s="6">
        <f t="shared" si="1671"/>
        <v>0</v>
      </c>
      <c r="G744" s="6">
        <f t="shared" si="1671"/>
        <v>0</v>
      </c>
      <c r="H744" s="6">
        <f t="shared" si="1671"/>
        <v>0</v>
      </c>
      <c r="I744" s="6">
        <f t="shared" si="1671"/>
        <v>0</v>
      </c>
      <c r="J744" s="6">
        <f t="shared" si="1671"/>
        <v>0</v>
      </c>
      <c r="K744" s="6">
        <f t="shared" si="1671"/>
        <v>0</v>
      </c>
      <c r="L744" s="6">
        <f t="shared" si="1671"/>
        <v>0</v>
      </c>
      <c r="M744" s="6">
        <f t="shared" si="1671"/>
        <v>0</v>
      </c>
      <c r="N744" s="6">
        <f t="shared" si="1671"/>
        <v>0</v>
      </c>
      <c r="O744" s="6">
        <f t="shared" ref="O744:O747" si="1672">SUM(C744:N744)</f>
        <v>0</v>
      </c>
      <c r="P744" s="6">
        <f t="shared" ref="P744:S744" si="1673">P742*$C743</f>
        <v>0</v>
      </c>
      <c r="Q744" s="6">
        <f t="shared" si="1673"/>
        <v>0</v>
      </c>
      <c r="R744" s="6">
        <f t="shared" si="1673"/>
        <v>0</v>
      </c>
      <c r="S744" s="6">
        <f t="shared" si="1673"/>
        <v>0</v>
      </c>
    </row>
    <row r="745" spans="1:19" x14ac:dyDescent="0.25">
      <c r="A745" s="195" t="s">
        <v>281</v>
      </c>
      <c r="B745" s="195"/>
      <c r="C745" s="6">
        <f t="shared" ref="C745" si="1674">C742+C744</f>
        <v>0</v>
      </c>
      <c r="D745" s="6">
        <f t="shared" ref="D745:N745" si="1675">D742+D744</f>
        <v>0</v>
      </c>
      <c r="E745" s="6">
        <f t="shared" si="1675"/>
        <v>0</v>
      </c>
      <c r="F745" s="6">
        <f t="shared" si="1675"/>
        <v>0</v>
      </c>
      <c r="G745" s="6">
        <f t="shared" si="1675"/>
        <v>0</v>
      </c>
      <c r="H745" s="6">
        <f t="shared" si="1675"/>
        <v>0</v>
      </c>
      <c r="I745" s="6">
        <f t="shared" si="1675"/>
        <v>0</v>
      </c>
      <c r="J745" s="6">
        <f t="shared" si="1675"/>
        <v>0</v>
      </c>
      <c r="K745" s="6">
        <f t="shared" si="1675"/>
        <v>0</v>
      </c>
      <c r="L745" s="6">
        <f t="shared" si="1675"/>
        <v>0</v>
      </c>
      <c r="M745" s="6">
        <f t="shared" si="1675"/>
        <v>0</v>
      </c>
      <c r="N745" s="6">
        <f t="shared" si="1675"/>
        <v>0</v>
      </c>
      <c r="O745" s="6">
        <f t="shared" si="1672"/>
        <v>0</v>
      </c>
      <c r="P745" s="6">
        <f t="shared" ref="P745:S745" si="1676">P742+P744</f>
        <v>0</v>
      </c>
      <c r="Q745" s="6">
        <f t="shared" si="1676"/>
        <v>0</v>
      </c>
      <c r="R745" s="6">
        <f t="shared" si="1676"/>
        <v>0</v>
      </c>
      <c r="S745" s="6">
        <f t="shared" si="1676"/>
        <v>0</v>
      </c>
    </row>
    <row r="746" spans="1:19" x14ac:dyDescent="0.25">
      <c r="A746" s="8" t="s">
        <v>33</v>
      </c>
      <c r="B746" s="80">
        <v>0.25</v>
      </c>
      <c r="C746" s="6">
        <f t="shared" ref="C746" si="1677">C745*$B$16</f>
        <v>0</v>
      </c>
      <c r="D746" s="6">
        <f t="shared" ref="D746:N746" si="1678">D745*$B$16</f>
        <v>0</v>
      </c>
      <c r="E746" s="6">
        <f t="shared" si="1678"/>
        <v>0</v>
      </c>
      <c r="F746" s="6">
        <f t="shared" si="1678"/>
        <v>0</v>
      </c>
      <c r="G746" s="6">
        <f t="shared" si="1678"/>
        <v>0</v>
      </c>
      <c r="H746" s="6">
        <f t="shared" si="1678"/>
        <v>0</v>
      </c>
      <c r="I746" s="6">
        <f t="shared" si="1678"/>
        <v>0</v>
      </c>
      <c r="J746" s="6">
        <f t="shared" si="1678"/>
        <v>0</v>
      </c>
      <c r="K746" s="6">
        <f t="shared" si="1678"/>
        <v>0</v>
      </c>
      <c r="L746" s="6">
        <f t="shared" si="1678"/>
        <v>0</v>
      </c>
      <c r="M746" s="6">
        <f t="shared" si="1678"/>
        <v>0</v>
      </c>
      <c r="N746" s="6">
        <f t="shared" si="1678"/>
        <v>0</v>
      </c>
      <c r="O746" s="6">
        <f t="shared" si="1672"/>
        <v>0</v>
      </c>
      <c r="P746" s="6">
        <f t="shared" ref="P746:S746" si="1679">P745*$B746</f>
        <v>0</v>
      </c>
      <c r="Q746" s="6">
        <f t="shared" si="1679"/>
        <v>0</v>
      </c>
      <c r="R746" s="6">
        <f t="shared" si="1679"/>
        <v>0</v>
      </c>
      <c r="S746" s="6">
        <f t="shared" si="1679"/>
        <v>0</v>
      </c>
    </row>
    <row r="747" spans="1:19" x14ac:dyDescent="0.25">
      <c r="A747" s="8" t="s">
        <v>34</v>
      </c>
      <c r="B747" s="9">
        <f>1-B746</f>
        <v>0.75</v>
      </c>
      <c r="C747" s="6">
        <f t="shared" ref="C747" si="1680">C745*$B$17</f>
        <v>0</v>
      </c>
      <c r="D747" s="6">
        <f t="shared" ref="D747:N747" si="1681">D745*$B$17</f>
        <v>0</v>
      </c>
      <c r="E747" s="6">
        <f t="shared" si="1681"/>
        <v>0</v>
      </c>
      <c r="F747" s="6">
        <f t="shared" si="1681"/>
        <v>0</v>
      </c>
      <c r="G747" s="6">
        <f t="shared" si="1681"/>
        <v>0</v>
      </c>
      <c r="H747" s="6">
        <f t="shared" si="1681"/>
        <v>0</v>
      </c>
      <c r="I747" s="6">
        <f t="shared" si="1681"/>
        <v>0</v>
      </c>
      <c r="J747" s="6">
        <f t="shared" si="1681"/>
        <v>0</v>
      </c>
      <c r="K747" s="6">
        <f t="shared" si="1681"/>
        <v>0</v>
      </c>
      <c r="L747" s="6">
        <f t="shared" si="1681"/>
        <v>0</v>
      </c>
      <c r="M747" s="6">
        <f t="shared" si="1681"/>
        <v>0</v>
      </c>
      <c r="N747" s="6">
        <f t="shared" si="1681"/>
        <v>0</v>
      </c>
      <c r="O747" s="6">
        <f t="shared" si="1672"/>
        <v>0</v>
      </c>
      <c r="P747" s="6">
        <f t="shared" ref="P747:S747" si="1682">P745-P746</f>
        <v>0</v>
      </c>
      <c r="Q747" s="6">
        <f t="shared" si="1682"/>
        <v>0</v>
      </c>
      <c r="R747" s="6">
        <f t="shared" si="1682"/>
        <v>0</v>
      </c>
      <c r="S747" s="6">
        <f t="shared" si="1682"/>
        <v>0</v>
      </c>
    </row>
    <row r="748" spans="1:19" x14ac:dyDescent="0.25">
      <c r="A748" s="122" t="str">
        <f>Vendas!A759</f>
        <v>PRODUTO 75</v>
      </c>
      <c r="B748" s="122"/>
      <c r="C748" s="98" t="s">
        <v>17</v>
      </c>
      <c r="D748" s="98" t="s">
        <v>18</v>
      </c>
      <c r="E748" s="98" t="s">
        <v>19</v>
      </c>
      <c r="F748" s="98" t="s">
        <v>20</v>
      </c>
      <c r="G748" s="98" t="s">
        <v>21</v>
      </c>
      <c r="H748" s="98" t="s">
        <v>22</v>
      </c>
      <c r="I748" s="98" t="s">
        <v>23</v>
      </c>
      <c r="J748" s="98" t="s">
        <v>24</v>
      </c>
      <c r="K748" s="98" t="s">
        <v>25</v>
      </c>
      <c r="L748" s="98" t="s">
        <v>26</v>
      </c>
      <c r="M748" s="98" t="s">
        <v>27</v>
      </c>
      <c r="N748" s="98" t="s">
        <v>28</v>
      </c>
      <c r="O748" s="98" t="s">
        <v>438</v>
      </c>
      <c r="P748" s="98" t="s">
        <v>447</v>
      </c>
      <c r="Q748" s="98" t="s">
        <v>448</v>
      </c>
      <c r="R748" s="98" t="s">
        <v>449</v>
      </c>
      <c r="S748" s="98" t="s">
        <v>450</v>
      </c>
    </row>
    <row r="749" spans="1:19" x14ac:dyDescent="0.25">
      <c r="A749" s="194" t="s">
        <v>29</v>
      </c>
      <c r="B749" s="194"/>
      <c r="C749" s="78">
        <f>Vendas!C761</f>
        <v>0</v>
      </c>
      <c r="D749" s="78">
        <f>Vendas!D761</f>
        <v>0</v>
      </c>
      <c r="E749" s="78">
        <f>Vendas!E761</f>
        <v>0</v>
      </c>
      <c r="F749" s="78">
        <f>Vendas!F761</f>
        <v>0</v>
      </c>
      <c r="G749" s="78">
        <f>Vendas!G761</f>
        <v>0</v>
      </c>
      <c r="H749" s="78">
        <f>Vendas!H761</f>
        <v>0</v>
      </c>
      <c r="I749" s="78">
        <f>Vendas!I761</f>
        <v>0</v>
      </c>
      <c r="J749" s="78">
        <f>Vendas!J761</f>
        <v>0</v>
      </c>
      <c r="K749" s="78">
        <f>Vendas!K761</f>
        <v>0</v>
      </c>
      <c r="L749" s="78">
        <f>Vendas!L761</f>
        <v>0</v>
      </c>
      <c r="M749" s="78">
        <f>Vendas!M761</f>
        <v>0</v>
      </c>
      <c r="N749" s="78">
        <f>Vendas!N761</f>
        <v>0</v>
      </c>
      <c r="O749" s="79">
        <f t="shared" ref="O749" si="1683">SUM(C749:N749)</f>
        <v>0</v>
      </c>
      <c r="P749" s="79">
        <f>Vendas!P761</f>
        <v>0</v>
      </c>
      <c r="Q749" s="79">
        <f>Vendas!Q761</f>
        <v>0</v>
      </c>
      <c r="R749" s="79">
        <f>Vendas!R761</f>
        <v>0</v>
      </c>
      <c r="S749" s="79">
        <f>Vendas!S761</f>
        <v>0</v>
      </c>
    </row>
    <row r="750" spans="1:19" x14ac:dyDescent="0.25">
      <c r="A750" s="175" t="s">
        <v>516</v>
      </c>
      <c r="B750" s="120">
        <v>0</v>
      </c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9"/>
      <c r="P750" s="79"/>
      <c r="Q750" s="79"/>
      <c r="R750" s="79"/>
      <c r="S750" s="79"/>
    </row>
    <row r="751" spans="1:19" x14ac:dyDescent="0.25">
      <c r="A751" s="194" t="s">
        <v>30</v>
      </c>
      <c r="B751" s="194"/>
      <c r="C751" s="6">
        <f>Vendas!C762*(1-$B750)</f>
        <v>0</v>
      </c>
      <c r="D751" s="6">
        <f>Vendas!D762*(1-$B750)</f>
        <v>0</v>
      </c>
      <c r="E751" s="6">
        <f>Vendas!E762*(1-$B750)</f>
        <v>0</v>
      </c>
      <c r="F751" s="6">
        <f>Vendas!F762*(1-$B750)</f>
        <v>0</v>
      </c>
      <c r="G751" s="6">
        <f>Vendas!G762*(1-$B750)</f>
        <v>0</v>
      </c>
      <c r="H751" s="6">
        <f>Vendas!H762*(1-$B750)</f>
        <v>0</v>
      </c>
      <c r="I751" s="6">
        <f>Vendas!I762*(1-$B750)</f>
        <v>0</v>
      </c>
      <c r="J751" s="6">
        <f>Vendas!J762*(1-$B750)</f>
        <v>0</v>
      </c>
      <c r="K751" s="6">
        <f>Vendas!K762*(1-$B750)</f>
        <v>0</v>
      </c>
      <c r="L751" s="6">
        <f>Vendas!L762*(1-$B750)</f>
        <v>0</v>
      </c>
      <c r="M751" s="6">
        <f>Vendas!M762*(1-$B750)</f>
        <v>0</v>
      </c>
      <c r="N751" s="6">
        <f>Vendas!N762*(1-$B750)</f>
        <v>0</v>
      </c>
      <c r="O751" s="6">
        <f t="shared" ref="O751" si="1684">AVERAGE(C751:N751)</f>
        <v>0</v>
      </c>
      <c r="P751" s="6">
        <f>Vendas!P762*(1-Aprovisionamento!$B750)</f>
        <v>0</v>
      </c>
      <c r="Q751" s="6">
        <f>Vendas!Q762*(1-Aprovisionamento!$B750)</f>
        <v>0</v>
      </c>
      <c r="R751" s="6">
        <f>Vendas!R762*(1-Aprovisionamento!$B750)</f>
        <v>0</v>
      </c>
      <c r="S751" s="6">
        <f>Vendas!S762*(1-Aprovisionamento!$B750)</f>
        <v>0</v>
      </c>
    </row>
    <row r="752" spans="1:19" ht="12" customHeight="1" x14ac:dyDescent="0.25">
      <c r="A752" s="194" t="s">
        <v>282</v>
      </c>
      <c r="B752" s="194"/>
      <c r="C752" s="6">
        <f t="shared" ref="C752" si="1685">C749*C751</f>
        <v>0</v>
      </c>
      <c r="D752" s="6">
        <f t="shared" ref="D752:N752" si="1686">D749*D751</f>
        <v>0</v>
      </c>
      <c r="E752" s="6">
        <f t="shared" si="1686"/>
        <v>0</v>
      </c>
      <c r="F752" s="6">
        <f t="shared" si="1686"/>
        <v>0</v>
      </c>
      <c r="G752" s="6">
        <f t="shared" si="1686"/>
        <v>0</v>
      </c>
      <c r="H752" s="6">
        <f t="shared" si="1686"/>
        <v>0</v>
      </c>
      <c r="I752" s="6">
        <f t="shared" si="1686"/>
        <v>0</v>
      </c>
      <c r="J752" s="6">
        <f t="shared" si="1686"/>
        <v>0</v>
      </c>
      <c r="K752" s="6">
        <f t="shared" si="1686"/>
        <v>0</v>
      </c>
      <c r="L752" s="6">
        <f t="shared" si="1686"/>
        <v>0</v>
      </c>
      <c r="M752" s="6">
        <f t="shared" si="1686"/>
        <v>0</v>
      </c>
      <c r="N752" s="6">
        <f t="shared" si="1686"/>
        <v>0</v>
      </c>
      <c r="O752" s="6">
        <f t="shared" ref="O752" si="1687">SUM(C752:N752)</f>
        <v>0</v>
      </c>
      <c r="P752" s="6">
        <f t="shared" ref="P752:S752" si="1688">P749*P751</f>
        <v>0</v>
      </c>
      <c r="Q752" s="6">
        <f t="shared" si="1688"/>
        <v>0</v>
      </c>
      <c r="R752" s="6">
        <f t="shared" si="1688"/>
        <v>0</v>
      </c>
      <c r="S752" s="6">
        <f t="shared" si="1688"/>
        <v>0</v>
      </c>
    </row>
    <row r="753" spans="1:19" x14ac:dyDescent="0.25">
      <c r="A753" s="194" t="s">
        <v>31</v>
      </c>
      <c r="B753" s="194"/>
      <c r="C753" s="130">
        <f>Vendas!C764</f>
        <v>0.21</v>
      </c>
      <c r="D753" s="130">
        <f>Vendas!D764</f>
        <v>0.21</v>
      </c>
      <c r="E753" s="130">
        <f>Vendas!E764</f>
        <v>0.21</v>
      </c>
      <c r="F753" s="130">
        <f>Vendas!F764</f>
        <v>0.21</v>
      </c>
      <c r="G753" s="130">
        <f>Vendas!G764</f>
        <v>0.21</v>
      </c>
      <c r="H753" s="130">
        <f>Vendas!H764</f>
        <v>0.21</v>
      </c>
      <c r="I753" s="130">
        <f>Vendas!I764</f>
        <v>0.21</v>
      </c>
      <c r="J753" s="130">
        <f>Vendas!J764</f>
        <v>0.21</v>
      </c>
      <c r="K753" s="130">
        <f>Vendas!K764</f>
        <v>0.21</v>
      </c>
      <c r="L753" s="130">
        <f>Vendas!L764</f>
        <v>0.21</v>
      </c>
      <c r="M753" s="130">
        <f>Vendas!M764</f>
        <v>0.21</v>
      </c>
      <c r="N753" s="130">
        <f>Vendas!N764</f>
        <v>0.21</v>
      </c>
      <c r="O753" s="6"/>
      <c r="P753" s="6"/>
      <c r="Q753" s="6"/>
      <c r="R753" s="6"/>
      <c r="S753" s="6"/>
    </row>
    <row r="754" spans="1:19" x14ac:dyDescent="0.25">
      <c r="A754" s="195" t="s">
        <v>280</v>
      </c>
      <c r="B754" s="195"/>
      <c r="C754" s="6">
        <f t="shared" ref="C754" si="1689">C752*C753</f>
        <v>0</v>
      </c>
      <c r="D754" s="6">
        <f t="shared" ref="D754:N754" si="1690">D752*D753</f>
        <v>0</v>
      </c>
      <c r="E754" s="6">
        <f t="shared" si="1690"/>
        <v>0</v>
      </c>
      <c r="F754" s="6">
        <f t="shared" si="1690"/>
        <v>0</v>
      </c>
      <c r="G754" s="6">
        <f t="shared" si="1690"/>
        <v>0</v>
      </c>
      <c r="H754" s="6">
        <f t="shared" si="1690"/>
        <v>0</v>
      </c>
      <c r="I754" s="6">
        <f t="shared" si="1690"/>
        <v>0</v>
      </c>
      <c r="J754" s="6">
        <f t="shared" si="1690"/>
        <v>0</v>
      </c>
      <c r="K754" s="6">
        <f t="shared" si="1690"/>
        <v>0</v>
      </c>
      <c r="L754" s="6">
        <f t="shared" si="1690"/>
        <v>0</v>
      </c>
      <c r="M754" s="6">
        <f t="shared" si="1690"/>
        <v>0</v>
      </c>
      <c r="N754" s="6">
        <f t="shared" si="1690"/>
        <v>0</v>
      </c>
      <c r="O754" s="6">
        <f t="shared" ref="O754:O757" si="1691">SUM(C754:N754)</f>
        <v>0</v>
      </c>
      <c r="P754" s="6">
        <f t="shared" ref="P754:S754" si="1692">P752*$C753</f>
        <v>0</v>
      </c>
      <c r="Q754" s="6">
        <f t="shared" si="1692"/>
        <v>0</v>
      </c>
      <c r="R754" s="6">
        <f t="shared" si="1692"/>
        <v>0</v>
      </c>
      <c r="S754" s="6">
        <f t="shared" si="1692"/>
        <v>0</v>
      </c>
    </row>
    <row r="755" spans="1:19" x14ac:dyDescent="0.25">
      <c r="A755" s="195" t="s">
        <v>281</v>
      </c>
      <c r="B755" s="195"/>
      <c r="C755" s="6">
        <f t="shared" ref="C755" si="1693">C752+C754</f>
        <v>0</v>
      </c>
      <c r="D755" s="6">
        <f t="shared" ref="D755:N755" si="1694">D752+D754</f>
        <v>0</v>
      </c>
      <c r="E755" s="6">
        <f t="shared" si="1694"/>
        <v>0</v>
      </c>
      <c r="F755" s="6">
        <f t="shared" si="1694"/>
        <v>0</v>
      </c>
      <c r="G755" s="6">
        <f t="shared" si="1694"/>
        <v>0</v>
      </c>
      <c r="H755" s="6">
        <f t="shared" si="1694"/>
        <v>0</v>
      </c>
      <c r="I755" s="6">
        <f t="shared" si="1694"/>
        <v>0</v>
      </c>
      <c r="J755" s="6">
        <f t="shared" si="1694"/>
        <v>0</v>
      </c>
      <c r="K755" s="6">
        <f t="shared" si="1694"/>
        <v>0</v>
      </c>
      <c r="L755" s="6">
        <f t="shared" si="1694"/>
        <v>0</v>
      </c>
      <c r="M755" s="6">
        <f t="shared" si="1694"/>
        <v>0</v>
      </c>
      <c r="N755" s="6">
        <f t="shared" si="1694"/>
        <v>0</v>
      </c>
      <c r="O755" s="6">
        <f t="shared" si="1691"/>
        <v>0</v>
      </c>
      <c r="P755" s="6">
        <f t="shared" ref="P755:S755" si="1695">P752+P754</f>
        <v>0</v>
      </c>
      <c r="Q755" s="6">
        <f t="shared" si="1695"/>
        <v>0</v>
      </c>
      <c r="R755" s="6">
        <f t="shared" si="1695"/>
        <v>0</v>
      </c>
      <c r="S755" s="6">
        <f t="shared" si="1695"/>
        <v>0</v>
      </c>
    </row>
    <row r="756" spans="1:19" x14ac:dyDescent="0.25">
      <c r="A756" s="8" t="s">
        <v>33</v>
      </c>
      <c r="B756" s="80">
        <v>0.25</v>
      </c>
      <c r="C756" s="6">
        <f t="shared" ref="C756" si="1696">C755*$B$16</f>
        <v>0</v>
      </c>
      <c r="D756" s="6">
        <f t="shared" ref="D756:N756" si="1697">D755*$B$16</f>
        <v>0</v>
      </c>
      <c r="E756" s="6">
        <f t="shared" si="1697"/>
        <v>0</v>
      </c>
      <c r="F756" s="6">
        <f t="shared" si="1697"/>
        <v>0</v>
      </c>
      <c r="G756" s="6">
        <f t="shared" si="1697"/>
        <v>0</v>
      </c>
      <c r="H756" s="6">
        <f t="shared" si="1697"/>
        <v>0</v>
      </c>
      <c r="I756" s="6">
        <f t="shared" si="1697"/>
        <v>0</v>
      </c>
      <c r="J756" s="6">
        <f t="shared" si="1697"/>
        <v>0</v>
      </c>
      <c r="K756" s="6">
        <f t="shared" si="1697"/>
        <v>0</v>
      </c>
      <c r="L756" s="6">
        <f t="shared" si="1697"/>
        <v>0</v>
      </c>
      <c r="M756" s="6">
        <f t="shared" si="1697"/>
        <v>0</v>
      </c>
      <c r="N756" s="6">
        <f t="shared" si="1697"/>
        <v>0</v>
      </c>
      <c r="O756" s="6">
        <f t="shared" si="1691"/>
        <v>0</v>
      </c>
      <c r="P756" s="6">
        <f t="shared" ref="P756:S756" si="1698">P755*$B756</f>
        <v>0</v>
      </c>
      <c r="Q756" s="6">
        <f t="shared" si="1698"/>
        <v>0</v>
      </c>
      <c r="R756" s="6">
        <f t="shared" si="1698"/>
        <v>0</v>
      </c>
      <c r="S756" s="6">
        <f t="shared" si="1698"/>
        <v>0</v>
      </c>
    </row>
    <row r="757" spans="1:19" x14ac:dyDescent="0.25">
      <c r="A757" s="8" t="s">
        <v>34</v>
      </c>
      <c r="B757" s="9">
        <f>1-B756</f>
        <v>0.75</v>
      </c>
      <c r="C757" s="6">
        <f t="shared" ref="C757" si="1699">C755*$B$17</f>
        <v>0</v>
      </c>
      <c r="D757" s="6">
        <f t="shared" ref="D757:N757" si="1700">D755*$B$17</f>
        <v>0</v>
      </c>
      <c r="E757" s="6">
        <f t="shared" si="1700"/>
        <v>0</v>
      </c>
      <c r="F757" s="6">
        <f t="shared" si="1700"/>
        <v>0</v>
      </c>
      <c r="G757" s="6">
        <f t="shared" si="1700"/>
        <v>0</v>
      </c>
      <c r="H757" s="6">
        <f t="shared" si="1700"/>
        <v>0</v>
      </c>
      <c r="I757" s="6">
        <f t="shared" si="1700"/>
        <v>0</v>
      </c>
      <c r="J757" s="6">
        <f t="shared" si="1700"/>
        <v>0</v>
      </c>
      <c r="K757" s="6">
        <f t="shared" si="1700"/>
        <v>0</v>
      </c>
      <c r="L757" s="6">
        <f t="shared" si="1700"/>
        <v>0</v>
      </c>
      <c r="M757" s="6">
        <f t="shared" si="1700"/>
        <v>0</v>
      </c>
      <c r="N757" s="6">
        <f t="shared" si="1700"/>
        <v>0</v>
      </c>
      <c r="O757" s="6">
        <f t="shared" si="1691"/>
        <v>0</v>
      </c>
      <c r="P757" s="6">
        <f t="shared" ref="P757:S757" si="1701">P755-P756</f>
        <v>0</v>
      </c>
      <c r="Q757" s="6">
        <f t="shared" si="1701"/>
        <v>0</v>
      </c>
      <c r="R757" s="6">
        <f t="shared" si="1701"/>
        <v>0</v>
      </c>
      <c r="S757" s="6">
        <f t="shared" si="1701"/>
        <v>0</v>
      </c>
    </row>
    <row r="758" spans="1:19" x14ac:dyDescent="0.25">
      <c r="A758" s="122" t="str">
        <f>Vendas!A769</f>
        <v>PRODUTO 76</v>
      </c>
      <c r="B758" s="122"/>
      <c r="C758" s="98" t="s">
        <v>17</v>
      </c>
      <c r="D758" s="98" t="s">
        <v>18</v>
      </c>
      <c r="E758" s="98" t="s">
        <v>19</v>
      </c>
      <c r="F758" s="98" t="s">
        <v>20</v>
      </c>
      <c r="G758" s="98" t="s">
        <v>21</v>
      </c>
      <c r="H758" s="98" t="s">
        <v>22</v>
      </c>
      <c r="I758" s="98" t="s">
        <v>23</v>
      </c>
      <c r="J758" s="98" t="s">
        <v>24</v>
      </c>
      <c r="K758" s="98" t="s">
        <v>25</v>
      </c>
      <c r="L758" s="98" t="s">
        <v>26</v>
      </c>
      <c r="M758" s="98" t="s">
        <v>27</v>
      </c>
      <c r="N758" s="98" t="s">
        <v>28</v>
      </c>
      <c r="O758" s="98" t="s">
        <v>438</v>
      </c>
      <c r="P758" s="98" t="s">
        <v>447</v>
      </c>
      <c r="Q758" s="98" t="s">
        <v>448</v>
      </c>
      <c r="R758" s="98" t="s">
        <v>449</v>
      </c>
      <c r="S758" s="98" t="s">
        <v>450</v>
      </c>
    </row>
    <row r="759" spans="1:19" x14ac:dyDescent="0.25">
      <c r="A759" s="194" t="s">
        <v>29</v>
      </c>
      <c r="B759" s="194"/>
      <c r="C759" s="78">
        <f>Vendas!C771</f>
        <v>0</v>
      </c>
      <c r="D759" s="78">
        <f>Vendas!D771</f>
        <v>0</v>
      </c>
      <c r="E759" s="78">
        <f>Vendas!E771</f>
        <v>0</v>
      </c>
      <c r="F759" s="78">
        <f>Vendas!F771</f>
        <v>0</v>
      </c>
      <c r="G759" s="78">
        <f>Vendas!G771</f>
        <v>0</v>
      </c>
      <c r="H759" s="78">
        <f>Vendas!H771</f>
        <v>0</v>
      </c>
      <c r="I759" s="78">
        <f>Vendas!I771</f>
        <v>0</v>
      </c>
      <c r="J759" s="78">
        <f>Vendas!J771</f>
        <v>0</v>
      </c>
      <c r="K759" s="78">
        <f>Vendas!K771</f>
        <v>0</v>
      </c>
      <c r="L759" s="78">
        <f>Vendas!L771</f>
        <v>0</v>
      </c>
      <c r="M759" s="78">
        <f>Vendas!M771</f>
        <v>0</v>
      </c>
      <c r="N759" s="78">
        <f>Vendas!N771</f>
        <v>0</v>
      </c>
      <c r="O759" s="79">
        <f t="shared" ref="O759" si="1702">SUM(C759:N759)</f>
        <v>0</v>
      </c>
      <c r="P759" s="79">
        <f>Vendas!P771</f>
        <v>0</v>
      </c>
      <c r="Q759" s="79">
        <f>Vendas!Q771</f>
        <v>0</v>
      </c>
      <c r="R759" s="79">
        <f>Vendas!R771</f>
        <v>0</v>
      </c>
      <c r="S759" s="79">
        <f>Vendas!S771</f>
        <v>0</v>
      </c>
    </row>
    <row r="760" spans="1:19" x14ac:dyDescent="0.25">
      <c r="A760" s="175" t="s">
        <v>516</v>
      </c>
      <c r="B760" s="120">
        <v>0</v>
      </c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9"/>
      <c r="P760" s="79"/>
      <c r="Q760" s="79"/>
      <c r="R760" s="79"/>
      <c r="S760" s="79"/>
    </row>
    <row r="761" spans="1:19" x14ac:dyDescent="0.25">
      <c r="A761" s="194" t="s">
        <v>30</v>
      </c>
      <c r="B761" s="194"/>
      <c r="C761" s="6">
        <f>Vendas!C772*(1-$B760)</f>
        <v>0</v>
      </c>
      <c r="D761" s="6">
        <f>Vendas!D772*(1-$B760)</f>
        <v>0</v>
      </c>
      <c r="E761" s="6">
        <f>Vendas!E772*(1-$B760)</f>
        <v>0</v>
      </c>
      <c r="F761" s="6">
        <f>Vendas!F772*(1-$B760)</f>
        <v>0</v>
      </c>
      <c r="G761" s="6">
        <f>Vendas!G772*(1-$B760)</f>
        <v>0</v>
      </c>
      <c r="H761" s="6">
        <f>Vendas!H772*(1-$B760)</f>
        <v>0</v>
      </c>
      <c r="I761" s="6">
        <f>Vendas!I772*(1-$B760)</f>
        <v>0</v>
      </c>
      <c r="J761" s="6">
        <f>Vendas!J772*(1-$B760)</f>
        <v>0</v>
      </c>
      <c r="K761" s="6">
        <f>Vendas!K772*(1-$B760)</f>
        <v>0</v>
      </c>
      <c r="L761" s="6">
        <f>Vendas!L772*(1-$B760)</f>
        <v>0</v>
      </c>
      <c r="M761" s="6">
        <f>Vendas!M772*(1-$B760)</f>
        <v>0</v>
      </c>
      <c r="N761" s="6">
        <f>Vendas!N772*(1-$B760)</f>
        <v>0</v>
      </c>
      <c r="O761" s="6">
        <f t="shared" ref="O761" si="1703">AVERAGE(C761:N761)</f>
        <v>0</v>
      </c>
      <c r="P761" s="6">
        <f>Vendas!P772*(1-Aprovisionamento!$B760)</f>
        <v>0</v>
      </c>
      <c r="Q761" s="6">
        <f>Vendas!Q772*(1-Aprovisionamento!$B760)</f>
        <v>0</v>
      </c>
      <c r="R761" s="6">
        <f>Vendas!R772*(1-Aprovisionamento!$B760)</f>
        <v>0</v>
      </c>
      <c r="S761" s="6">
        <f>Vendas!S772*(1-Aprovisionamento!$B760)</f>
        <v>0</v>
      </c>
    </row>
    <row r="762" spans="1:19" ht="12" customHeight="1" x14ac:dyDescent="0.25">
      <c r="A762" s="194" t="s">
        <v>282</v>
      </c>
      <c r="B762" s="194"/>
      <c r="C762" s="6">
        <f t="shared" ref="C762" si="1704">C759*C761</f>
        <v>0</v>
      </c>
      <c r="D762" s="6">
        <f t="shared" ref="D762:N762" si="1705">D759*D761</f>
        <v>0</v>
      </c>
      <c r="E762" s="6">
        <f t="shared" si="1705"/>
        <v>0</v>
      </c>
      <c r="F762" s="6">
        <f t="shared" si="1705"/>
        <v>0</v>
      </c>
      <c r="G762" s="6">
        <f t="shared" si="1705"/>
        <v>0</v>
      </c>
      <c r="H762" s="6">
        <f t="shared" si="1705"/>
        <v>0</v>
      </c>
      <c r="I762" s="6">
        <f t="shared" si="1705"/>
        <v>0</v>
      </c>
      <c r="J762" s="6">
        <f t="shared" si="1705"/>
        <v>0</v>
      </c>
      <c r="K762" s="6">
        <f t="shared" si="1705"/>
        <v>0</v>
      </c>
      <c r="L762" s="6">
        <f t="shared" si="1705"/>
        <v>0</v>
      </c>
      <c r="M762" s="6">
        <f t="shared" si="1705"/>
        <v>0</v>
      </c>
      <c r="N762" s="6">
        <f t="shared" si="1705"/>
        <v>0</v>
      </c>
      <c r="O762" s="6">
        <f t="shared" ref="O762" si="1706">SUM(C762:N762)</f>
        <v>0</v>
      </c>
      <c r="P762" s="6">
        <f t="shared" ref="P762:S762" si="1707">P759*P761</f>
        <v>0</v>
      </c>
      <c r="Q762" s="6">
        <f t="shared" si="1707"/>
        <v>0</v>
      </c>
      <c r="R762" s="6">
        <f t="shared" si="1707"/>
        <v>0</v>
      </c>
      <c r="S762" s="6">
        <f t="shared" si="1707"/>
        <v>0</v>
      </c>
    </row>
    <row r="763" spans="1:19" x14ac:dyDescent="0.25">
      <c r="A763" s="194" t="s">
        <v>31</v>
      </c>
      <c r="B763" s="194"/>
      <c r="C763" s="130">
        <f>Vendas!C774</f>
        <v>0.21</v>
      </c>
      <c r="D763" s="130">
        <f>Vendas!D774</f>
        <v>0.21</v>
      </c>
      <c r="E763" s="130">
        <f>Vendas!E774</f>
        <v>0.21</v>
      </c>
      <c r="F763" s="130">
        <f>Vendas!F774</f>
        <v>0.21</v>
      </c>
      <c r="G763" s="130">
        <f>Vendas!G774</f>
        <v>0.21</v>
      </c>
      <c r="H763" s="130">
        <f>Vendas!H774</f>
        <v>0.21</v>
      </c>
      <c r="I763" s="130">
        <f>Vendas!I774</f>
        <v>0.21</v>
      </c>
      <c r="J763" s="130">
        <f>Vendas!J774</f>
        <v>0.21</v>
      </c>
      <c r="K763" s="130">
        <f>Vendas!K774</f>
        <v>0.21</v>
      </c>
      <c r="L763" s="130">
        <f>Vendas!L774</f>
        <v>0.21</v>
      </c>
      <c r="M763" s="130">
        <f>Vendas!M774</f>
        <v>0.21</v>
      </c>
      <c r="N763" s="130">
        <f>Vendas!N774</f>
        <v>0.21</v>
      </c>
      <c r="O763" s="6"/>
      <c r="P763" s="6"/>
      <c r="Q763" s="6"/>
      <c r="R763" s="6"/>
      <c r="S763" s="6"/>
    </row>
    <row r="764" spans="1:19" x14ac:dyDescent="0.25">
      <c r="A764" s="195" t="s">
        <v>280</v>
      </c>
      <c r="B764" s="195"/>
      <c r="C764" s="6">
        <f t="shared" ref="C764" si="1708">C762*C763</f>
        <v>0</v>
      </c>
      <c r="D764" s="6">
        <f t="shared" ref="D764:N764" si="1709">D762*D763</f>
        <v>0</v>
      </c>
      <c r="E764" s="6">
        <f t="shared" si="1709"/>
        <v>0</v>
      </c>
      <c r="F764" s="6">
        <f t="shared" si="1709"/>
        <v>0</v>
      </c>
      <c r="G764" s="6">
        <f t="shared" si="1709"/>
        <v>0</v>
      </c>
      <c r="H764" s="6">
        <f t="shared" si="1709"/>
        <v>0</v>
      </c>
      <c r="I764" s="6">
        <f t="shared" si="1709"/>
        <v>0</v>
      </c>
      <c r="J764" s="6">
        <f t="shared" si="1709"/>
        <v>0</v>
      </c>
      <c r="K764" s="6">
        <f t="shared" si="1709"/>
        <v>0</v>
      </c>
      <c r="L764" s="6">
        <f t="shared" si="1709"/>
        <v>0</v>
      </c>
      <c r="M764" s="6">
        <f t="shared" si="1709"/>
        <v>0</v>
      </c>
      <c r="N764" s="6">
        <f t="shared" si="1709"/>
        <v>0</v>
      </c>
      <c r="O764" s="6">
        <f t="shared" ref="O764:O767" si="1710">SUM(C764:N764)</f>
        <v>0</v>
      </c>
      <c r="P764" s="6">
        <f t="shared" ref="P764:S764" si="1711">P762*$C763</f>
        <v>0</v>
      </c>
      <c r="Q764" s="6">
        <f t="shared" si="1711"/>
        <v>0</v>
      </c>
      <c r="R764" s="6">
        <f t="shared" si="1711"/>
        <v>0</v>
      </c>
      <c r="S764" s="6">
        <f t="shared" si="1711"/>
        <v>0</v>
      </c>
    </row>
    <row r="765" spans="1:19" x14ac:dyDescent="0.25">
      <c r="A765" s="195" t="s">
        <v>281</v>
      </c>
      <c r="B765" s="195"/>
      <c r="C765" s="6">
        <f t="shared" ref="C765" si="1712">C762+C764</f>
        <v>0</v>
      </c>
      <c r="D765" s="6">
        <f t="shared" ref="D765:N765" si="1713">D762+D764</f>
        <v>0</v>
      </c>
      <c r="E765" s="6">
        <f t="shared" si="1713"/>
        <v>0</v>
      </c>
      <c r="F765" s="6">
        <f t="shared" si="1713"/>
        <v>0</v>
      </c>
      <c r="G765" s="6">
        <f t="shared" si="1713"/>
        <v>0</v>
      </c>
      <c r="H765" s="6">
        <f t="shared" si="1713"/>
        <v>0</v>
      </c>
      <c r="I765" s="6">
        <f t="shared" si="1713"/>
        <v>0</v>
      </c>
      <c r="J765" s="6">
        <f t="shared" si="1713"/>
        <v>0</v>
      </c>
      <c r="K765" s="6">
        <f t="shared" si="1713"/>
        <v>0</v>
      </c>
      <c r="L765" s="6">
        <f t="shared" si="1713"/>
        <v>0</v>
      </c>
      <c r="M765" s="6">
        <f t="shared" si="1713"/>
        <v>0</v>
      </c>
      <c r="N765" s="6">
        <f t="shared" si="1713"/>
        <v>0</v>
      </c>
      <c r="O765" s="6">
        <f t="shared" si="1710"/>
        <v>0</v>
      </c>
      <c r="P765" s="6">
        <f t="shared" ref="P765:S765" si="1714">P762+P764</f>
        <v>0</v>
      </c>
      <c r="Q765" s="6">
        <f t="shared" si="1714"/>
        <v>0</v>
      </c>
      <c r="R765" s="6">
        <f t="shared" si="1714"/>
        <v>0</v>
      </c>
      <c r="S765" s="6">
        <f t="shared" si="1714"/>
        <v>0</v>
      </c>
    </row>
    <row r="766" spans="1:19" x14ac:dyDescent="0.25">
      <c r="A766" s="8" t="s">
        <v>33</v>
      </c>
      <c r="B766" s="80">
        <v>0.25</v>
      </c>
      <c r="C766" s="6">
        <f t="shared" ref="C766" si="1715">C765*$B$16</f>
        <v>0</v>
      </c>
      <c r="D766" s="6">
        <f t="shared" ref="D766:N766" si="1716">D765*$B$16</f>
        <v>0</v>
      </c>
      <c r="E766" s="6">
        <f t="shared" si="1716"/>
        <v>0</v>
      </c>
      <c r="F766" s="6">
        <f t="shared" si="1716"/>
        <v>0</v>
      </c>
      <c r="G766" s="6">
        <f t="shared" si="1716"/>
        <v>0</v>
      </c>
      <c r="H766" s="6">
        <f t="shared" si="1716"/>
        <v>0</v>
      </c>
      <c r="I766" s="6">
        <f t="shared" si="1716"/>
        <v>0</v>
      </c>
      <c r="J766" s="6">
        <f t="shared" si="1716"/>
        <v>0</v>
      </c>
      <c r="K766" s="6">
        <f t="shared" si="1716"/>
        <v>0</v>
      </c>
      <c r="L766" s="6">
        <f t="shared" si="1716"/>
        <v>0</v>
      </c>
      <c r="M766" s="6">
        <f t="shared" si="1716"/>
        <v>0</v>
      </c>
      <c r="N766" s="6">
        <f t="shared" si="1716"/>
        <v>0</v>
      </c>
      <c r="O766" s="6">
        <f t="shared" si="1710"/>
        <v>0</v>
      </c>
      <c r="P766" s="6">
        <f t="shared" ref="P766:S766" si="1717">P765*$B766</f>
        <v>0</v>
      </c>
      <c r="Q766" s="6">
        <f t="shared" si="1717"/>
        <v>0</v>
      </c>
      <c r="R766" s="6">
        <f t="shared" si="1717"/>
        <v>0</v>
      </c>
      <c r="S766" s="6">
        <f t="shared" si="1717"/>
        <v>0</v>
      </c>
    </row>
    <row r="767" spans="1:19" x14ac:dyDescent="0.25">
      <c r="A767" s="8" t="s">
        <v>34</v>
      </c>
      <c r="B767" s="9">
        <f>1-B766</f>
        <v>0.75</v>
      </c>
      <c r="C767" s="6">
        <f t="shared" ref="C767" si="1718">C765*$B$17</f>
        <v>0</v>
      </c>
      <c r="D767" s="6">
        <f t="shared" ref="D767:N767" si="1719">D765*$B$17</f>
        <v>0</v>
      </c>
      <c r="E767" s="6">
        <f t="shared" si="1719"/>
        <v>0</v>
      </c>
      <c r="F767" s="6">
        <f t="shared" si="1719"/>
        <v>0</v>
      </c>
      <c r="G767" s="6">
        <f t="shared" si="1719"/>
        <v>0</v>
      </c>
      <c r="H767" s="6">
        <f t="shared" si="1719"/>
        <v>0</v>
      </c>
      <c r="I767" s="6">
        <f t="shared" si="1719"/>
        <v>0</v>
      </c>
      <c r="J767" s="6">
        <f t="shared" si="1719"/>
        <v>0</v>
      </c>
      <c r="K767" s="6">
        <f t="shared" si="1719"/>
        <v>0</v>
      </c>
      <c r="L767" s="6">
        <f t="shared" si="1719"/>
        <v>0</v>
      </c>
      <c r="M767" s="6">
        <f t="shared" si="1719"/>
        <v>0</v>
      </c>
      <c r="N767" s="6">
        <f t="shared" si="1719"/>
        <v>0</v>
      </c>
      <c r="O767" s="6">
        <f t="shared" si="1710"/>
        <v>0</v>
      </c>
      <c r="P767" s="6">
        <f t="shared" ref="P767:S767" si="1720">P765-P766</f>
        <v>0</v>
      </c>
      <c r="Q767" s="6">
        <f t="shared" si="1720"/>
        <v>0</v>
      </c>
      <c r="R767" s="6">
        <f t="shared" si="1720"/>
        <v>0</v>
      </c>
      <c r="S767" s="6">
        <f t="shared" si="1720"/>
        <v>0</v>
      </c>
    </row>
    <row r="768" spans="1:19" x14ac:dyDescent="0.25">
      <c r="A768" s="122" t="str">
        <f>Vendas!A779</f>
        <v>PRODUTO 77</v>
      </c>
      <c r="B768" s="122"/>
      <c r="C768" s="98" t="s">
        <v>17</v>
      </c>
      <c r="D768" s="98" t="s">
        <v>18</v>
      </c>
      <c r="E768" s="98" t="s">
        <v>19</v>
      </c>
      <c r="F768" s="98" t="s">
        <v>20</v>
      </c>
      <c r="G768" s="98" t="s">
        <v>21</v>
      </c>
      <c r="H768" s="98" t="s">
        <v>22</v>
      </c>
      <c r="I768" s="98" t="s">
        <v>23</v>
      </c>
      <c r="J768" s="98" t="s">
        <v>24</v>
      </c>
      <c r="K768" s="98" t="s">
        <v>25</v>
      </c>
      <c r="L768" s="98" t="s">
        <v>26</v>
      </c>
      <c r="M768" s="98" t="s">
        <v>27</v>
      </c>
      <c r="N768" s="98" t="s">
        <v>28</v>
      </c>
      <c r="O768" s="98" t="s">
        <v>438</v>
      </c>
      <c r="P768" s="98" t="s">
        <v>447</v>
      </c>
      <c r="Q768" s="98" t="s">
        <v>448</v>
      </c>
      <c r="R768" s="98" t="s">
        <v>449</v>
      </c>
      <c r="S768" s="98" t="s">
        <v>450</v>
      </c>
    </row>
    <row r="769" spans="1:19" x14ac:dyDescent="0.25">
      <c r="A769" s="194" t="s">
        <v>29</v>
      </c>
      <c r="B769" s="194"/>
      <c r="C769" s="78">
        <f>Vendas!C781</f>
        <v>0</v>
      </c>
      <c r="D769" s="78">
        <f>Vendas!D781</f>
        <v>0</v>
      </c>
      <c r="E769" s="78">
        <f>Vendas!E781</f>
        <v>0</v>
      </c>
      <c r="F769" s="78">
        <f>Vendas!F781</f>
        <v>0</v>
      </c>
      <c r="G769" s="78">
        <f>Vendas!G781</f>
        <v>0</v>
      </c>
      <c r="H769" s="78">
        <f>Vendas!H781</f>
        <v>0</v>
      </c>
      <c r="I769" s="78">
        <f>Vendas!I781</f>
        <v>0</v>
      </c>
      <c r="J769" s="78">
        <f>Vendas!J781</f>
        <v>0</v>
      </c>
      <c r="K769" s="78">
        <f>Vendas!K781</f>
        <v>0</v>
      </c>
      <c r="L769" s="78">
        <f>Vendas!L781</f>
        <v>0</v>
      </c>
      <c r="M769" s="78">
        <f>Vendas!M781</f>
        <v>0</v>
      </c>
      <c r="N769" s="78">
        <f>Vendas!N781</f>
        <v>0</v>
      </c>
      <c r="O769" s="79">
        <f t="shared" ref="O769" si="1721">SUM(C769:N769)</f>
        <v>0</v>
      </c>
      <c r="P769" s="79">
        <f>Vendas!P781</f>
        <v>0</v>
      </c>
      <c r="Q769" s="79">
        <f>Vendas!Q781</f>
        <v>0</v>
      </c>
      <c r="R769" s="79">
        <f>Vendas!R781</f>
        <v>0</v>
      </c>
      <c r="S769" s="79">
        <f>Vendas!S781</f>
        <v>0</v>
      </c>
    </row>
    <row r="770" spans="1:19" x14ac:dyDescent="0.25">
      <c r="A770" s="175" t="s">
        <v>516</v>
      </c>
      <c r="B770" s="120">
        <v>0</v>
      </c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9"/>
      <c r="P770" s="79"/>
      <c r="Q770" s="79"/>
      <c r="R770" s="79"/>
      <c r="S770" s="79"/>
    </row>
    <row r="771" spans="1:19" x14ac:dyDescent="0.25">
      <c r="A771" s="194" t="s">
        <v>30</v>
      </c>
      <c r="B771" s="194"/>
      <c r="C771" s="6">
        <f>Vendas!C782*(1-$B770)</f>
        <v>0</v>
      </c>
      <c r="D771" s="6">
        <f>Vendas!D782*(1-$B770)</f>
        <v>0</v>
      </c>
      <c r="E771" s="6">
        <f>Vendas!E782*(1-$B770)</f>
        <v>0</v>
      </c>
      <c r="F771" s="6">
        <f>Vendas!F782*(1-$B770)</f>
        <v>0</v>
      </c>
      <c r="G771" s="6">
        <f>Vendas!G782*(1-$B770)</f>
        <v>0</v>
      </c>
      <c r="H771" s="6">
        <f>Vendas!H782*(1-$B770)</f>
        <v>0</v>
      </c>
      <c r="I771" s="6">
        <f>Vendas!I782*(1-$B770)</f>
        <v>0</v>
      </c>
      <c r="J771" s="6">
        <f>Vendas!J782*(1-$B770)</f>
        <v>0</v>
      </c>
      <c r="K771" s="6">
        <f>Vendas!K782*(1-$B770)</f>
        <v>0</v>
      </c>
      <c r="L771" s="6">
        <f>Vendas!L782*(1-$B770)</f>
        <v>0</v>
      </c>
      <c r="M771" s="6">
        <f>Vendas!M782*(1-$B770)</f>
        <v>0</v>
      </c>
      <c r="N771" s="6">
        <f>Vendas!N782*(1-$B770)</f>
        <v>0</v>
      </c>
      <c r="O771" s="6">
        <f t="shared" ref="O771" si="1722">AVERAGE(C771:N771)</f>
        <v>0</v>
      </c>
      <c r="P771" s="6">
        <f>Vendas!P782*(1-Aprovisionamento!$B770)</f>
        <v>0</v>
      </c>
      <c r="Q771" s="6">
        <f>Vendas!Q782*(1-Aprovisionamento!$B770)</f>
        <v>0</v>
      </c>
      <c r="R771" s="6">
        <f>Vendas!R782*(1-Aprovisionamento!$B770)</f>
        <v>0</v>
      </c>
      <c r="S771" s="6">
        <f>Vendas!S782*(1-Aprovisionamento!$B770)</f>
        <v>0</v>
      </c>
    </row>
    <row r="772" spans="1:19" ht="12" customHeight="1" x14ac:dyDescent="0.25">
      <c r="A772" s="194" t="s">
        <v>282</v>
      </c>
      <c r="B772" s="194"/>
      <c r="C772" s="6">
        <f t="shared" ref="C772" si="1723">C769*C771</f>
        <v>0</v>
      </c>
      <c r="D772" s="6">
        <f t="shared" ref="D772:N772" si="1724">D769*D771</f>
        <v>0</v>
      </c>
      <c r="E772" s="6">
        <f t="shared" si="1724"/>
        <v>0</v>
      </c>
      <c r="F772" s="6">
        <f t="shared" si="1724"/>
        <v>0</v>
      </c>
      <c r="G772" s="6">
        <f t="shared" si="1724"/>
        <v>0</v>
      </c>
      <c r="H772" s="6">
        <f t="shared" si="1724"/>
        <v>0</v>
      </c>
      <c r="I772" s="6">
        <f t="shared" si="1724"/>
        <v>0</v>
      </c>
      <c r="J772" s="6">
        <f t="shared" si="1724"/>
        <v>0</v>
      </c>
      <c r="K772" s="6">
        <f t="shared" si="1724"/>
        <v>0</v>
      </c>
      <c r="L772" s="6">
        <f t="shared" si="1724"/>
        <v>0</v>
      </c>
      <c r="M772" s="6">
        <f t="shared" si="1724"/>
        <v>0</v>
      </c>
      <c r="N772" s="6">
        <f t="shared" si="1724"/>
        <v>0</v>
      </c>
      <c r="O772" s="6">
        <f t="shared" ref="O772" si="1725">SUM(C772:N772)</f>
        <v>0</v>
      </c>
      <c r="P772" s="6">
        <f t="shared" ref="P772:S772" si="1726">P769*P771</f>
        <v>0</v>
      </c>
      <c r="Q772" s="6">
        <f t="shared" si="1726"/>
        <v>0</v>
      </c>
      <c r="R772" s="6">
        <f t="shared" si="1726"/>
        <v>0</v>
      </c>
      <c r="S772" s="6">
        <f t="shared" si="1726"/>
        <v>0</v>
      </c>
    </row>
    <row r="773" spans="1:19" x14ac:dyDescent="0.25">
      <c r="A773" s="194" t="s">
        <v>31</v>
      </c>
      <c r="B773" s="194"/>
      <c r="C773" s="130">
        <f>Vendas!C784</f>
        <v>0.21</v>
      </c>
      <c r="D773" s="130">
        <f>Vendas!D784</f>
        <v>0.21</v>
      </c>
      <c r="E773" s="130">
        <f>Vendas!E784</f>
        <v>0.21</v>
      </c>
      <c r="F773" s="130">
        <f>Vendas!F784</f>
        <v>0.21</v>
      </c>
      <c r="G773" s="130">
        <f>Vendas!G784</f>
        <v>0.21</v>
      </c>
      <c r="H773" s="130">
        <f>Vendas!H784</f>
        <v>0.21</v>
      </c>
      <c r="I773" s="130">
        <f>Vendas!I784</f>
        <v>0.21</v>
      </c>
      <c r="J773" s="130">
        <f>Vendas!J784</f>
        <v>0.21</v>
      </c>
      <c r="K773" s="130">
        <f>Vendas!K784</f>
        <v>0.21</v>
      </c>
      <c r="L773" s="130">
        <f>Vendas!L784</f>
        <v>0.21</v>
      </c>
      <c r="M773" s="130">
        <f>Vendas!M784</f>
        <v>0.21</v>
      </c>
      <c r="N773" s="130">
        <f>Vendas!N784</f>
        <v>0.21</v>
      </c>
      <c r="O773" s="6"/>
      <c r="P773" s="6"/>
      <c r="Q773" s="6"/>
      <c r="R773" s="6"/>
      <c r="S773" s="6"/>
    </row>
    <row r="774" spans="1:19" x14ac:dyDescent="0.25">
      <c r="A774" s="195" t="s">
        <v>280</v>
      </c>
      <c r="B774" s="195"/>
      <c r="C774" s="6">
        <f t="shared" ref="C774" si="1727">C772*C773</f>
        <v>0</v>
      </c>
      <c r="D774" s="6">
        <f t="shared" ref="D774:N774" si="1728">D772*D773</f>
        <v>0</v>
      </c>
      <c r="E774" s="6">
        <f t="shared" si="1728"/>
        <v>0</v>
      </c>
      <c r="F774" s="6">
        <f t="shared" si="1728"/>
        <v>0</v>
      </c>
      <c r="G774" s="6">
        <f t="shared" si="1728"/>
        <v>0</v>
      </c>
      <c r="H774" s="6">
        <f t="shared" si="1728"/>
        <v>0</v>
      </c>
      <c r="I774" s="6">
        <f t="shared" si="1728"/>
        <v>0</v>
      </c>
      <c r="J774" s="6">
        <f t="shared" si="1728"/>
        <v>0</v>
      </c>
      <c r="K774" s="6">
        <f t="shared" si="1728"/>
        <v>0</v>
      </c>
      <c r="L774" s="6">
        <f t="shared" si="1728"/>
        <v>0</v>
      </c>
      <c r="M774" s="6">
        <f t="shared" si="1728"/>
        <v>0</v>
      </c>
      <c r="N774" s="6">
        <f t="shared" si="1728"/>
        <v>0</v>
      </c>
      <c r="O774" s="6">
        <f t="shared" ref="O774:O777" si="1729">SUM(C774:N774)</f>
        <v>0</v>
      </c>
      <c r="P774" s="6">
        <f t="shared" ref="P774:S774" si="1730">P772*$C773</f>
        <v>0</v>
      </c>
      <c r="Q774" s="6">
        <f t="shared" si="1730"/>
        <v>0</v>
      </c>
      <c r="R774" s="6">
        <f t="shared" si="1730"/>
        <v>0</v>
      </c>
      <c r="S774" s="6">
        <f t="shared" si="1730"/>
        <v>0</v>
      </c>
    </row>
    <row r="775" spans="1:19" x14ac:dyDescent="0.25">
      <c r="A775" s="195" t="s">
        <v>281</v>
      </c>
      <c r="B775" s="195"/>
      <c r="C775" s="6">
        <f t="shared" ref="C775" si="1731">C772+C774</f>
        <v>0</v>
      </c>
      <c r="D775" s="6">
        <f t="shared" ref="D775:N775" si="1732">D772+D774</f>
        <v>0</v>
      </c>
      <c r="E775" s="6">
        <f t="shared" si="1732"/>
        <v>0</v>
      </c>
      <c r="F775" s="6">
        <f t="shared" si="1732"/>
        <v>0</v>
      </c>
      <c r="G775" s="6">
        <f t="shared" si="1732"/>
        <v>0</v>
      </c>
      <c r="H775" s="6">
        <f t="shared" si="1732"/>
        <v>0</v>
      </c>
      <c r="I775" s="6">
        <f t="shared" si="1732"/>
        <v>0</v>
      </c>
      <c r="J775" s="6">
        <f t="shared" si="1732"/>
        <v>0</v>
      </c>
      <c r="K775" s="6">
        <f t="shared" si="1732"/>
        <v>0</v>
      </c>
      <c r="L775" s="6">
        <f t="shared" si="1732"/>
        <v>0</v>
      </c>
      <c r="M775" s="6">
        <f t="shared" si="1732"/>
        <v>0</v>
      </c>
      <c r="N775" s="6">
        <f t="shared" si="1732"/>
        <v>0</v>
      </c>
      <c r="O775" s="6">
        <f t="shared" si="1729"/>
        <v>0</v>
      </c>
      <c r="P775" s="6">
        <f t="shared" ref="P775:S775" si="1733">P772+P774</f>
        <v>0</v>
      </c>
      <c r="Q775" s="6">
        <f t="shared" si="1733"/>
        <v>0</v>
      </c>
      <c r="R775" s="6">
        <f t="shared" si="1733"/>
        <v>0</v>
      </c>
      <c r="S775" s="6">
        <f t="shared" si="1733"/>
        <v>0</v>
      </c>
    </row>
    <row r="776" spans="1:19" x14ac:dyDescent="0.25">
      <c r="A776" s="8" t="s">
        <v>33</v>
      </c>
      <c r="B776" s="80">
        <v>0.25</v>
      </c>
      <c r="C776" s="6">
        <f t="shared" ref="C776" si="1734">C775*$B$16</f>
        <v>0</v>
      </c>
      <c r="D776" s="6">
        <f t="shared" ref="D776:N776" si="1735">D775*$B$16</f>
        <v>0</v>
      </c>
      <c r="E776" s="6">
        <f t="shared" si="1735"/>
        <v>0</v>
      </c>
      <c r="F776" s="6">
        <f t="shared" si="1735"/>
        <v>0</v>
      </c>
      <c r="G776" s="6">
        <f t="shared" si="1735"/>
        <v>0</v>
      </c>
      <c r="H776" s="6">
        <f t="shared" si="1735"/>
        <v>0</v>
      </c>
      <c r="I776" s="6">
        <f t="shared" si="1735"/>
        <v>0</v>
      </c>
      <c r="J776" s="6">
        <f t="shared" si="1735"/>
        <v>0</v>
      </c>
      <c r="K776" s="6">
        <f t="shared" si="1735"/>
        <v>0</v>
      </c>
      <c r="L776" s="6">
        <f t="shared" si="1735"/>
        <v>0</v>
      </c>
      <c r="M776" s="6">
        <f t="shared" si="1735"/>
        <v>0</v>
      </c>
      <c r="N776" s="6">
        <f t="shared" si="1735"/>
        <v>0</v>
      </c>
      <c r="O776" s="6">
        <f t="shared" si="1729"/>
        <v>0</v>
      </c>
      <c r="P776" s="6">
        <f t="shared" ref="P776:S776" si="1736">P775*$B776</f>
        <v>0</v>
      </c>
      <c r="Q776" s="6">
        <f t="shared" si="1736"/>
        <v>0</v>
      </c>
      <c r="R776" s="6">
        <f t="shared" si="1736"/>
        <v>0</v>
      </c>
      <c r="S776" s="6">
        <f t="shared" si="1736"/>
        <v>0</v>
      </c>
    </row>
    <row r="777" spans="1:19" x14ac:dyDescent="0.25">
      <c r="A777" s="8" t="s">
        <v>34</v>
      </c>
      <c r="B777" s="9">
        <f>1-B776</f>
        <v>0.75</v>
      </c>
      <c r="C777" s="6">
        <f t="shared" ref="C777" si="1737">C775*$B$17</f>
        <v>0</v>
      </c>
      <c r="D777" s="6">
        <f t="shared" ref="D777:N777" si="1738">D775*$B$17</f>
        <v>0</v>
      </c>
      <c r="E777" s="6">
        <f t="shared" si="1738"/>
        <v>0</v>
      </c>
      <c r="F777" s="6">
        <f t="shared" si="1738"/>
        <v>0</v>
      </c>
      <c r="G777" s="6">
        <f t="shared" si="1738"/>
        <v>0</v>
      </c>
      <c r="H777" s="6">
        <f t="shared" si="1738"/>
        <v>0</v>
      </c>
      <c r="I777" s="6">
        <f t="shared" si="1738"/>
        <v>0</v>
      </c>
      <c r="J777" s="6">
        <f t="shared" si="1738"/>
        <v>0</v>
      </c>
      <c r="K777" s="6">
        <f t="shared" si="1738"/>
        <v>0</v>
      </c>
      <c r="L777" s="6">
        <f t="shared" si="1738"/>
        <v>0</v>
      </c>
      <c r="M777" s="6">
        <f t="shared" si="1738"/>
        <v>0</v>
      </c>
      <c r="N777" s="6">
        <f t="shared" si="1738"/>
        <v>0</v>
      </c>
      <c r="O777" s="6">
        <f t="shared" si="1729"/>
        <v>0</v>
      </c>
      <c r="P777" s="6">
        <f t="shared" ref="P777:S777" si="1739">P775-P776</f>
        <v>0</v>
      </c>
      <c r="Q777" s="6">
        <f t="shared" si="1739"/>
        <v>0</v>
      </c>
      <c r="R777" s="6">
        <f t="shared" si="1739"/>
        <v>0</v>
      </c>
      <c r="S777" s="6">
        <f t="shared" si="1739"/>
        <v>0</v>
      </c>
    </row>
    <row r="778" spans="1:19" x14ac:dyDescent="0.25">
      <c r="A778" s="122" t="str">
        <f>Vendas!A789</f>
        <v>PRODUTO 78</v>
      </c>
      <c r="B778" s="122"/>
      <c r="C778" s="98" t="s">
        <v>17</v>
      </c>
      <c r="D778" s="98" t="s">
        <v>18</v>
      </c>
      <c r="E778" s="98" t="s">
        <v>19</v>
      </c>
      <c r="F778" s="98" t="s">
        <v>20</v>
      </c>
      <c r="G778" s="98" t="s">
        <v>21</v>
      </c>
      <c r="H778" s="98" t="s">
        <v>22</v>
      </c>
      <c r="I778" s="98" t="s">
        <v>23</v>
      </c>
      <c r="J778" s="98" t="s">
        <v>24</v>
      </c>
      <c r="K778" s="98" t="s">
        <v>25</v>
      </c>
      <c r="L778" s="98" t="s">
        <v>26</v>
      </c>
      <c r="M778" s="98" t="s">
        <v>27</v>
      </c>
      <c r="N778" s="98" t="s">
        <v>28</v>
      </c>
      <c r="O778" s="98" t="s">
        <v>438</v>
      </c>
      <c r="P778" s="98" t="s">
        <v>447</v>
      </c>
      <c r="Q778" s="98" t="s">
        <v>448</v>
      </c>
      <c r="R778" s="98" t="s">
        <v>449</v>
      </c>
      <c r="S778" s="98" t="s">
        <v>450</v>
      </c>
    </row>
    <row r="779" spans="1:19" x14ac:dyDescent="0.25">
      <c r="A779" s="194" t="s">
        <v>29</v>
      </c>
      <c r="B779" s="194"/>
      <c r="C779" s="78">
        <f>Vendas!C791</f>
        <v>0</v>
      </c>
      <c r="D779" s="78">
        <f>Vendas!D791</f>
        <v>0</v>
      </c>
      <c r="E779" s="78">
        <f>Vendas!E791</f>
        <v>0</v>
      </c>
      <c r="F779" s="78">
        <f>Vendas!F791</f>
        <v>0</v>
      </c>
      <c r="G779" s="78">
        <f>Vendas!G791</f>
        <v>0</v>
      </c>
      <c r="H779" s="78">
        <f>Vendas!H791</f>
        <v>0</v>
      </c>
      <c r="I779" s="78">
        <f>Vendas!I791</f>
        <v>0</v>
      </c>
      <c r="J779" s="78">
        <f>Vendas!J791</f>
        <v>0</v>
      </c>
      <c r="K779" s="78">
        <f>Vendas!K791</f>
        <v>0</v>
      </c>
      <c r="L779" s="78">
        <f>Vendas!L791</f>
        <v>0</v>
      </c>
      <c r="M779" s="78">
        <f>Vendas!M791</f>
        <v>0</v>
      </c>
      <c r="N779" s="78">
        <f>Vendas!N791</f>
        <v>0</v>
      </c>
      <c r="O779" s="79">
        <f t="shared" ref="O779" si="1740">SUM(C779:N779)</f>
        <v>0</v>
      </c>
      <c r="P779" s="79">
        <f>Vendas!P791</f>
        <v>0</v>
      </c>
      <c r="Q779" s="79">
        <f>Vendas!Q791</f>
        <v>0</v>
      </c>
      <c r="R779" s="79">
        <f>Vendas!R791</f>
        <v>0</v>
      </c>
      <c r="S779" s="79">
        <f>Vendas!S791</f>
        <v>0</v>
      </c>
    </row>
    <row r="780" spans="1:19" x14ac:dyDescent="0.25">
      <c r="A780" s="175" t="s">
        <v>516</v>
      </c>
      <c r="B780" s="120">
        <v>0</v>
      </c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9"/>
      <c r="P780" s="79"/>
      <c r="Q780" s="79"/>
      <c r="R780" s="79"/>
      <c r="S780" s="79"/>
    </row>
    <row r="781" spans="1:19" x14ac:dyDescent="0.25">
      <c r="A781" s="194" t="s">
        <v>30</v>
      </c>
      <c r="B781" s="194"/>
      <c r="C781" s="6">
        <f>Vendas!C792*(1-$B780)</f>
        <v>0</v>
      </c>
      <c r="D781" s="6">
        <f>Vendas!D792*(1-$B780)</f>
        <v>0</v>
      </c>
      <c r="E781" s="6">
        <f>Vendas!E792*(1-$B780)</f>
        <v>0</v>
      </c>
      <c r="F781" s="6">
        <f>Vendas!F792*(1-$B780)</f>
        <v>0</v>
      </c>
      <c r="G781" s="6">
        <f>Vendas!G792*(1-$B780)</f>
        <v>0</v>
      </c>
      <c r="H781" s="6">
        <f>Vendas!H792*(1-$B780)</f>
        <v>0</v>
      </c>
      <c r="I781" s="6">
        <f>Vendas!I792*(1-$B780)</f>
        <v>0</v>
      </c>
      <c r="J781" s="6">
        <f>Vendas!J792*(1-$B780)</f>
        <v>0</v>
      </c>
      <c r="K781" s="6">
        <f>Vendas!K792*(1-$B780)</f>
        <v>0</v>
      </c>
      <c r="L781" s="6">
        <f>Vendas!L792*(1-$B780)</f>
        <v>0</v>
      </c>
      <c r="M781" s="6">
        <f>Vendas!M792*(1-$B780)</f>
        <v>0</v>
      </c>
      <c r="N781" s="6">
        <f>Vendas!N792*(1-$B780)</f>
        <v>0</v>
      </c>
      <c r="O781" s="6">
        <f t="shared" ref="O781" si="1741">AVERAGE(C781:N781)</f>
        <v>0</v>
      </c>
      <c r="P781" s="6">
        <f>Vendas!P792*(1-Aprovisionamento!$B780)</f>
        <v>0</v>
      </c>
      <c r="Q781" s="6">
        <f>Vendas!Q792*(1-Aprovisionamento!$B780)</f>
        <v>0</v>
      </c>
      <c r="R781" s="6">
        <f>Vendas!R792*(1-Aprovisionamento!$B780)</f>
        <v>0</v>
      </c>
      <c r="S781" s="6">
        <f>Vendas!S792*(1-Aprovisionamento!$B780)</f>
        <v>0</v>
      </c>
    </row>
    <row r="782" spans="1:19" ht="12" customHeight="1" x14ac:dyDescent="0.25">
      <c r="A782" s="194" t="s">
        <v>282</v>
      </c>
      <c r="B782" s="194"/>
      <c r="C782" s="6">
        <f t="shared" ref="C782" si="1742">C779*C781</f>
        <v>0</v>
      </c>
      <c r="D782" s="6">
        <f t="shared" ref="D782:N782" si="1743">D779*D781</f>
        <v>0</v>
      </c>
      <c r="E782" s="6">
        <f t="shared" si="1743"/>
        <v>0</v>
      </c>
      <c r="F782" s="6">
        <f t="shared" si="1743"/>
        <v>0</v>
      </c>
      <c r="G782" s="6">
        <f t="shared" si="1743"/>
        <v>0</v>
      </c>
      <c r="H782" s="6">
        <f t="shared" si="1743"/>
        <v>0</v>
      </c>
      <c r="I782" s="6">
        <f t="shared" si="1743"/>
        <v>0</v>
      </c>
      <c r="J782" s="6">
        <f t="shared" si="1743"/>
        <v>0</v>
      </c>
      <c r="K782" s="6">
        <f t="shared" si="1743"/>
        <v>0</v>
      </c>
      <c r="L782" s="6">
        <f t="shared" si="1743"/>
        <v>0</v>
      </c>
      <c r="M782" s="6">
        <f t="shared" si="1743"/>
        <v>0</v>
      </c>
      <c r="N782" s="6">
        <f t="shared" si="1743"/>
        <v>0</v>
      </c>
      <c r="O782" s="6">
        <f t="shared" ref="O782" si="1744">SUM(C782:N782)</f>
        <v>0</v>
      </c>
      <c r="P782" s="6">
        <f t="shared" ref="P782:S782" si="1745">P779*P781</f>
        <v>0</v>
      </c>
      <c r="Q782" s="6">
        <f t="shared" si="1745"/>
        <v>0</v>
      </c>
      <c r="R782" s="6">
        <f t="shared" si="1745"/>
        <v>0</v>
      </c>
      <c r="S782" s="6">
        <f t="shared" si="1745"/>
        <v>0</v>
      </c>
    </row>
    <row r="783" spans="1:19" x14ac:dyDescent="0.25">
      <c r="A783" s="194" t="s">
        <v>31</v>
      </c>
      <c r="B783" s="194"/>
      <c r="C783" s="130">
        <f>Vendas!C794</f>
        <v>0.21</v>
      </c>
      <c r="D783" s="130">
        <f>Vendas!D794</f>
        <v>0.21</v>
      </c>
      <c r="E783" s="130">
        <f>Vendas!E794</f>
        <v>0.21</v>
      </c>
      <c r="F783" s="130">
        <f>Vendas!F794</f>
        <v>0.21</v>
      </c>
      <c r="G783" s="130">
        <f>Vendas!G794</f>
        <v>0.21</v>
      </c>
      <c r="H783" s="130">
        <f>Vendas!H794</f>
        <v>0.21</v>
      </c>
      <c r="I783" s="130">
        <f>Vendas!I794</f>
        <v>0.21</v>
      </c>
      <c r="J783" s="130">
        <f>Vendas!J794</f>
        <v>0.21</v>
      </c>
      <c r="K783" s="130">
        <f>Vendas!K794</f>
        <v>0.21</v>
      </c>
      <c r="L783" s="130">
        <f>Vendas!L794</f>
        <v>0.21</v>
      </c>
      <c r="M783" s="130">
        <f>Vendas!M794</f>
        <v>0.21</v>
      </c>
      <c r="N783" s="130">
        <f>Vendas!N794</f>
        <v>0.21</v>
      </c>
      <c r="O783" s="6"/>
      <c r="P783" s="6"/>
      <c r="Q783" s="6"/>
      <c r="R783" s="6"/>
      <c r="S783" s="6"/>
    </row>
    <row r="784" spans="1:19" x14ac:dyDescent="0.25">
      <c r="A784" s="195" t="s">
        <v>280</v>
      </c>
      <c r="B784" s="195"/>
      <c r="C784" s="6">
        <f t="shared" ref="C784" si="1746">C782*C783</f>
        <v>0</v>
      </c>
      <c r="D784" s="6">
        <f t="shared" ref="D784:N784" si="1747">D782*D783</f>
        <v>0</v>
      </c>
      <c r="E784" s="6">
        <f t="shared" si="1747"/>
        <v>0</v>
      </c>
      <c r="F784" s="6">
        <f t="shared" si="1747"/>
        <v>0</v>
      </c>
      <c r="G784" s="6">
        <f t="shared" si="1747"/>
        <v>0</v>
      </c>
      <c r="H784" s="6">
        <f t="shared" si="1747"/>
        <v>0</v>
      </c>
      <c r="I784" s="6">
        <f t="shared" si="1747"/>
        <v>0</v>
      </c>
      <c r="J784" s="6">
        <f t="shared" si="1747"/>
        <v>0</v>
      </c>
      <c r="K784" s="6">
        <f t="shared" si="1747"/>
        <v>0</v>
      </c>
      <c r="L784" s="6">
        <f t="shared" si="1747"/>
        <v>0</v>
      </c>
      <c r="M784" s="6">
        <f t="shared" si="1747"/>
        <v>0</v>
      </c>
      <c r="N784" s="6">
        <f t="shared" si="1747"/>
        <v>0</v>
      </c>
      <c r="O784" s="6">
        <f t="shared" ref="O784:O787" si="1748">SUM(C784:N784)</f>
        <v>0</v>
      </c>
      <c r="P784" s="6">
        <f t="shared" ref="P784:S784" si="1749">P782*$C783</f>
        <v>0</v>
      </c>
      <c r="Q784" s="6">
        <f t="shared" si="1749"/>
        <v>0</v>
      </c>
      <c r="R784" s="6">
        <f t="shared" si="1749"/>
        <v>0</v>
      </c>
      <c r="S784" s="6">
        <f t="shared" si="1749"/>
        <v>0</v>
      </c>
    </row>
    <row r="785" spans="1:19" x14ac:dyDescent="0.25">
      <c r="A785" s="195" t="s">
        <v>281</v>
      </c>
      <c r="B785" s="195"/>
      <c r="C785" s="6">
        <f t="shared" ref="C785" si="1750">C782+C784</f>
        <v>0</v>
      </c>
      <c r="D785" s="6">
        <f t="shared" ref="D785:N785" si="1751">D782+D784</f>
        <v>0</v>
      </c>
      <c r="E785" s="6">
        <f t="shared" si="1751"/>
        <v>0</v>
      </c>
      <c r="F785" s="6">
        <f t="shared" si="1751"/>
        <v>0</v>
      </c>
      <c r="G785" s="6">
        <f t="shared" si="1751"/>
        <v>0</v>
      </c>
      <c r="H785" s="6">
        <f t="shared" si="1751"/>
        <v>0</v>
      </c>
      <c r="I785" s="6">
        <f t="shared" si="1751"/>
        <v>0</v>
      </c>
      <c r="J785" s="6">
        <f t="shared" si="1751"/>
        <v>0</v>
      </c>
      <c r="K785" s="6">
        <f t="shared" si="1751"/>
        <v>0</v>
      </c>
      <c r="L785" s="6">
        <f t="shared" si="1751"/>
        <v>0</v>
      </c>
      <c r="M785" s="6">
        <f t="shared" si="1751"/>
        <v>0</v>
      </c>
      <c r="N785" s="6">
        <f t="shared" si="1751"/>
        <v>0</v>
      </c>
      <c r="O785" s="6">
        <f t="shared" si="1748"/>
        <v>0</v>
      </c>
      <c r="P785" s="6">
        <f t="shared" ref="P785:S785" si="1752">P782+P784</f>
        <v>0</v>
      </c>
      <c r="Q785" s="6">
        <f t="shared" si="1752"/>
        <v>0</v>
      </c>
      <c r="R785" s="6">
        <f t="shared" si="1752"/>
        <v>0</v>
      </c>
      <c r="S785" s="6">
        <f t="shared" si="1752"/>
        <v>0</v>
      </c>
    </row>
    <row r="786" spans="1:19" x14ac:dyDescent="0.25">
      <c r="A786" s="8" t="s">
        <v>33</v>
      </c>
      <c r="B786" s="80">
        <v>0.25</v>
      </c>
      <c r="C786" s="6">
        <f t="shared" ref="C786" si="1753">C785*$B$16</f>
        <v>0</v>
      </c>
      <c r="D786" s="6">
        <f t="shared" ref="D786:N786" si="1754">D785*$B$16</f>
        <v>0</v>
      </c>
      <c r="E786" s="6">
        <f t="shared" si="1754"/>
        <v>0</v>
      </c>
      <c r="F786" s="6">
        <f t="shared" si="1754"/>
        <v>0</v>
      </c>
      <c r="G786" s="6">
        <f t="shared" si="1754"/>
        <v>0</v>
      </c>
      <c r="H786" s="6">
        <f t="shared" si="1754"/>
        <v>0</v>
      </c>
      <c r="I786" s="6">
        <f t="shared" si="1754"/>
        <v>0</v>
      </c>
      <c r="J786" s="6">
        <f t="shared" si="1754"/>
        <v>0</v>
      </c>
      <c r="K786" s="6">
        <f t="shared" si="1754"/>
        <v>0</v>
      </c>
      <c r="L786" s="6">
        <f t="shared" si="1754"/>
        <v>0</v>
      </c>
      <c r="M786" s="6">
        <f t="shared" si="1754"/>
        <v>0</v>
      </c>
      <c r="N786" s="6">
        <f t="shared" si="1754"/>
        <v>0</v>
      </c>
      <c r="O786" s="6">
        <f t="shared" si="1748"/>
        <v>0</v>
      </c>
      <c r="P786" s="6">
        <f t="shared" ref="P786:S786" si="1755">P785*$B786</f>
        <v>0</v>
      </c>
      <c r="Q786" s="6">
        <f t="shared" si="1755"/>
        <v>0</v>
      </c>
      <c r="R786" s="6">
        <f t="shared" si="1755"/>
        <v>0</v>
      </c>
      <c r="S786" s="6">
        <f t="shared" si="1755"/>
        <v>0</v>
      </c>
    </row>
    <row r="787" spans="1:19" x14ac:dyDescent="0.25">
      <c r="A787" s="8" t="s">
        <v>34</v>
      </c>
      <c r="B787" s="9">
        <f>1-B786</f>
        <v>0.75</v>
      </c>
      <c r="C787" s="6">
        <f t="shared" ref="C787" si="1756">C785*$B$17</f>
        <v>0</v>
      </c>
      <c r="D787" s="6">
        <f t="shared" ref="D787:N787" si="1757">D785*$B$17</f>
        <v>0</v>
      </c>
      <c r="E787" s="6">
        <f t="shared" si="1757"/>
        <v>0</v>
      </c>
      <c r="F787" s="6">
        <f t="shared" si="1757"/>
        <v>0</v>
      </c>
      <c r="G787" s="6">
        <f t="shared" si="1757"/>
        <v>0</v>
      </c>
      <c r="H787" s="6">
        <f t="shared" si="1757"/>
        <v>0</v>
      </c>
      <c r="I787" s="6">
        <f t="shared" si="1757"/>
        <v>0</v>
      </c>
      <c r="J787" s="6">
        <f t="shared" si="1757"/>
        <v>0</v>
      </c>
      <c r="K787" s="6">
        <f t="shared" si="1757"/>
        <v>0</v>
      </c>
      <c r="L787" s="6">
        <f t="shared" si="1757"/>
        <v>0</v>
      </c>
      <c r="M787" s="6">
        <f t="shared" si="1757"/>
        <v>0</v>
      </c>
      <c r="N787" s="6">
        <f t="shared" si="1757"/>
        <v>0</v>
      </c>
      <c r="O787" s="6">
        <f t="shared" si="1748"/>
        <v>0</v>
      </c>
      <c r="P787" s="6">
        <f t="shared" ref="P787:S787" si="1758">P785-P786</f>
        <v>0</v>
      </c>
      <c r="Q787" s="6">
        <f t="shared" si="1758"/>
        <v>0</v>
      </c>
      <c r="R787" s="6">
        <f t="shared" si="1758"/>
        <v>0</v>
      </c>
      <c r="S787" s="6">
        <f t="shared" si="1758"/>
        <v>0</v>
      </c>
    </row>
    <row r="788" spans="1:19" x14ac:dyDescent="0.25">
      <c r="A788" s="122" t="str">
        <f>Vendas!A799</f>
        <v>PRODUTO 79</v>
      </c>
      <c r="B788" s="122"/>
      <c r="C788" s="98" t="s">
        <v>17</v>
      </c>
      <c r="D788" s="98" t="s">
        <v>18</v>
      </c>
      <c r="E788" s="98" t="s">
        <v>19</v>
      </c>
      <c r="F788" s="98" t="s">
        <v>20</v>
      </c>
      <c r="G788" s="98" t="s">
        <v>21</v>
      </c>
      <c r="H788" s="98" t="s">
        <v>22</v>
      </c>
      <c r="I788" s="98" t="s">
        <v>23</v>
      </c>
      <c r="J788" s="98" t="s">
        <v>24</v>
      </c>
      <c r="K788" s="98" t="s">
        <v>25</v>
      </c>
      <c r="L788" s="98" t="s">
        <v>26</v>
      </c>
      <c r="M788" s="98" t="s">
        <v>27</v>
      </c>
      <c r="N788" s="98" t="s">
        <v>28</v>
      </c>
      <c r="O788" s="98" t="s">
        <v>438</v>
      </c>
      <c r="P788" s="98" t="s">
        <v>447</v>
      </c>
      <c r="Q788" s="98" t="s">
        <v>448</v>
      </c>
      <c r="R788" s="98" t="s">
        <v>449</v>
      </c>
      <c r="S788" s="98" t="s">
        <v>450</v>
      </c>
    </row>
    <row r="789" spans="1:19" x14ac:dyDescent="0.25">
      <c r="A789" s="194" t="s">
        <v>29</v>
      </c>
      <c r="B789" s="194"/>
      <c r="C789" s="78">
        <f>Vendas!C801</f>
        <v>0</v>
      </c>
      <c r="D789" s="78">
        <f>Vendas!D801</f>
        <v>0</v>
      </c>
      <c r="E789" s="78">
        <f>Vendas!E801</f>
        <v>0</v>
      </c>
      <c r="F789" s="78">
        <f>Vendas!F801</f>
        <v>0</v>
      </c>
      <c r="G789" s="78">
        <f>Vendas!G801</f>
        <v>0</v>
      </c>
      <c r="H789" s="78">
        <f>Vendas!H801</f>
        <v>0</v>
      </c>
      <c r="I789" s="78">
        <f>Vendas!I801</f>
        <v>0</v>
      </c>
      <c r="J789" s="78">
        <f>Vendas!J801</f>
        <v>0</v>
      </c>
      <c r="K789" s="78">
        <f>Vendas!K801</f>
        <v>0</v>
      </c>
      <c r="L789" s="78">
        <f>Vendas!L801</f>
        <v>0</v>
      </c>
      <c r="M789" s="78">
        <f>Vendas!M801</f>
        <v>0</v>
      </c>
      <c r="N789" s="78">
        <f>Vendas!N801</f>
        <v>0</v>
      </c>
      <c r="O789" s="79">
        <f t="shared" ref="O789" si="1759">SUM(C789:N789)</f>
        <v>0</v>
      </c>
      <c r="P789" s="79">
        <f>Vendas!P801</f>
        <v>0</v>
      </c>
      <c r="Q789" s="79">
        <f>Vendas!Q801</f>
        <v>0</v>
      </c>
      <c r="R789" s="79">
        <f>Vendas!R801</f>
        <v>0</v>
      </c>
      <c r="S789" s="79">
        <f>Vendas!S801</f>
        <v>0</v>
      </c>
    </row>
    <row r="790" spans="1:19" x14ac:dyDescent="0.25">
      <c r="A790" s="175" t="s">
        <v>516</v>
      </c>
      <c r="B790" s="120">
        <v>0</v>
      </c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9"/>
      <c r="P790" s="79"/>
      <c r="Q790" s="79"/>
      <c r="R790" s="79"/>
      <c r="S790" s="79"/>
    </row>
    <row r="791" spans="1:19" x14ac:dyDescent="0.25">
      <c r="A791" s="194" t="s">
        <v>30</v>
      </c>
      <c r="B791" s="194"/>
      <c r="C791" s="6">
        <f>Vendas!C802*(1-$B790)</f>
        <v>0</v>
      </c>
      <c r="D791" s="6">
        <f>Vendas!D802*(1-$B790)</f>
        <v>0</v>
      </c>
      <c r="E791" s="6">
        <f>Vendas!E802*(1-$B790)</f>
        <v>0</v>
      </c>
      <c r="F791" s="6">
        <f>Vendas!F802*(1-$B790)</f>
        <v>0</v>
      </c>
      <c r="G791" s="6">
        <f>Vendas!G802*(1-$B790)</f>
        <v>0</v>
      </c>
      <c r="H791" s="6">
        <f>Vendas!H802*(1-$B790)</f>
        <v>0</v>
      </c>
      <c r="I791" s="6">
        <f>Vendas!I802*(1-$B790)</f>
        <v>0</v>
      </c>
      <c r="J791" s="6">
        <f>Vendas!J802*(1-$B790)</f>
        <v>0</v>
      </c>
      <c r="K791" s="6">
        <f>Vendas!K802*(1-$B790)</f>
        <v>0</v>
      </c>
      <c r="L791" s="6">
        <f>Vendas!L802*(1-$B790)</f>
        <v>0</v>
      </c>
      <c r="M791" s="6">
        <f>Vendas!M802*(1-$B790)</f>
        <v>0</v>
      </c>
      <c r="N791" s="6">
        <f>Vendas!N802*(1-$B790)</f>
        <v>0</v>
      </c>
      <c r="O791" s="6">
        <f t="shared" ref="O791" si="1760">AVERAGE(C791:N791)</f>
        <v>0</v>
      </c>
      <c r="P791" s="6">
        <f>Vendas!P802*(1-Aprovisionamento!$B790)</f>
        <v>0</v>
      </c>
      <c r="Q791" s="6">
        <f>Vendas!Q802*(1-Aprovisionamento!$B790)</f>
        <v>0</v>
      </c>
      <c r="R791" s="6">
        <f>Vendas!R802*(1-Aprovisionamento!$B790)</f>
        <v>0</v>
      </c>
      <c r="S791" s="6">
        <f>Vendas!S802*(1-Aprovisionamento!$B790)</f>
        <v>0</v>
      </c>
    </row>
    <row r="792" spans="1:19" ht="12" customHeight="1" x14ac:dyDescent="0.25">
      <c r="A792" s="194" t="s">
        <v>282</v>
      </c>
      <c r="B792" s="194"/>
      <c r="C792" s="6">
        <f t="shared" ref="C792" si="1761">C789*C791</f>
        <v>0</v>
      </c>
      <c r="D792" s="6">
        <f t="shared" ref="D792:N792" si="1762">D789*D791</f>
        <v>0</v>
      </c>
      <c r="E792" s="6">
        <f t="shared" si="1762"/>
        <v>0</v>
      </c>
      <c r="F792" s="6">
        <f t="shared" si="1762"/>
        <v>0</v>
      </c>
      <c r="G792" s="6">
        <f t="shared" si="1762"/>
        <v>0</v>
      </c>
      <c r="H792" s="6">
        <f t="shared" si="1762"/>
        <v>0</v>
      </c>
      <c r="I792" s="6">
        <f t="shared" si="1762"/>
        <v>0</v>
      </c>
      <c r="J792" s="6">
        <f t="shared" si="1762"/>
        <v>0</v>
      </c>
      <c r="K792" s="6">
        <f t="shared" si="1762"/>
        <v>0</v>
      </c>
      <c r="L792" s="6">
        <f t="shared" si="1762"/>
        <v>0</v>
      </c>
      <c r="M792" s="6">
        <f t="shared" si="1762"/>
        <v>0</v>
      </c>
      <c r="N792" s="6">
        <f t="shared" si="1762"/>
        <v>0</v>
      </c>
      <c r="O792" s="6">
        <f t="shared" ref="O792" si="1763">SUM(C792:N792)</f>
        <v>0</v>
      </c>
      <c r="P792" s="6">
        <f t="shared" ref="P792:S792" si="1764">P789*P791</f>
        <v>0</v>
      </c>
      <c r="Q792" s="6">
        <f t="shared" si="1764"/>
        <v>0</v>
      </c>
      <c r="R792" s="6">
        <f t="shared" si="1764"/>
        <v>0</v>
      </c>
      <c r="S792" s="6">
        <f t="shared" si="1764"/>
        <v>0</v>
      </c>
    </row>
    <row r="793" spans="1:19" x14ac:dyDescent="0.25">
      <c r="A793" s="194" t="s">
        <v>31</v>
      </c>
      <c r="B793" s="194"/>
      <c r="C793" s="130">
        <f>Vendas!C804</f>
        <v>0.21</v>
      </c>
      <c r="D793" s="130">
        <f>Vendas!D804</f>
        <v>0.21</v>
      </c>
      <c r="E793" s="130">
        <f>Vendas!E804</f>
        <v>0.21</v>
      </c>
      <c r="F793" s="130">
        <f>Vendas!F804</f>
        <v>0.21</v>
      </c>
      <c r="G793" s="130">
        <f>Vendas!G804</f>
        <v>0.21</v>
      </c>
      <c r="H793" s="130">
        <f>Vendas!H804</f>
        <v>0.21</v>
      </c>
      <c r="I793" s="130">
        <f>Vendas!I804</f>
        <v>0.21</v>
      </c>
      <c r="J793" s="130">
        <f>Vendas!J804</f>
        <v>0.21</v>
      </c>
      <c r="K793" s="130">
        <f>Vendas!K804</f>
        <v>0.21</v>
      </c>
      <c r="L793" s="130">
        <f>Vendas!L804</f>
        <v>0.21</v>
      </c>
      <c r="M793" s="130">
        <f>Vendas!M804</f>
        <v>0.21</v>
      </c>
      <c r="N793" s="130">
        <f>Vendas!N804</f>
        <v>0.21</v>
      </c>
      <c r="O793" s="6"/>
      <c r="P793" s="6"/>
      <c r="Q793" s="6"/>
      <c r="R793" s="6"/>
      <c r="S793" s="6"/>
    </row>
    <row r="794" spans="1:19" x14ac:dyDescent="0.25">
      <c r="A794" s="195" t="s">
        <v>280</v>
      </c>
      <c r="B794" s="195"/>
      <c r="C794" s="6">
        <f t="shared" ref="C794" si="1765">C792*C793</f>
        <v>0</v>
      </c>
      <c r="D794" s="6">
        <f t="shared" ref="D794:N794" si="1766">D792*D793</f>
        <v>0</v>
      </c>
      <c r="E794" s="6">
        <f t="shared" si="1766"/>
        <v>0</v>
      </c>
      <c r="F794" s="6">
        <f t="shared" si="1766"/>
        <v>0</v>
      </c>
      <c r="G794" s="6">
        <f t="shared" si="1766"/>
        <v>0</v>
      </c>
      <c r="H794" s="6">
        <f t="shared" si="1766"/>
        <v>0</v>
      </c>
      <c r="I794" s="6">
        <f t="shared" si="1766"/>
        <v>0</v>
      </c>
      <c r="J794" s="6">
        <f t="shared" si="1766"/>
        <v>0</v>
      </c>
      <c r="K794" s="6">
        <f t="shared" si="1766"/>
        <v>0</v>
      </c>
      <c r="L794" s="6">
        <f t="shared" si="1766"/>
        <v>0</v>
      </c>
      <c r="M794" s="6">
        <f t="shared" si="1766"/>
        <v>0</v>
      </c>
      <c r="N794" s="6">
        <f t="shared" si="1766"/>
        <v>0</v>
      </c>
      <c r="O794" s="6">
        <f t="shared" ref="O794:O797" si="1767">SUM(C794:N794)</f>
        <v>0</v>
      </c>
      <c r="P794" s="6">
        <f t="shared" ref="P794:S794" si="1768">P792*$C793</f>
        <v>0</v>
      </c>
      <c r="Q794" s="6">
        <f t="shared" si="1768"/>
        <v>0</v>
      </c>
      <c r="R794" s="6">
        <f t="shared" si="1768"/>
        <v>0</v>
      </c>
      <c r="S794" s="6">
        <f t="shared" si="1768"/>
        <v>0</v>
      </c>
    </row>
    <row r="795" spans="1:19" x14ac:dyDescent="0.25">
      <c r="A795" s="195" t="s">
        <v>281</v>
      </c>
      <c r="B795" s="195"/>
      <c r="C795" s="6">
        <f t="shared" ref="C795" si="1769">C792+C794</f>
        <v>0</v>
      </c>
      <c r="D795" s="6">
        <f t="shared" ref="D795:N795" si="1770">D792+D794</f>
        <v>0</v>
      </c>
      <c r="E795" s="6">
        <f t="shared" si="1770"/>
        <v>0</v>
      </c>
      <c r="F795" s="6">
        <f t="shared" si="1770"/>
        <v>0</v>
      </c>
      <c r="G795" s="6">
        <f t="shared" si="1770"/>
        <v>0</v>
      </c>
      <c r="H795" s="6">
        <f t="shared" si="1770"/>
        <v>0</v>
      </c>
      <c r="I795" s="6">
        <f t="shared" si="1770"/>
        <v>0</v>
      </c>
      <c r="J795" s="6">
        <f t="shared" si="1770"/>
        <v>0</v>
      </c>
      <c r="K795" s="6">
        <f t="shared" si="1770"/>
        <v>0</v>
      </c>
      <c r="L795" s="6">
        <f t="shared" si="1770"/>
        <v>0</v>
      </c>
      <c r="M795" s="6">
        <f t="shared" si="1770"/>
        <v>0</v>
      </c>
      <c r="N795" s="6">
        <f t="shared" si="1770"/>
        <v>0</v>
      </c>
      <c r="O795" s="6">
        <f t="shared" si="1767"/>
        <v>0</v>
      </c>
      <c r="P795" s="6">
        <f t="shared" ref="P795:S795" si="1771">P792+P794</f>
        <v>0</v>
      </c>
      <c r="Q795" s="6">
        <f t="shared" si="1771"/>
        <v>0</v>
      </c>
      <c r="R795" s="6">
        <f t="shared" si="1771"/>
        <v>0</v>
      </c>
      <c r="S795" s="6">
        <f t="shared" si="1771"/>
        <v>0</v>
      </c>
    </row>
    <row r="796" spans="1:19" x14ac:dyDescent="0.25">
      <c r="A796" s="8" t="s">
        <v>33</v>
      </c>
      <c r="B796" s="80">
        <v>0.25</v>
      </c>
      <c r="C796" s="6">
        <f t="shared" ref="C796" si="1772">C795*$B$16</f>
        <v>0</v>
      </c>
      <c r="D796" s="6">
        <f t="shared" ref="D796:N796" si="1773">D795*$B$16</f>
        <v>0</v>
      </c>
      <c r="E796" s="6">
        <f t="shared" si="1773"/>
        <v>0</v>
      </c>
      <c r="F796" s="6">
        <f t="shared" si="1773"/>
        <v>0</v>
      </c>
      <c r="G796" s="6">
        <f t="shared" si="1773"/>
        <v>0</v>
      </c>
      <c r="H796" s="6">
        <f t="shared" si="1773"/>
        <v>0</v>
      </c>
      <c r="I796" s="6">
        <f t="shared" si="1773"/>
        <v>0</v>
      </c>
      <c r="J796" s="6">
        <f t="shared" si="1773"/>
        <v>0</v>
      </c>
      <c r="K796" s="6">
        <f t="shared" si="1773"/>
        <v>0</v>
      </c>
      <c r="L796" s="6">
        <f t="shared" si="1773"/>
        <v>0</v>
      </c>
      <c r="M796" s="6">
        <f t="shared" si="1773"/>
        <v>0</v>
      </c>
      <c r="N796" s="6">
        <f t="shared" si="1773"/>
        <v>0</v>
      </c>
      <c r="O796" s="6">
        <f t="shared" si="1767"/>
        <v>0</v>
      </c>
      <c r="P796" s="6">
        <f t="shared" ref="P796:S796" si="1774">P795*$B796</f>
        <v>0</v>
      </c>
      <c r="Q796" s="6">
        <f t="shared" si="1774"/>
        <v>0</v>
      </c>
      <c r="R796" s="6">
        <f t="shared" si="1774"/>
        <v>0</v>
      </c>
      <c r="S796" s="6">
        <f t="shared" si="1774"/>
        <v>0</v>
      </c>
    </row>
    <row r="797" spans="1:19" x14ac:dyDescent="0.25">
      <c r="A797" s="8" t="s">
        <v>34</v>
      </c>
      <c r="B797" s="9">
        <f>1-B796</f>
        <v>0.75</v>
      </c>
      <c r="C797" s="6">
        <f t="shared" ref="C797" si="1775">C795*$B$17</f>
        <v>0</v>
      </c>
      <c r="D797" s="6">
        <f t="shared" ref="D797:N797" si="1776">D795*$B$17</f>
        <v>0</v>
      </c>
      <c r="E797" s="6">
        <f t="shared" si="1776"/>
        <v>0</v>
      </c>
      <c r="F797" s="6">
        <f t="shared" si="1776"/>
        <v>0</v>
      </c>
      <c r="G797" s="6">
        <f t="shared" si="1776"/>
        <v>0</v>
      </c>
      <c r="H797" s="6">
        <f t="shared" si="1776"/>
        <v>0</v>
      </c>
      <c r="I797" s="6">
        <f t="shared" si="1776"/>
        <v>0</v>
      </c>
      <c r="J797" s="6">
        <f t="shared" si="1776"/>
        <v>0</v>
      </c>
      <c r="K797" s="6">
        <f t="shared" si="1776"/>
        <v>0</v>
      </c>
      <c r="L797" s="6">
        <f t="shared" si="1776"/>
        <v>0</v>
      </c>
      <c r="M797" s="6">
        <f t="shared" si="1776"/>
        <v>0</v>
      </c>
      <c r="N797" s="6">
        <f t="shared" si="1776"/>
        <v>0</v>
      </c>
      <c r="O797" s="6">
        <f t="shared" si="1767"/>
        <v>0</v>
      </c>
      <c r="P797" s="6">
        <f t="shared" ref="P797:S797" si="1777">P795-P796</f>
        <v>0</v>
      </c>
      <c r="Q797" s="6">
        <f t="shared" si="1777"/>
        <v>0</v>
      </c>
      <c r="R797" s="6">
        <f t="shared" si="1777"/>
        <v>0</v>
      </c>
      <c r="S797" s="6">
        <f t="shared" si="1777"/>
        <v>0</v>
      </c>
    </row>
    <row r="798" spans="1:19" x14ac:dyDescent="0.25">
      <c r="A798" s="122" t="str">
        <f>Vendas!A809</f>
        <v>PRODUTO 80</v>
      </c>
      <c r="B798" s="122"/>
      <c r="C798" s="98" t="s">
        <v>17</v>
      </c>
      <c r="D798" s="98" t="s">
        <v>18</v>
      </c>
      <c r="E798" s="98" t="s">
        <v>19</v>
      </c>
      <c r="F798" s="98" t="s">
        <v>20</v>
      </c>
      <c r="G798" s="98" t="s">
        <v>21</v>
      </c>
      <c r="H798" s="98" t="s">
        <v>22</v>
      </c>
      <c r="I798" s="98" t="s">
        <v>23</v>
      </c>
      <c r="J798" s="98" t="s">
        <v>24</v>
      </c>
      <c r="K798" s="98" t="s">
        <v>25</v>
      </c>
      <c r="L798" s="98" t="s">
        <v>26</v>
      </c>
      <c r="M798" s="98" t="s">
        <v>27</v>
      </c>
      <c r="N798" s="98" t="s">
        <v>28</v>
      </c>
      <c r="O798" s="98" t="s">
        <v>438</v>
      </c>
      <c r="P798" s="98" t="s">
        <v>447</v>
      </c>
      <c r="Q798" s="98" t="s">
        <v>448</v>
      </c>
      <c r="R798" s="98" t="s">
        <v>449</v>
      </c>
      <c r="S798" s="98" t="s">
        <v>450</v>
      </c>
    </row>
    <row r="799" spans="1:19" x14ac:dyDescent="0.25">
      <c r="A799" s="194" t="s">
        <v>29</v>
      </c>
      <c r="B799" s="194"/>
      <c r="C799" s="78">
        <f>Vendas!C811</f>
        <v>0</v>
      </c>
      <c r="D799" s="78">
        <f>Vendas!D811</f>
        <v>0</v>
      </c>
      <c r="E799" s="78">
        <f>Vendas!E811</f>
        <v>0</v>
      </c>
      <c r="F799" s="78">
        <f>Vendas!F811</f>
        <v>0</v>
      </c>
      <c r="G799" s="78">
        <f>Vendas!G811</f>
        <v>0</v>
      </c>
      <c r="H799" s="78">
        <f>Vendas!H811</f>
        <v>0</v>
      </c>
      <c r="I799" s="78">
        <f>Vendas!I811</f>
        <v>0</v>
      </c>
      <c r="J799" s="78">
        <f>Vendas!J811</f>
        <v>0</v>
      </c>
      <c r="K799" s="78">
        <f>Vendas!K811</f>
        <v>0</v>
      </c>
      <c r="L799" s="78">
        <f>Vendas!L811</f>
        <v>0</v>
      </c>
      <c r="M799" s="78">
        <f>Vendas!M811</f>
        <v>0</v>
      </c>
      <c r="N799" s="78">
        <f>Vendas!N811</f>
        <v>0</v>
      </c>
      <c r="O799" s="79">
        <f t="shared" ref="O799" si="1778">SUM(C799:N799)</f>
        <v>0</v>
      </c>
      <c r="P799" s="79">
        <f>Vendas!P811</f>
        <v>0</v>
      </c>
      <c r="Q799" s="79">
        <f>Vendas!Q811</f>
        <v>0</v>
      </c>
      <c r="R799" s="79">
        <f>Vendas!R811</f>
        <v>0</v>
      </c>
      <c r="S799" s="79">
        <f>Vendas!S811</f>
        <v>0</v>
      </c>
    </row>
    <row r="800" spans="1:19" x14ac:dyDescent="0.25">
      <c r="A800" s="175" t="s">
        <v>516</v>
      </c>
      <c r="B800" s="120">
        <v>0</v>
      </c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9"/>
      <c r="P800" s="79"/>
      <c r="Q800" s="79"/>
      <c r="R800" s="79"/>
      <c r="S800" s="79"/>
    </row>
    <row r="801" spans="1:19" x14ac:dyDescent="0.25">
      <c r="A801" s="194" t="s">
        <v>30</v>
      </c>
      <c r="B801" s="194"/>
      <c r="C801" s="6">
        <f>Vendas!C812*(1-$B800)</f>
        <v>0</v>
      </c>
      <c r="D801" s="6">
        <f>Vendas!D812*(1-$B800)</f>
        <v>0</v>
      </c>
      <c r="E801" s="6">
        <f>Vendas!E812*(1-$B800)</f>
        <v>0</v>
      </c>
      <c r="F801" s="6">
        <f>Vendas!F812*(1-$B800)</f>
        <v>0</v>
      </c>
      <c r="G801" s="6">
        <f>Vendas!G812*(1-$B800)</f>
        <v>0</v>
      </c>
      <c r="H801" s="6">
        <f>Vendas!H812*(1-$B800)</f>
        <v>0</v>
      </c>
      <c r="I801" s="6">
        <f>Vendas!I812*(1-$B800)</f>
        <v>0</v>
      </c>
      <c r="J801" s="6">
        <f>Vendas!J812*(1-$B800)</f>
        <v>0</v>
      </c>
      <c r="K801" s="6">
        <f>Vendas!K812*(1-$B800)</f>
        <v>0</v>
      </c>
      <c r="L801" s="6">
        <f>Vendas!L812*(1-$B800)</f>
        <v>0</v>
      </c>
      <c r="M801" s="6">
        <f>Vendas!M812*(1-$B800)</f>
        <v>0</v>
      </c>
      <c r="N801" s="6">
        <f>Vendas!N812*(1-$B800)</f>
        <v>0</v>
      </c>
      <c r="O801" s="6">
        <f t="shared" ref="O801" si="1779">AVERAGE(C801:N801)</f>
        <v>0</v>
      </c>
      <c r="P801" s="6">
        <f>Vendas!P812*(1-Aprovisionamento!$B800)</f>
        <v>0</v>
      </c>
      <c r="Q801" s="6">
        <f>Vendas!Q812*(1-Aprovisionamento!$B800)</f>
        <v>0</v>
      </c>
      <c r="R801" s="6">
        <f>Vendas!R812*(1-Aprovisionamento!$B800)</f>
        <v>0</v>
      </c>
      <c r="S801" s="6">
        <f>Vendas!S812*(1-Aprovisionamento!$B800)</f>
        <v>0</v>
      </c>
    </row>
    <row r="802" spans="1:19" ht="12" customHeight="1" x14ac:dyDescent="0.25">
      <c r="A802" s="194" t="s">
        <v>282</v>
      </c>
      <c r="B802" s="194"/>
      <c r="C802" s="6">
        <f t="shared" ref="C802" si="1780">C799*C801</f>
        <v>0</v>
      </c>
      <c r="D802" s="6">
        <f t="shared" ref="D802:N802" si="1781">D799*D801</f>
        <v>0</v>
      </c>
      <c r="E802" s="6">
        <f t="shared" si="1781"/>
        <v>0</v>
      </c>
      <c r="F802" s="6">
        <f t="shared" si="1781"/>
        <v>0</v>
      </c>
      <c r="G802" s="6">
        <f t="shared" si="1781"/>
        <v>0</v>
      </c>
      <c r="H802" s="6">
        <f t="shared" si="1781"/>
        <v>0</v>
      </c>
      <c r="I802" s="6">
        <f t="shared" si="1781"/>
        <v>0</v>
      </c>
      <c r="J802" s="6">
        <f t="shared" si="1781"/>
        <v>0</v>
      </c>
      <c r="K802" s="6">
        <f t="shared" si="1781"/>
        <v>0</v>
      </c>
      <c r="L802" s="6">
        <f t="shared" si="1781"/>
        <v>0</v>
      </c>
      <c r="M802" s="6">
        <f t="shared" si="1781"/>
        <v>0</v>
      </c>
      <c r="N802" s="6">
        <f t="shared" si="1781"/>
        <v>0</v>
      </c>
      <c r="O802" s="6">
        <f t="shared" ref="O802" si="1782">SUM(C802:N802)</f>
        <v>0</v>
      </c>
      <c r="P802" s="6">
        <f t="shared" ref="P802:S802" si="1783">P799*P801</f>
        <v>0</v>
      </c>
      <c r="Q802" s="6">
        <f t="shared" si="1783"/>
        <v>0</v>
      </c>
      <c r="R802" s="6">
        <f t="shared" si="1783"/>
        <v>0</v>
      </c>
      <c r="S802" s="6">
        <f t="shared" si="1783"/>
        <v>0</v>
      </c>
    </row>
    <row r="803" spans="1:19" x14ac:dyDescent="0.25">
      <c r="A803" s="194" t="s">
        <v>31</v>
      </c>
      <c r="B803" s="194"/>
      <c r="C803" s="130">
        <f>Vendas!C814</f>
        <v>0.21</v>
      </c>
      <c r="D803" s="130">
        <f>Vendas!D814</f>
        <v>0.21</v>
      </c>
      <c r="E803" s="130">
        <f>Vendas!E814</f>
        <v>0.21</v>
      </c>
      <c r="F803" s="130">
        <f>Vendas!F814</f>
        <v>0.21</v>
      </c>
      <c r="G803" s="130">
        <f>Vendas!G814</f>
        <v>0.21</v>
      </c>
      <c r="H803" s="130">
        <f>Vendas!H814</f>
        <v>0.21</v>
      </c>
      <c r="I803" s="130">
        <f>Vendas!I814</f>
        <v>0.21</v>
      </c>
      <c r="J803" s="130">
        <f>Vendas!J814</f>
        <v>0.21</v>
      </c>
      <c r="K803" s="130">
        <f>Vendas!K814</f>
        <v>0.21</v>
      </c>
      <c r="L803" s="130">
        <f>Vendas!L814</f>
        <v>0.21</v>
      </c>
      <c r="M803" s="130">
        <f>Vendas!M814</f>
        <v>0.21</v>
      </c>
      <c r="N803" s="130">
        <f>Vendas!N814</f>
        <v>0.21</v>
      </c>
      <c r="O803" s="6"/>
      <c r="P803" s="6"/>
      <c r="Q803" s="6"/>
      <c r="R803" s="6"/>
      <c r="S803" s="6"/>
    </row>
    <row r="804" spans="1:19" x14ac:dyDescent="0.25">
      <c r="A804" s="195" t="s">
        <v>280</v>
      </c>
      <c r="B804" s="195"/>
      <c r="C804" s="6">
        <f t="shared" ref="C804" si="1784">C802*C803</f>
        <v>0</v>
      </c>
      <c r="D804" s="6">
        <f t="shared" ref="D804:N804" si="1785">D802*D803</f>
        <v>0</v>
      </c>
      <c r="E804" s="6">
        <f t="shared" si="1785"/>
        <v>0</v>
      </c>
      <c r="F804" s="6">
        <f t="shared" si="1785"/>
        <v>0</v>
      </c>
      <c r="G804" s="6">
        <f t="shared" si="1785"/>
        <v>0</v>
      </c>
      <c r="H804" s="6">
        <f t="shared" si="1785"/>
        <v>0</v>
      </c>
      <c r="I804" s="6">
        <f t="shared" si="1785"/>
        <v>0</v>
      </c>
      <c r="J804" s="6">
        <f t="shared" si="1785"/>
        <v>0</v>
      </c>
      <c r="K804" s="6">
        <f t="shared" si="1785"/>
        <v>0</v>
      </c>
      <c r="L804" s="6">
        <f t="shared" si="1785"/>
        <v>0</v>
      </c>
      <c r="M804" s="6">
        <f t="shared" si="1785"/>
        <v>0</v>
      </c>
      <c r="N804" s="6">
        <f t="shared" si="1785"/>
        <v>0</v>
      </c>
      <c r="O804" s="6">
        <f t="shared" ref="O804:O807" si="1786">SUM(C804:N804)</f>
        <v>0</v>
      </c>
      <c r="P804" s="6">
        <f t="shared" ref="P804:S804" si="1787">P802*$C803</f>
        <v>0</v>
      </c>
      <c r="Q804" s="6">
        <f t="shared" si="1787"/>
        <v>0</v>
      </c>
      <c r="R804" s="6">
        <f t="shared" si="1787"/>
        <v>0</v>
      </c>
      <c r="S804" s="6">
        <f t="shared" si="1787"/>
        <v>0</v>
      </c>
    </row>
    <row r="805" spans="1:19" x14ac:dyDescent="0.25">
      <c r="A805" s="195" t="s">
        <v>281</v>
      </c>
      <c r="B805" s="195"/>
      <c r="C805" s="6">
        <f t="shared" ref="C805" si="1788">C802+C804</f>
        <v>0</v>
      </c>
      <c r="D805" s="6">
        <f t="shared" ref="D805:N805" si="1789">D802+D804</f>
        <v>0</v>
      </c>
      <c r="E805" s="6">
        <f t="shared" si="1789"/>
        <v>0</v>
      </c>
      <c r="F805" s="6">
        <f t="shared" si="1789"/>
        <v>0</v>
      </c>
      <c r="G805" s="6">
        <f t="shared" si="1789"/>
        <v>0</v>
      </c>
      <c r="H805" s="6">
        <f t="shared" si="1789"/>
        <v>0</v>
      </c>
      <c r="I805" s="6">
        <f t="shared" si="1789"/>
        <v>0</v>
      </c>
      <c r="J805" s="6">
        <f t="shared" si="1789"/>
        <v>0</v>
      </c>
      <c r="K805" s="6">
        <f t="shared" si="1789"/>
        <v>0</v>
      </c>
      <c r="L805" s="6">
        <f t="shared" si="1789"/>
        <v>0</v>
      </c>
      <c r="M805" s="6">
        <f t="shared" si="1789"/>
        <v>0</v>
      </c>
      <c r="N805" s="6">
        <f t="shared" si="1789"/>
        <v>0</v>
      </c>
      <c r="O805" s="6">
        <f t="shared" si="1786"/>
        <v>0</v>
      </c>
      <c r="P805" s="6">
        <f t="shared" ref="P805:S805" si="1790">P802+P804</f>
        <v>0</v>
      </c>
      <c r="Q805" s="6">
        <f t="shared" si="1790"/>
        <v>0</v>
      </c>
      <c r="R805" s="6">
        <f t="shared" si="1790"/>
        <v>0</v>
      </c>
      <c r="S805" s="6">
        <f t="shared" si="1790"/>
        <v>0</v>
      </c>
    </row>
    <row r="806" spans="1:19" x14ac:dyDescent="0.25">
      <c r="A806" s="8" t="s">
        <v>33</v>
      </c>
      <c r="B806" s="80">
        <v>0.25</v>
      </c>
      <c r="C806" s="6">
        <f t="shared" ref="C806" si="1791">C805*$B$16</f>
        <v>0</v>
      </c>
      <c r="D806" s="6">
        <f t="shared" ref="D806:N806" si="1792">D805*$B$16</f>
        <v>0</v>
      </c>
      <c r="E806" s="6">
        <f t="shared" si="1792"/>
        <v>0</v>
      </c>
      <c r="F806" s="6">
        <f t="shared" si="1792"/>
        <v>0</v>
      </c>
      <c r="G806" s="6">
        <f t="shared" si="1792"/>
        <v>0</v>
      </c>
      <c r="H806" s="6">
        <f t="shared" si="1792"/>
        <v>0</v>
      </c>
      <c r="I806" s="6">
        <f t="shared" si="1792"/>
        <v>0</v>
      </c>
      <c r="J806" s="6">
        <f t="shared" si="1792"/>
        <v>0</v>
      </c>
      <c r="K806" s="6">
        <f t="shared" si="1792"/>
        <v>0</v>
      </c>
      <c r="L806" s="6">
        <f t="shared" si="1792"/>
        <v>0</v>
      </c>
      <c r="M806" s="6">
        <f t="shared" si="1792"/>
        <v>0</v>
      </c>
      <c r="N806" s="6">
        <f t="shared" si="1792"/>
        <v>0</v>
      </c>
      <c r="O806" s="6">
        <f t="shared" si="1786"/>
        <v>0</v>
      </c>
      <c r="P806" s="6">
        <f t="shared" ref="P806:S806" si="1793">P805*$B806</f>
        <v>0</v>
      </c>
      <c r="Q806" s="6">
        <f t="shared" si="1793"/>
        <v>0</v>
      </c>
      <c r="R806" s="6">
        <f t="shared" si="1793"/>
        <v>0</v>
      </c>
      <c r="S806" s="6">
        <f t="shared" si="1793"/>
        <v>0</v>
      </c>
    </row>
    <row r="807" spans="1:19" x14ac:dyDescent="0.25">
      <c r="A807" s="8" t="s">
        <v>34</v>
      </c>
      <c r="B807" s="9">
        <f>1-B806</f>
        <v>0.75</v>
      </c>
      <c r="C807" s="6">
        <f t="shared" ref="C807" si="1794">C805*$B$17</f>
        <v>0</v>
      </c>
      <c r="D807" s="6">
        <f t="shared" ref="D807:N807" si="1795">D805*$B$17</f>
        <v>0</v>
      </c>
      <c r="E807" s="6">
        <f t="shared" si="1795"/>
        <v>0</v>
      </c>
      <c r="F807" s="6">
        <f t="shared" si="1795"/>
        <v>0</v>
      </c>
      <c r="G807" s="6">
        <f t="shared" si="1795"/>
        <v>0</v>
      </c>
      <c r="H807" s="6">
        <f t="shared" si="1795"/>
        <v>0</v>
      </c>
      <c r="I807" s="6">
        <f t="shared" si="1795"/>
        <v>0</v>
      </c>
      <c r="J807" s="6">
        <f t="shared" si="1795"/>
        <v>0</v>
      </c>
      <c r="K807" s="6">
        <f t="shared" si="1795"/>
        <v>0</v>
      </c>
      <c r="L807" s="6">
        <f t="shared" si="1795"/>
        <v>0</v>
      </c>
      <c r="M807" s="6">
        <f t="shared" si="1795"/>
        <v>0</v>
      </c>
      <c r="N807" s="6">
        <f t="shared" si="1795"/>
        <v>0</v>
      </c>
      <c r="O807" s="6">
        <f t="shared" si="1786"/>
        <v>0</v>
      </c>
      <c r="P807" s="6">
        <f t="shared" ref="P807:S807" si="1796">P805-P806</f>
        <v>0</v>
      </c>
      <c r="Q807" s="6">
        <f t="shared" si="1796"/>
        <v>0</v>
      </c>
      <c r="R807" s="6">
        <f t="shared" si="1796"/>
        <v>0</v>
      </c>
      <c r="S807" s="6">
        <f t="shared" si="1796"/>
        <v>0</v>
      </c>
    </row>
    <row r="808" spans="1:19" x14ac:dyDescent="0.25">
      <c r="A808" s="122" t="str">
        <f>Vendas!A819</f>
        <v>PRODUTO 81</v>
      </c>
      <c r="B808" s="122"/>
      <c r="C808" s="98" t="s">
        <v>17</v>
      </c>
      <c r="D808" s="98" t="s">
        <v>18</v>
      </c>
      <c r="E808" s="98" t="s">
        <v>19</v>
      </c>
      <c r="F808" s="98" t="s">
        <v>20</v>
      </c>
      <c r="G808" s="98" t="s">
        <v>21</v>
      </c>
      <c r="H808" s="98" t="s">
        <v>22</v>
      </c>
      <c r="I808" s="98" t="s">
        <v>23</v>
      </c>
      <c r="J808" s="98" t="s">
        <v>24</v>
      </c>
      <c r="K808" s="98" t="s">
        <v>25</v>
      </c>
      <c r="L808" s="98" t="s">
        <v>26</v>
      </c>
      <c r="M808" s="98" t="s">
        <v>27</v>
      </c>
      <c r="N808" s="98" t="s">
        <v>28</v>
      </c>
      <c r="O808" s="98" t="s">
        <v>438</v>
      </c>
      <c r="P808" s="98" t="s">
        <v>447</v>
      </c>
      <c r="Q808" s="98" t="s">
        <v>448</v>
      </c>
      <c r="R808" s="98" t="s">
        <v>449</v>
      </c>
      <c r="S808" s="98" t="s">
        <v>450</v>
      </c>
    </row>
    <row r="809" spans="1:19" x14ac:dyDescent="0.25">
      <c r="A809" s="194" t="s">
        <v>29</v>
      </c>
      <c r="B809" s="194"/>
      <c r="C809" s="78">
        <f>Vendas!C821</f>
        <v>0</v>
      </c>
      <c r="D809" s="78">
        <f>Vendas!D821</f>
        <v>0</v>
      </c>
      <c r="E809" s="78">
        <f>Vendas!E821</f>
        <v>0</v>
      </c>
      <c r="F809" s="78">
        <f>Vendas!F821</f>
        <v>0</v>
      </c>
      <c r="G809" s="78">
        <f>Vendas!G821</f>
        <v>0</v>
      </c>
      <c r="H809" s="78">
        <f>Vendas!H821</f>
        <v>0</v>
      </c>
      <c r="I809" s="78">
        <f>Vendas!I821</f>
        <v>0</v>
      </c>
      <c r="J809" s="78">
        <f>Vendas!J821</f>
        <v>0</v>
      </c>
      <c r="K809" s="78">
        <f>Vendas!K821</f>
        <v>0</v>
      </c>
      <c r="L809" s="78">
        <f>Vendas!L821</f>
        <v>0</v>
      </c>
      <c r="M809" s="78">
        <f>Vendas!M821</f>
        <v>0</v>
      </c>
      <c r="N809" s="78">
        <f>Vendas!N821</f>
        <v>0</v>
      </c>
      <c r="O809" s="79">
        <f t="shared" ref="O809" si="1797">SUM(C809:N809)</f>
        <v>0</v>
      </c>
      <c r="P809" s="79">
        <f>Vendas!P821</f>
        <v>0</v>
      </c>
      <c r="Q809" s="79">
        <f>Vendas!Q821</f>
        <v>0</v>
      </c>
      <c r="R809" s="79">
        <f>Vendas!R821</f>
        <v>0</v>
      </c>
      <c r="S809" s="79">
        <f>Vendas!S821</f>
        <v>0</v>
      </c>
    </row>
    <row r="810" spans="1:19" x14ac:dyDescent="0.25">
      <c r="A810" s="175" t="s">
        <v>516</v>
      </c>
      <c r="B810" s="120">
        <v>0</v>
      </c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9"/>
      <c r="P810" s="79"/>
      <c r="Q810" s="79"/>
      <c r="R810" s="79"/>
      <c r="S810" s="79"/>
    </row>
    <row r="811" spans="1:19" x14ac:dyDescent="0.25">
      <c r="A811" s="194" t="s">
        <v>30</v>
      </c>
      <c r="B811" s="194"/>
      <c r="C811" s="6">
        <f>Vendas!C822*(1-$B810)</f>
        <v>0</v>
      </c>
      <c r="D811" s="6">
        <f>Vendas!D822*(1-$B810)</f>
        <v>0</v>
      </c>
      <c r="E811" s="6">
        <f>Vendas!E822*(1-$B810)</f>
        <v>0</v>
      </c>
      <c r="F811" s="6">
        <f>Vendas!F822*(1-$B810)</f>
        <v>0</v>
      </c>
      <c r="G811" s="6">
        <f>Vendas!G822*(1-$B810)</f>
        <v>0</v>
      </c>
      <c r="H811" s="6">
        <f>Vendas!H822*(1-$B810)</f>
        <v>0</v>
      </c>
      <c r="I811" s="6">
        <f>Vendas!I822*(1-$B810)</f>
        <v>0</v>
      </c>
      <c r="J811" s="6">
        <f>Vendas!J822*(1-$B810)</f>
        <v>0</v>
      </c>
      <c r="K811" s="6">
        <f>Vendas!K822*(1-$B810)</f>
        <v>0</v>
      </c>
      <c r="L811" s="6">
        <f>Vendas!L822*(1-$B810)</f>
        <v>0</v>
      </c>
      <c r="M811" s="6">
        <f>Vendas!M822*(1-$B810)</f>
        <v>0</v>
      </c>
      <c r="N811" s="6">
        <f>Vendas!N822*(1-$B810)</f>
        <v>0</v>
      </c>
      <c r="O811" s="6">
        <f t="shared" ref="O811" si="1798">AVERAGE(C811:N811)</f>
        <v>0</v>
      </c>
      <c r="P811" s="6">
        <f>Vendas!P822*(1-Aprovisionamento!$B810)</f>
        <v>0</v>
      </c>
      <c r="Q811" s="6">
        <f>Vendas!Q822*(1-Aprovisionamento!$B810)</f>
        <v>0</v>
      </c>
      <c r="R811" s="6">
        <f>Vendas!R822*(1-Aprovisionamento!$B810)</f>
        <v>0</v>
      </c>
      <c r="S811" s="6">
        <f>Vendas!S822*(1-Aprovisionamento!$B810)</f>
        <v>0</v>
      </c>
    </row>
    <row r="812" spans="1:19" ht="12" customHeight="1" x14ac:dyDescent="0.25">
      <c r="A812" s="194" t="s">
        <v>282</v>
      </c>
      <c r="B812" s="194"/>
      <c r="C812" s="6">
        <f t="shared" ref="C812" si="1799">C809*C811</f>
        <v>0</v>
      </c>
      <c r="D812" s="6">
        <f t="shared" ref="D812:N812" si="1800">D809*D811</f>
        <v>0</v>
      </c>
      <c r="E812" s="6">
        <f t="shared" si="1800"/>
        <v>0</v>
      </c>
      <c r="F812" s="6">
        <f t="shared" si="1800"/>
        <v>0</v>
      </c>
      <c r="G812" s="6">
        <f t="shared" si="1800"/>
        <v>0</v>
      </c>
      <c r="H812" s="6">
        <f t="shared" si="1800"/>
        <v>0</v>
      </c>
      <c r="I812" s="6">
        <f t="shared" si="1800"/>
        <v>0</v>
      </c>
      <c r="J812" s="6">
        <f t="shared" si="1800"/>
        <v>0</v>
      </c>
      <c r="K812" s="6">
        <f t="shared" si="1800"/>
        <v>0</v>
      </c>
      <c r="L812" s="6">
        <f t="shared" si="1800"/>
        <v>0</v>
      </c>
      <c r="M812" s="6">
        <f t="shared" si="1800"/>
        <v>0</v>
      </c>
      <c r="N812" s="6">
        <f t="shared" si="1800"/>
        <v>0</v>
      </c>
      <c r="O812" s="6">
        <f t="shared" ref="O812" si="1801">SUM(C812:N812)</f>
        <v>0</v>
      </c>
      <c r="P812" s="6">
        <f t="shared" ref="P812:S812" si="1802">P809*P811</f>
        <v>0</v>
      </c>
      <c r="Q812" s="6">
        <f t="shared" si="1802"/>
        <v>0</v>
      </c>
      <c r="R812" s="6">
        <f t="shared" si="1802"/>
        <v>0</v>
      </c>
      <c r="S812" s="6">
        <f t="shared" si="1802"/>
        <v>0</v>
      </c>
    </row>
    <row r="813" spans="1:19" x14ac:dyDescent="0.25">
      <c r="A813" s="194" t="s">
        <v>31</v>
      </c>
      <c r="B813" s="194"/>
      <c r="C813" s="130">
        <f>Vendas!C824</f>
        <v>0.21</v>
      </c>
      <c r="D813" s="130">
        <f>Vendas!D824</f>
        <v>0.21</v>
      </c>
      <c r="E813" s="130">
        <f>Vendas!E824</f>
        <v>0.21</v>
      </c>
      <c r="F813" s="130">
        <f>Vendas!F824</f>
        <v>0.21</v>
      </c>
      <c r="G813" s="130">
        <f>Vendas!G824</f>
        <v>0.21</v>
      </c>
      <c r="H813" s="130">
        <f>Vendas!H824</f>
        <v>0.21</v>
      </c>
      <c r="I813" s="130">
        <f>Vendas!I824</f>
        <v>0.21</v>
      </c>
      <c r="J813" s="130">
        <f>Vendas!J824</f>
        <v>0.21</v>
      </c>
      <c r="K813" s="130">
        <f>Vendas!K824</f>
        <v>0.21</v>
      </c>
      <c r="L813" s="130">
        <f>Vendas!L824</f>
        <v>0.21</v>
      </c>
      <c r="M813" s="130">
        <f>Vendas!M824</f>
        <v>0.21</v>
      </c>
      <c r="N813" s="130">
        <f>Vendas!N824</f>
        <v>0.21</v>
      </c>
      <c r="O813" s="6"/>
      <c r="P813" s="6"/>
      <c r="Q813" s="6"/>
      <c r="R813" s="6"/>
      <c r="S813" s="6"/>
    </row>
    <row r="814" spans="1:19" x14ac:dyDescent="0.25">
      <c r="A814" s="195" t="s">
        <v>280</v>
      </c>
      <c r="B814" s="195"/>
      <c r="C814" s="6">
        <f t="shared" ref="C814" si="1803">C812*C813</f>
        <v>0</v>
      </c>
      <c r="D814" s="6">
        <f t="shared" ref="D814:N814" si="1804">D812*D813</f>
        <v>0</v>
      </c>
      <c r="E814" s="6">
        <f t="shared" si="1804"/>
        <v>0</v>
      </c>
      <c r="F814" s="6">
        <f t="shared" si="1804"/>
        <v>0</v>
      </c>
      <c r="G814" s="6">
        <f t="shared" si="1804"/>
        <v>0</v>
      </c>
      <c r="H814" s="6">
        <f t="shared" si="1804"/>
        <v>0</v>
      </c>
      <c r="I814" s="6">
        <f t="shared" si="1804"/>
        <v>0</v>
      </c>
      <c r="J814" s="6">
        <f t="shared" si="1804"/>
        <v>0</v>
      </c>
      <c r="K814" s="6">
        <f t="shared" si="1804"/>
        <v>0</v>
      </c>
      <c r="L814" s="6">
        <f t="shared" si="1804"/>
        <v>0</v>
      </c>
      <c r="M814" s="6">
        <f t="shared" si="1804"/>
        <v>0</v>
      </c>
      <c r="N814" s="6">
        <f t="shared" si="1804"/>
        <v>0</v>
      </c>
      <c r="O814" s="6">
        <f t="shared" ref="O814:O817" si="1805">SUM(C814:N814)</f>
        <v>0</v>
      </c>
      <c r="P814" s="6">
        <f t="shared" ref="P814:S814" si="1806">P812*$C813</f>
        <v>0</v>
      </c>
      <c r="Q814" s="6">
        <f t="shared" si="1806"/>
        <v>0</v>
      </c>
      <c r="R814" s="6">
        <f t="shared" si="1806"/>
        <v>0</v>
      </c>
      <c r="S814" s="6">
        <f t="shared" si="1806"/>
        <v>0</v>
      </c>
    </row>
    <row r="815" spans="1:19" x14ac:dyDescent="0.25">
      <c r="A815" s="195" t="s">
        <v>281</v>
      </c>
      <c r="B815" s="195"/>
      <c r="C815" s="6">
        <f t="shared" ref="C815" si="1807">C812+C814</f>
        <v>0</v>
      </c>
      <c r="D815" s="6">
        <f t="shared" ref="D815:N815" si="1808">D812+D814</f>
        <v>0</v>
      </c>
      <c r="E815" s="6">
        <f t="shared" si="1808"/>
        <v>0</v>
      </c>
      <c r="F815" s="6">
        <f t="shared" si="1808"/>
        <v>0</v>
      </c>
      <c r="G815" s="6">
        <f t="shared" si="1808"/>
        <v>0</v>
      </c>
      <c r="H815" s="6">
        <f t="shared" si="1808"/>
        <v>0</v>
      </c>
      <c r="I815" s="6">
        <f t="shared" si="1808"/>
        <v>0</v>
      </c>
      <c r="J815" s="6">
        <f t="shared" si="1808"/>
        <v>0</v>
      </c>
      <c r="K815" s="6">
        <f t="shared" si="1808"/>
        <v>0</v>
      </c>
      <c r="L815" s="6">
        <f t="shared" si="1808"/>
        <v>0</v>
      </c>
      <c r="M815" s="6">
        <f t="shared" si="1808"/>
        <v>0</v>
      </c>
      <c r="N815" s="6">
        <f t="shared" si="1808"/>
        <v>0</v>
      </c>
      <c r="O815" s="6">
        <f t="shared" si="1805"/>
        <v>0</v>
      </c>
      <c r="P815" s="6">
        <f t="shared" ref="P815:S815" si="1809">P812+P814</f>
        <v>0</v>
      </c>
      <c r="Q815" s="6">
        <f t="shared" si="1809"/>
        <v>0</v>
      </c>
      <c r="R815" s="6">
        <f t="shared" si="1809"/>
        <v>0</v>
      </c>
      <c r="S815" s="6">
        <f t="shared" si="1809"/>
        <v>0</v>
      </c>
    </row>
    <row r="816" spans="1:19" x14ac:dyDescent="0.25">
      <c r="A816" s="8" t="s">
        <v>33</v>
      </c>
      <c r="B816" s="80">
        <v>0.25</v>
      </c>
      <c r="C816" s="6">
        <f t="shared" ref="C816" si="1810">C815*$B$16</f>
        <v>0</v>
      </c>
      <c r="D816" s="6">
        <f t="shared" ref="D816:N816" si="1811">D815*$B$16</f>
        <v>0</v>
      </c>
      <c r="E816" s="6">
        <f t="shared" si="1811"/>
        <v>0</v>
      </c>
      <c r="F816" s="6">
        <f t="shared" si="1811"/>
        <v>0</v>
      </c>
      <c r="G816" s="6">
        <f t="shared" si="1811"/>
        <v>0</v>
      </c>
      <c r="H816" s="6">
        <f t="shared" si="1811"/>
        <v>0</v>
      </c>
      <c r="I816" s="6">
        <f t="shared" si="1811"/>
        <v>0</v>
      </c>
      <c r="J816" s="6">
        <f t="shared" si="1811"/>
        <v>0</v>
      </c>
      <c r="K816" s="6">
        <f t="shared" si="1811"/>
        <v>0</v>
      </c>
      <c r="L816" s="6">
        <f t="shared" si="1811"/>
        <v>0</v>
      </c>
      <c r="M816" s="6">
        <f t="shared" si="1811"/>
        <v>0</v>
      </c>
      <c r="N816" s="6">
        <f t="shared" si="1811"/>
        <v>0</v>
      </c>
      <c r="O816" s="6">
        <f t="shared" si="1805"/>
        <v>0</v>
      </c>
      <c r="P816" s="6">
        <f t="shared" ref="P816:S816" si="1812">P815*$B816</f>
        <v>0</v>
      </c>
      <c r="Q816" s="6">
        <f t="shared" si="1812"/>
        <v>0</v>
      </c>
      <c r="R816" s="6">
        <f t="shared" si="1812"/>
        <v>0</v>
      </c>
      <c r="S816" s="6">
        <f t="shared" si="1812"/>
        <v>0</v>
      </c>
    </row>
    <row r="817" spans="1:19" x14ac:dyDescent="0.25">
      <c r="A817" s="8" t="s">
        <v>34</v>
      </c>
      <c r="B817" s="9">
        <f>1-B816</f>
        <v>0.75</v>
      </c>
      <c r="C817" s="6">
        <f t="shared" ref="C817" si="1813">C815*$B$17</f>
        <v>0</v>
      </c>
      <c r="D817" s="6">
        <f t="shared" ref="D817:N817" si="1814">D815*$B$17</f>
        <v>0</v>
      </c>
      <c r="E817" s="6">
        <f t="shared" si="1814"/>
        <v>0</v>
      </c>
      <c r="F817" s="6">
        <f t="shared" si="1814"/>
        <v>0</v>
      </c>
      <c r="G817" s="6">
        <f t="shared" si="1814"/>
        <v>0</v>
      </c>
      <c r="H817" s="6">
        <f t="shared" si="1814"/>
        <v>0</v>
      </c>
      <c r="I817" s="6">
        <f t="shared" si="1814"/>
        <v>0</v>
      </c>
      <c r="J817" s="6">
        <f t="shared" si="1814"/>
        <v>0</v>
      </c>
      <c r="K817" s="6">
        <f t="shared" si="1814"/>
        <v>0</v>
      </c>
      <c r="L817" s="6">
        <f t="shared" si="1814"/>
        <v>0</v>
      </c>
      <c r="M817" s="6">
        <f t="shared" si="1814"/>
        <v>0</v>
      </c>
      <c r="N817" s="6">
        <f t="shared" si="1814"/>
        <v>0</v>
      </c>
      <c r="O817" s="6">
        <f t="shared" si="1805"/>
        <v>0</v>
      </c>
      <c r="P817" s="6">
        <f t="shared" ref="P817:S817" si="1815">P815-P816</f>
        <v>0</v>
      </c>
      <c r="Q817" s="6">
        <f t="shared" si="1815"/>
        <v>0</v>
      </c>
      <c r="R817" s="6">
        <f t="shared" si="1815"/>
        <v>0</v>
      </c>
      <c r="S817" s="6">
        <f t="shared" si="1815"/>
        <v>0</v>
      </c>
    </row>
    <row r="818" spans="1:19" x14ac:dyDescent="0.25">
      <c r="A818" s="122" t="str">
        <f>Vendas!A829</f>
        <v>PRODUTO 82</v>
      </c>
      <c r="B818" s="122"/>
      <c r="C818" s="98" t="s">
        <v>17</v>
      </c>
      <c r="D818" s="98" t="s">
        <v>18</v>
      </c>
      <c r="E818" s="98" t="s">
        <v>19</v>
      </c>
      <c r="F818" s="98" t="s">
        <v>20</v>
      </c>
      <c r="G818" s="98" t="s">
        <v>21</v>
      </c>
      <c r="H818" s="98" t="s">
        <v>22</v>
      </c>
      <c r="I818" s="98" t="s">
        <v>23</v>
      </c>
      <c r="J818" s="98" t="s">
        <v>24</v>
      </c>
      <c r="K818" s="98" t="s">
        <v>25</v>
      </c>
      <c r="L818" s="98" t="s">
        <v>26</v>
      </c>
      <c r="M818" s="98" t="s">
        <v>27</v>
      </c>
      <c r="N818" s="98" t="s">
        <v>28</v>
      </c>
      <c r="O818" s="98" t="s">
        <v>438</v>
      </c>
      <c r="P818" s="98" t="s">
        <v>447</v>
      </c>
      <c r="Q818" s="98" t="s">
        <v>448</v>
      </c>
      <c r="R818" s="98" t="s">
        <v>449</v>
      </c>
      <c r="S818" s="98" t="s">
        <v>450</v>
      </c>
    </row>
    <row r="819" spans="1:19" x14ac:dyDescent="0.25">
      <c r="A819" s="194" t="s">
        <v>29</v>
      </c>
      <c r="B819" s="194"/>
      <c r="C819" s="78">
        <f>Vendas!C831</f>
        <v>0</v>
      </c>
      <c r="D819" s="78">
        <f>Vendas!D831</f>
        <v>0</v>
      </c>
      <c r="E819" s="78">
        <f>Vendas!E831</f>
        <v>0</v>
      </c>
      <c r="F819" s="78">
        <f>Vendas!F831</f>
        <v>0</v>
      </c>
      <c r="G819" s="78">
        <f>Vendas!G831</f>
        <v>0</v>
      </c>
      <c r="H819" s="78">
        <f>Vendas!H831</f>
        <v>0</v>
      </c>
      <c r="I819" s="78">
        <f>Vendas!I831</f>
        <v>0</v>
      </c>
      <c r="J819" s="78">
        <f>Vendas!J831</f>
        <v>0</v>
      </c>
      <c r="K819" s="78">
        <f>Vendas!K831</f>
        <v>0</v>
      </c>
      <c r="L819" s="78">
        <f>Vendas!L831</f>
        <v>0</v>
      </c>
      <c r="M819" s="78">
        <f>Vendas!M831</f>
        <v>0</v>
      </c>
      <c r="N819" s="78">
        <f>Vendas!N831</f>
        <v>0</v>
      </c>
      <c r="O819" s="79">
        <f t="shared" ref="O819" si="1816">SUM(C819:N819)</f>
        <v>0</v>
      </c>
      <c r="P819" s="79">
        <f>Vendas!P831</f>
        <v>0</v>
      </c>
      <c r="Q819" s="79">
        <f>Vendas!Q831</f>
        <v>0</v>
      </c>
      <c r="R819" s="79">
        <f>Vendas!R831</f>
        <v>0</v>
      </c>
      <c r="S819" s="79">
        <f>Vendas!S831</f>
        <v>0</v>
      </c>
    </row>
    <row r="820" spans="1:19" x14ac:dyDescent="0.25">
      <c r="A820" s="175" t="s">
        <v>516</v>
      </c>
      <c r="B820" s="120">
        <v>0</v>
      </c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9"/>
      <c r="P820" s="79"/>
      <c r="Q820" s="79"/>
      <c r="R820" s="79"/>
      <c r="S820" s="79"/>
    </row>
    <row r="821" spans="1:19" x14ac:dyDescent="0.25">
      <c r="A821" s="194" t="s">
        <v>30</v>
      </c>
      <c r="B821" s="194"/>
      <c r="C821" s="6">
        <f>Vendas!C832*(1-$B820)</f>
        <v>0</v>
      </c>
      <c r="D821" s="6">
        <f>Vendas!D832*(1-$B820)</f>
        <v>0</v>
      </c>
      <c r="E821" s="6">
        <f>Vendas!E832*(1-$B820)</f>
        <v>0</v>
      </c>
      <c r="F821" s="6">
        <f>Vendas!F832*(1-$B820)</f>
        <v>0</v>
      </c>
      <c r="G821" s="6">
        <f>Vendas!G832*(1-$B820)</f>
        <v>0</v>
      </c>
      <c r="H821" s="6">
        <f>Vendas!H832*(1-$B820)</f>
        <v>0</v>
      </c>
      <c r="I821" s="6">
        <f>Vendas!I832*(1-$B820)</f>
        <v>0</v>
      </c>
      <c r="J821" s="6">
        <f>Vendas!J832*(1-$B820)</f>
        <v>0</v>
      </c>
      <c r="K821" s="6">
        <f>Vendas!K832*(1-$B820)</f>
        <v>0</v>
      </c>
      <c r="L821" s="6">
        <f>Vendas!L832*(1-$B820)</f>
        <v>0</v>
      </c>
      <c r="M821" s="6">
        <f>Vendas!M832*(1-$B820)</f>
        <v>0</v>
      </c>
      <c r="N821" s="6">
        <f>Vendas!N832*(1-$B820)</f>
        <v>0</v>
      </c>
      <c r="O821" s="6">
        <f t="shared" ref="O821" si="1817">AVERAGE(C821:N821)</f>
        <v>0</v>
      </c>
      <c r="P821" s="6">
        <f>Vendas!P832*(1-Aprovisionamento!$B820)</f>
        <v>0</v>
      </c>
      <c r="Q821" s="6">
        <f>Vendas!Q832*(1-Aprovisionamento!$B820)</f>
        <v>0</v>
      </c>
      <c r="R821" s="6">
        <f>Vendas!R832*(1-Aprovisionamento!$B820)</f>
        <v>0</v>
      </c>
      <c r="S821" s="6">
        <f>Vendas!S832*(1-Aprovisionamento!$B820)</f>
        <v>0</v>
      </c>
    </row>
    <row r="822" spans="1:19" ht="12" customHeight="1" x14ac:dyDescent="0.25">
      <c r="A822" s="194" t="s">
        <v>282</v>
      </c>
      <c r="B822" s="194"/>
      <c r="C822" s="6">
        <f t="shared" ref="C822" si="1818">C819*C821</f>
        <v>0</v>
      </c>
      <c r="D822" s="6">
        <f t="shared" ref="D822:N822" si="1819">D819*D821</f>
        <v>0</v>
      </c>
      <c r="E822" s="6">
        <f t="shared" si="1819"/>
        <v>0</v>
      </c>
      <c r="F822" s="6">
        <f t="shared" si="1819"/>
        <v>0</v>
      </c>
      <c r="G822" s="6">
        <f t="shared" si="1819"/>
        <v>0</v>
      </c>
      <c r="H822" s="6">
        <f t="shared" si="1819"/>
        <v>0</v>
      </c>
      <c r="I822" s="6">
        <f t="shared" si="1819"/>
        <v>0</v>
      </c>
      <c r="J822" s="6">
        <f t="shared" si="1819"/>
        <v>0</v>
      </c>
      <c r="K822" s="6">
        <f t="shared" si="1819"/>
        <v>0</v>
      </c>
      <c r="L822" s="6">
        <f t="shared" si="1819"/>
        <v>0</v>
      </c>
      <c r="M822" s="6">
        <f t="shared" si="1819"/>
        <v>0</v>
      </c>
      <c r="N822" s="6">
        <f t="shared" si="1819"/>
        <v>0</v>
      </c>
      <c r="O822" s="6">
        <f t="shared" ref="O822" si="1820">SUM(C822:N822)</f>
        <v>0</v>
      </c>
      <c r="P822" s="6">
        <f t="shared" ref="P822:S822" si="1821">P819*P821</f>
        <v>0</v>
      </c>
      <c r="Q822" s="6">
        <f t="shared" si="1821"/>
        <v>0</v>
      </c>
      <c r="R822" s="6">
        <f t="shared" si="1821"/>
        <v>0</v>
      </c>
      <c r="S822" s="6">
        <f t="shared" si="1821"/>
        <v>0</v>
      </c>
    </row>
    <row r="823" spans="1:19" x14ac:dyDescent="0.25">
      <c r="A823" s="194" t="s">
        <v>31</v>
      </c>
      <c r="B823" s="194"/>
      <c r="C823" s="130">
        <f>Vendas!C834</f>
        <v>0.21</v>
      </c>
      <c r="D823" s="130">
        <f>Vendas!D834</f>
        <v>0.21</v>
      </c>
      <c r="E823" s="130">
        <f>Vendas!E834</f>
        <v>0.21</v>
      </c>
      <c r="F823" s="130">
        <f>Vendas!F834</f>
        <v>0.21</v>
      </c>
      <c r="G823" s="130">
        <f>Vendas!G834</f>
        <v>0.21</v>
      </c>
      <c r="H823" s="130">
        <f>Vendas!H834</f>
        <v>0.21</v>
      </c>
      <c r="I823" s="130">
        <f>Vendas!I834</f>
        <v>0.21</v>
      </c>
      <c r="J823" s="130">
        <f>Vendas!J834</f>
        <v>0.21</v>
      </c>
      <c r="K823" s="130">
        <f>Vendas!K834</f>
        <v>0.21</v>
      </c>
      <c r="L823" s="130">
        <f>Vendas!L834</f>
        <v>0.21</v>
      </c>
      <c r="M823" s="130">
        <f>Vendas!M834</f>
        <v>0.21</v>
      </c>
      <c r="N823" s="130">
        <f>Vendas!N834</f>
        <v>0.21</v>
      </c>
      <c r="O823" s="6"/>
      <c r="P823" s="6"/>
      <c r="Q823" s="6"/>
      <c r="R823" s="6"/>
      <c r="S823" s="6"/>
    </row>
    <row r="824" spans="1:19" x14ac:dyDescent="0.25">
      <c r="A824" s="195" t="s">
        <v>280</v>
      </c>
      <c r="B824" s="195"/>
      <c r="C824" s="6">
        <f t="shared" ref="C824" si="1822">C822*C823</f>
        <v>0</v>
      </c>
      <c r="D824" s="6">
        <f t="shared" ref="D824:N824" si="1823">D822*D823</f>
        <v>0</v>
      </c>
      <c r="E824" s="6">
        <f t="shared" si="1823"/>
        <v>0</v>
      </c>
      <c r="F824" s="6">
        <f t="shared" si="1823"/>
        <v>0</v>
      </c>
      <c r="G824" s="6">
        <f t="shared" si="1823"/>
        <v>0</v>
      </c>
      <c r="H824" s="6">
        <f t="shared" si="1823"/>
        <v>0</v>
      </c>
      <c r="I824" s="6">
        <f t="shared" si="1823"/>
        <v>0</v>
      </c>
      <c r="J824" s="6">
        <f t="shared" si="1823"/>
        <v>0</v>
      </c>
      <c r="K824" s="6">
        <f t="shared" si="1823"/>
        <v>0</v>
      </c>
      <c r="L824" s="6">
        <f t="shared" si="1823"/>
        <v>0</v>
      </c>
      <c r="M824" s="6">
        <f t="shared" si="1823"/>
        <v>0</v>
      </c>
      <c r="N824" s="6">
        <f t="shared" si="1823"/>
        <v>0</v>
      </c>
      <c r="O824" s="6">
        <f t="shared" ref="O824:O827" si="1824">SUM(C824:N824)</f>
        <v>0</v>
      </c>
      <c r="P824" s="6">
        <f t="shared" ref="P824:S824" si="1825">P822*$C823</f>
        <v>0</v>
      </c>
      <c r="Q824" s="6">
        <f t="shared" si="1825"/>
        <v>0</v>
      </c>
      <c r="R824" s="6">
        <f t="shared" si="1825"/>
        <v>0</v>
      </c>
      <c r="S824" s="6">
        <f t="shared" si="1825"/>
        <v>0</v>
      </c>
    </row>
    <row r="825" spans="1:19" x14ac:dyDescent="0.25">
      <c r="A825" s="195" t="s">
        <v>281</v>
      </c>
      <c r="B825" s="195"/>
      <c r="C825" s="6">
        <f t="shared" ref="C825" si="1826">C822+C824</f>
        <v>0</v>
      </c>
      <c r="D825" s="6">
        <f t="shared" ref="D825:N825" si="1827">D822+D824</f>
        <v>0</v>
      </c>
      <c r="E825" s="6">
        <f t="shared" si="1827"/>
        <v>0</v>
      </c>
      <c r="F825" s="6">
        <f t="shared" si="1827"/>
        <v>0</v>
      </c>
      <c r="G825" s="6">
        <f t="shared" si="1827"/>
        <v>0</v>
      </c>
      <c r="H825" s="6">
        <f t="shared" si="1827"/>
        <v>0</v>
      </c>
      <c r="I825" s="6">
        <f t="shared" si="1827"/>
        <v>0</v>
      </c>
      <c r="J825" s="6">
        <f t="shared" si="1827"/>
        <v>0</v>
      </c>
      <c r="K825" s="6">
        <f t="shared" si="1827"/>
        <v>0</v>
      </c>
      <c r="L825" s="6">
        <f t="shared" si="1827"/>
        <v>0</v>
      </c>
      <c r="M825" s="6">
        <f t="shared" si="1827"/>
        <v>0</v>
      </c>
      <c r="N825" s="6">
        <f t="shared" si="1827"/>
        <v>0</v>
      </c>
      <c r="O825" s="6">
        <f t="shared" si="1824"/>
        <v>0</v>
      </c>
      <c r="P825" s="6">
        <f t="shared" ref="P825:S825" si="1828">P822+P824</f>
        <v>0</v>
      </c>
      <c r="Q825" s="6">
        <f t="shared" si="1828"/>
        <v>0</v>
      </c>
      <c r="R825" s="6">
        <f t="shared" si="1828"/>
        <v>0</v>
      </c>
      <c r="S825" s="6">
        <f t="shared" si="1828"/>
        <v>0</v>
      </c>
    </row>
    <row r="826" spans="1:19" x14ac:dyDescent="0.25">
      <c r="A826" s="8" t="s">
        <v>33</v>
      </c>
      <c r="B826" s="80">
        <v>0.25</v>
      </c>
      <c r="C826" s="6">
        <f t="shared" ref="C826" si="1829">C825*$B$16</f>
        <v>0</v>
      </c>
      <c r="D826" s="6">
        <f t="shared" ref="D826:N826" si="1830">D825*$B$16</f>
        <v>0</v>
      </c>
      <c r="E826" s="6">
        <f t="shared" si="1830"/>
        <v>0</v>
      </c>
      <c r="F826" s="6">
        <f t="shared" si="1830"/>
        <v>0</v>
      </c>
      <c r="G826" s="6">
        <f t="shared" si="1830"/>
        <v>0</v>
      </c>
      <c r="H826" s="6">
        <f t="shared" si="1830"/>
        <v>0</v>
      </c>
      <c r="I826" s="6">
        <f t="shared" si="1830"/>
        <v>0</v>
      </c>
      <c r="J826" s="6">
        <f t="shared" si="1830"/>
        <v>0</v>
      </c>
      <c r="K826" s="6">
        <f t="shared" si="1830"/>
        <v>0</v>
      </c>
      <c r="L826" s="6">
        <f t="shared" si="1830"/>
        <v>0</v>
      </c>
      <c r="M826" s="6">
        <f t="shared" si="1830"/>
        <v>0</v>
      </c>
      <c r="N826" s="6">
        <f t="shared" si="1830"/>
        <v>0</v>
      </c>
      <c r="O826" s="6">
        <f t="shared" si="1824"/>
        <v>0</v>
      </c>
      <c r="P826" s="6">
        <f t="shared" ref="P826:S826" si="1831">P825*$B826</f>
        <v>0</v>
      </c>
      <c r="Q826" s="6">
        <f t="shared" si="1831"/>
        <v>0</v>
      </c>
      <c r="R826" s="6">
        <f t="shared" si="1831"/>
        <v>0</v>
      </c>
      <c r="S826" s="6">
        <f t="shared" si="1831"/>
        <v>0</v>
      </c>
    </row>
    <row r="827" spans="1:19" x14ac:dyDescent="0.25">
      <c r="A827" s="8" t="s">
        <v>34</v>
      </c>
      <c r="B827" s="9">
        <f>1-B826</f>
        <v>0.75</v>
      </c>
      <c r="C827" s="6">
        <f t="shared" ref="C827" si="1832">C825*$B$17</f>
        <v>0</v>
      </c>
      <c r="D827" s="6">
        <f t="shared" ref="D827:N827" si="1833">D825*$B$17</f>
        <v>0</v>
      </c>
      <c r="E827" s="6">
        <f t="shared" si="1833"/>
        <v>0</v>
      </c>
      <c r="F827" s="6">
        <f t="shared" si="1833"/>
        <v>0</v>
      </c>
      <c r="G827" s="6">
        <f t="shared" si="1833"/>
        <v>0</v>
      </c>
      <c r="H827" s="6">
        <f t="shared" si="1833"/>
        <v>0</v>
      </c>
      <c r="I827" s="6">
        <f t="shared" si="1833"/>
        <v>0</v>
      </c>
      <c r="J827" s="6">
        <f t="shared" si="1833"/>
        <v>0</v>
      </c>
      <c r="K827" s="6">
        <f t="shared" si="1833"/>
        <v>0</v>
      </c>
      <c r="L827" s="6">
        <f t="shared" si="1833"/>
        <v>0</v>
      </c>
      <c r="M827" s="6">
        <f t="shared" si="1833"/>
        <v>0</v>
      </c>
      <c r="N827" s="6">
        <f t="shared" si="1833"/>
        <v>0</v>
      </c>
      <c r="O827" s="6">
        <f t="shared" si="1824"/>
        <v>0</v>
      </c>
      <c r="P827" s="6">
        <f t="shared" ref="P827:S827" si="1834">P825-P826</f>
        <v>0</v>
      </c>
      <c r="Q827" s="6">
        <f t="shared" si="1834"/>
        <v>0</v>
      </c>
      <c r="R827" s="6">
        <f t="shared" si="1834"/>
        <v>0</v>
      </c>
      <c r="S827" s="6">
        <f t="shared" si="1834"/>
        <v>0</v>
      </c>
    </row>
    <row r="828" spans="1:19" x14ac:dyDescent="0.25">
      <c r="A828" s="122" t="str">
        <f>Vendas!A839</f>
        <v>PRODUTO 83</v>
      </c>
      <c r="B828" s="122"/>
      <c r="C828" s="98" t="s">
        <v>17</v>
      </c>
      <c r="D828" s="98" t="s">
        <v>18</v>
      </c>
      <c r="E828" s="98" t="s">
        <v>19</v>
      </c>
      <c r="F828" s="98" t="s">
        <v>20</v>
      </c>
      <c r="G828" s="98" t="s">
        <v>21</v>
      </c>
      <c r="H828" s="98" t="s">
        <v>22</v>
      </c>
      <c r="I828" s="98" t="s">
        <v>23</v>
      </c>
      <c r="J828" s="98" t="s">
        <v>24</v>
      </c>
      <c r="K828" s="98" t="s">
        <v>25</v>
      </c>
      <c r="L828" s="98" t="s">
        <v>26</v>
      </c>
      <c r="M828" s="98" t="s">
        <v>27</v>
      </c>
      <c r="N828" s="98" t="s">
        <v>28</v>
      </c>
      <c r="O828" s="98" t="s">
        <v>438</v>
      </c>
      <c r="P828" s="98" t="s">
        <v>447</v>
      </c>
      <c r="Q828" s="98" t="s">
        <v>448</v>
      </c>
      <c r="R828" s="98" t="s">
        <v>449</v>
      </c>
      <c r="S828" s="98" t="s">
        <v>450</v>
      </c>
    </row>
    <row r="829" spans="1:19" x14ac:dyDescent="0.25">
      <c r="A829" s="194" t="s">
        <v>29</v>
      </c>
      <c r="B829" s="194"/>
      <c r="C829" s="78">
        <f>Vendas!C841</f>
        <v>0</v>
      </c>
      <c r="D829" s="78">
        <f>Vendas!D841</f>
        <v>0</v>
      </c>
      <c r="E829" s="78">
        <f>Vendas!E841</f>
        <v>0</v>
      </c>
      <c r="F829" s="78">
        <f>Vendas!F841</f>
        <v>0</v>
      </c>
      <c r="G829" s="78">
        <f>Vendas!G841</f>
        <v>0</v>
      </c>
      <c r="H829" s="78">
        <f>Vendas!H841</f>
        <v>0</v>
      </c>
      <c r="I829" s="78">
        <f>Vendas!I841</f>
        <v>0</v>
      </c>
      <c r="J829" s="78">
        <f>Vendas!J841</f>
        <v>0</v>
      </c>
      <c r="K829" s="78">
        <f>Vendas!K841</f>
        <v>0</v>
      </c>
      <c r="L829" s="78">
        <f>Vendas!L841</f>
        <v>0</v>
      </c>
      <c r="M829" s="78">
        <f>Vendas!M841</f>
        <v>0</v>
      </c>
      <c r="N829" s="78">
        <f>Vendas!N841</f>
        <v>0</v>
      </c>
      <c r="O829" s="79">
        <f t="shared" ref="O829" si="1835">SUM(C829:N829)</f>
        <v>0</v>
      </c>
      <c r="P829" s="79">
        <f>Vendas!P841</f>
        <v>0</v>
      </c>
      <c r="Q829" s="79">
        <f>Vendas!Q841</f>
        <v>0</v>
      </c>
      <c r="R829" s="79">
        <f>Vendas!R841</f>
        <v>0</v>
      </c>
      <c r="S829" s="79">
        <f>Vendas!S841</f>
        <v>0</v>
      </c>
    </row>
    <row r="830" spans="1:19" x14ac:dyDescent="0.25">
      <c r="A830" s="175" t="s">
        <v>516</v>
      </c>
      <c r="B830" s="120">
        <v>0</v>
      </c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9"/>
      <c r="P830" s="79"/>
      <c r="Q830" s="79"/>
      <c r="R830" s="79"/>
      <c r="S830" s="79"/>
    </row>
    <row r="831" spans="1:19" x14ac:dyDescent="0.25">
      <c r="A831" s="194" t="s">
        <v>30</v>
      </c>
      <c r="B831" s="194"/>
      <c r="C831" s="6">
        <f>Vendas!C842*(1-$B830)</f>
        <v>0</v>
      </c>
      <c r="D831" s="6">
        <f>Vendas!D842*(1-$B830)</f>
        <v>0</v>
      </c>
      <c r="E831" s="6">
        <f>Vendas!E842*(1-$B830)</f>
        <v>0</v>
      </c>
      <c r="F831" s="6">
        <f>Vendas!F842*(1-$B830)</f>
        <v>0</v>
      </c>
      <c r="G831" s="6">
        <f>Vendas!G842*(1-$B830)</f>
        <v>0</v>
      </c>
      <c r="H831" s="6">
        <f>Vendas!H842*(1-$B830)</f>
        <v>0</v>
      </c>
      <c r="I831" s="6">
        <f>Vendas!I842*(1-$B830)</f>
        <v>0</v>
      </c>
      <c r="J831" s="6">
        <f>Vendas!J842*(1-$B830)</f>
        <v>0</v>
      </c>
      <c r="K831" s="6">
        <f>Vendas!K842*(1-$B830)</f>
        <v>0</v>
      </c>
      <c r="L831" s="6">
        <f>Vendas!L842*(1-$B830)</f>
        <v>0</v>
      </c>
      <c r="M831" s="6">
        <f>Vendas!M842*(1-$B830)</f>
        <v>0</v>
      </c>
      <c r="N831" s="6">
        <f>Vendas!N842*(1-$B830)</f>
        <v>0</v>
      </c>
      <c r="O831" s="6">
        <f t="shared" ref="O831" si="1836">AVERAGE(C831:N831)</f>
        <v>0</v>
      </c>
      <c r="P831" s="6">
        <f>Vendas!P842*(1-Aprovisionamento!$B830)</f>
        <v>0</v>
      </c>
      <c r="Q831" s="6">
        <f>Vendas!Q842*(1-Aprovisionamento!$B830)</f>
        <v>0</v>
      </c>
      <c r="R831" s="6">
        <f>Vendas!R842*(1-Aprovisionamento!$B830)</f>
        <v>0</v>
      </c>
      <c r="S831" s="6">
        <f>Vendas!S842*(1-Aprovisionamento!$B830)</f>
        <v>0</v>
      </c>
    </row>
    <row r="832" spans="1:19" ht="12" customHeight="1" x14ac:dyDescent="0.25">
      <c r="A832" s="194" t="s">
        <v>282</v>
      </c>
      <c r="B832" s="194"/>
      <c r="C832" s="6">
        <f t="shared" ref="C832" si="1837">C829*C831</f>
        <v>0</v>
      </c>
      <c r="D832" s="6">
        <f t="shared" ref="D832:N832" si="1838">D829*D831</f>
        <v>0</v>
      </c>
      <c r="E832" s="6">
        <f t="shared" si="1838"/>
        <v>0</v>
      </c>
      <c r="F832" s="6">
        <f t="shared" si="1838"/>
        <v>0</v>
      </c>
      <c r="G832" s="6">
        <f t="shared" si="1838"/>
        <v>0</v>
      </c>
      <c r="H832" s="6">
        <f t="shared" si="1838"/>
        <v>0</v>
      </c>
      <c r="I832" s="6">
        <f t="shared" si="1838"/>
        <v>0</v>
      </c>
      <c r="J832" s="6">
        <f t="shared" si="1838"/>
        <v>0</v>
      </c>
      <c r="K832" s="6">
        <f t="shared" si="1838"/>
        <v>0</v>
      </c>
      <c r="L832" s="6">
        <f t="shared" si="1838"/>
        <v>0</v>
      </c>
      <c r="M832" s="6">
        <f t="shared" si="1838"/>
        <v>0</v>
      </c>
      <c r="N832" s="6">
        <f t="shared" si="1838"/>
        <v>0</v>
      </c>
      <c r="O832" s="6">
        <f t="shared" ref="O832" si="1839">SUM(C832:N832)</f>
        <v>0</v>
      </c>
      <c r="P832" s="6">
        <f t="shared" ref="P832:S832" si="1840">P829*P831</f>
        <v>0</v>
      </c>
      <c r="Q832" s="6">
        <f t="shared" si="1840"/>
        <v>0</v>
      </c>
      <c r="R832" s="6">
        <f t="shared" si="1840"/>
        <v>0</v>
      </c>
      <c r="S832" s="6">
        <f t="shared" si="1840"/>
        <v>0</v>
      </c>
    </row>
    <row r="833" spans="1:19" x14ac:dyDescent="0.25">
      <c r="A833" s="194" t="s">
        <v>31</v>
      </c>
      <c r="B833" s="194"/>
      <c r="C833" s="130">
        <f>Vendas!C844</f>
        <v>0.21</v>
      </c>
      <c r="D833" s="130">
        <f>Vendas!D844</f>
        <v>0.21</v>
      </c>
      <c r="E833" s="130">
        <f>Vendas!E844</f>
        <v>0.21</v>
      </c>
      <c r="F833" s="130">
        <f>Vendas!F844</f>
        <v>0.21</v>
      </c>
      <c r="G833" s="130">
        <f>Vendas!G844</f>
        <v>0.21</v>
      </c>
      <c r="H833" s="130">
        <f>Vendas!H844</f>
        <v>0.21</v>
      </c>
      <c r="I833" s="130">
        <f>Vendas!I844</f>
        <v>0.21</v>
      </c>
      <c r="J833" s="130">
        <f>Vendas!J844</f>
        <v>0.21</v>
      </c>
      <c r="K833" s="130">
        <f>Vendas!K844</f>
        <v>0.21</v>
      </c>
      <c r="L833" s="130">
        <f>Vendas!L844</f>
        <v>0.21</v>
      </c>
      <c r="M833" s="130">
        <f>Vendas!M844</f>
        <v>0.21</v>
      </c>
      <c r="N833" s="130">
        <f>Vendas!N844</f>
        <v>0.21</v>
      </c>
      <c r="O833" s="6"/>
      <c r="P833" s="6"/>
      <c r="Q833" s="6"/>
      <c r="R833" s="6"/>
      <c r="S833" s="6"/>
    </row>
    <row r="834" spans="1:19" x14ac:dyDescent="0.25">
      <c r="A834" s="195" t="s">
        <v>280</v>
      </c>
      <c r="B834" s="195"/>
      <c r="C834" s="6">
        <f t="shared" ref="C834" si="1841">C832*C833</f>
        <v>0</v>
      </c>
      <c r="D834" s="6">
        <f t="shared" ref="D834:N834" si="1842">D832*D833</f>
        <v>0</v>
      </c>
      <c r="E834" s="6">
        <f t="shared" si="1842"/>
        <v>0</v>
      </c>
      <c r="F834" s="6">
        <f t="shared" si="1842"/>
        <v>0</v>
      </c>
      <c r="G834" s="6">
        <f t="shared" si="1842"/>
        <v>0</v>
      </c>
      <c r="H834" s="6">
        <f t="shared" si="1842"/>
        <v>0</v>
      </c>
      <c r="I834" s="6">
        <f t="shared" si="1842"/>
        <v>0</v>
      </c>
      <c r="J834" s="6">
        <f t="shared" si="1842"/>
        <v>0</v>
      </c>
      <c r="K834" s="6">
        <f t="shared" si="1842"/>
        <v>0</v>
      </c>
      <c r="L834" s="6">
        <f t="shared" si="1842"/>
        <v>0</v>
      </c>
      <c r="M834" s="6">
        <f t="shared" si="1842"/>
        <v>0</v>
      </c>
      <c r="N834" s="6">
        <f t="shared" si="1842"/>
        <v>0</v>
      </c>
      <c r="O834" s="6">
        <f t="shared" ref="O834:O837" si="1843">SUM(C834:N834)</f>
        <v>0</v>
      </c>
      <c r="P834" s="6">
        <f t="shared" ref="P834:S834" si="1844">P832*$C833</f>
        <v>0</v>
      </c>
      <c r="Q834" s="6">
        <f t="shared" si="1844"/>
        <v>0</v>
      </c>
      <c r="R834" s="6">
        <f t="shared" si="1844"/>
        <v>0</v>
      </c>
      <c r="S834" s="6">
        <f t="shared" si="1844"/>
        <v>0</v>
      </c>
    </row>
    <row r="835" spans="1:19" x14ac:dyDescent="0.25">
      <c r="A835" s="195" t="s">
        <v>281</v>
      </c>
      <c r="B835" s="195"/>
      <c r="C835" s="6">
        <f t="shared" ref="C835" si="1845">C832+C834</f>
        <v>0</v>
      </c>
      <c r="D835" s="6">
        <f t="shared" ref="D835:N835" si="1846">D832+D834</f>
        <v>0</v>
      </c>
      <c r="E835" s="6">
        <f t="shared" si="1846"/>
        <v>0</v>
      </c>
      <c r="F835" s="6">
        <f t="shared" si="1846"/>
        <v>0</v>
      </c>
      <c r="G835" s="6">
        <f t="shared" si="1846"/>
        <v>0</v>
      </c>
      <c r="H835" s="6">
        <f t="shared" si="1846"/>
        <v>0</v>
      </c>
      <c r="I835" s="6">
        <f t="shared" si="1846"/>
        <v>0</v>
      </c>
      <c r="J835" s="6">
        <f t="shared" si="1846"/>
        <v>0</v>
      </c>
      <c r="K835" s="6">
        <f t="shared" si="1846"/>
        <v>0</v>
      </c>
      <c r="L835" s="6">
        <f t="shared" si="1846"/>
        <v>0</v>
      </c>
      <c r="M835" s="6">
        <f t="shared" si="1846"/>
        <v>0</v>
      </c>
      <c r="N835" s="6">
        <f t="shared" si="1846"/>
        <v>0</v>
      </c>
      <c r="O835" s="6">
        <f t="shared" si="1843"/>
        <v>0</v>
      </c>
      <c r="P835" s="6">
        <f t="shared" ref="P835:S835" si="1847">P832+P834</f>
        <v>0</v>
      </c>
      <c r="Q835" s="6">
        <f t="shared" si="1847"/>
        <v>0</v>
      </c>
      <c r="R835" s="6">
        <f t="shared" si="1847"/>
        <v>0</v>
      </c>
      <c r="S835" s="6">
        <f t="shared" si="1847"/>
        <v>0</v>
      </c>
    </row>
    <row r="836" spans="1:19" x14ac:dyDescent="0.25">
      <c r="A836" s="8" t="s">
        <v>33</v>
      </c>
      <c r="B836" s="80">
        <v>0.25</v>
      </c>
      <c r="C836" s="6">
        <f t="shared" ref="C836" si="1848">C835*$B$16</f>
        <v>0</v>
      </c>
      <c r="D836" s="6">
        <f t="shared" ref="D836:N836" si="1849">D835*$B$16</f>
        <v>0</v>
      </c>
      <c r="E836" s="6">
        <f t="shared" si="1849"/>
        <v>0</v>
      </c>
      <c r="F836" s="6">
        <f t="shared" si="1849"/>
        <v>0</v>
      </c>
      <c r="G836" s="6">
        <f t="shared" si="1849"/>
        <v>0</v>
      </c>
      <c r="H836" s="6">
        <f t="shared" si="1849"/>
        <v>0</v>
      </c>
      <c r="I836" s="6">
        <f t="shared" si="1849"/>
        <v>0</v>
      </c>
      <c r="J836" s="6">
        <f t="shared" si="1849"/>
        <v>0</v>
      </c>
      <c r="K836" s="6">
        <f t="shared" si="1849"/>
        <v>0</v>
      </c>
      <c r="L836" s="6">
        <f t="shared" si="1849"/>
        <v>0</v>
      </c>
      <c r="M836" s="6">
        <f t="shared" si="1849"/>
        <v>0</v>
      </c>
      <c r="N836" s="6">
        <f t="shared" si="1849"/>
        <v>0</v>
      </c>
      <c r="O836" s="6">
        <f t="shared" si="1843"/>
        <v>0</v>
      </c>
      <c r="P836" s="6">
        <f t="shared" ref="P836:S836" si="1850">P835*$B836</f>
        <v>0</v>
      </c>
      <c r="Q836" s="6">
        <f t="shared" si="1850"/>
        <v>0</v>
      </c>
      <c r="R836" s="6">
        <f t="shared" si="1850"/>
        <v>0</v>
      </c>
      <c r="S836" s="6">
        <f t="shared" si="1850"/>
        <v>0</v>
      </c>
    </row>
    <row r="837" spans="1:19" x14ac:dyDescent="0.25">
      <c r="A837" s="8" t="s">
        <v>34</v>
      </c>
      <c r="B837" s="9">
        <f>1-B836</f>
        <v>0.75</v>
      </c>
      <c r="C837" s="6">
        <f t="shared" ref="C837" si="1851">C835*$B$17</f>
        <v>0</v>
      </c>
      <c r="D837" s="6">
        <f t="shared" ref="D837:N837" si="1852">D835*$B$17</f>
        <v>0</v>
      </c>
      <c r="E837" s="6">
        <f t="shared" si="1852"/>
        <v>0</v>
      </c>
      <c r="F837" s="6">
        <f t="shared" si="1852"/>
        <v>0</v>
      </c>
      <c r="G837" s="6">
        <f t="shared" si="1852"/>
        <v>0</v>
      </c>
      <c r="H837" s="6">
        <f t="shared" si="1852"/>
        <v>0</v>
      </c>
      <c r="I837" s="6">
        <f t="shared" si="1852"/>
        <v>0</v>
      </c>
      <c r="J837" s="6">
        <f t="shared" si="1852"/>
        <v>0</v>
      </c>
      <c r="K837" s="6">
        <f t="shared" si="1852"/>
        <v>0</v>
      </c>
      <c r="L837" s="6">
        <f t="shared" si="1852"/>
        <v>0</v>
      </c>
      <c r="M837" s="6">
        <f t="shared" si="1852"/>
        <v>0</v>
      </c>
      <c r="N837" s="6">
        <f t="shared" si="1852"/>
        <v>0</v>
      </c>
      <c r="O837" s="6">
        <f t="shared" si="1843"/>
        <v>0</v>
      </c>
      <c r="P837" s="6">
        <f t="shared" ref="P837:S837" si="1853">P835-P836</f>
        <v>0</v>
      </c>
      <c r="Q837" s="6">
        <f t="shared" si="1853"/>
        <v>0</v>
      </c>
      <c r="R837" s="6">
        <f t="shared" si="1853"/>
        <v>0</v>
      </c>
      <c r="S837" s="6">
        <f t="shared" si="1853"/>
        <v>0</v>
      </c>
    </row>
    <row r="838" spans="1:19" x14ac:dyDescent="0.25">
      <c r="A838" s="122" t="str">
        <f>Vendas!A849</f>
        <v>PRODUTO 84</v>
      </c>
      <c r="B838" s="122"/>
      <c r="C838" s="98" t="s">
        <v>17</v>
      </c>
      <c r="D838" s="98" t="s">
        <v>18</v>
      </c>
      <c r="E838" s="98" t="s">
        <v>19</v>
      </c>
      <c r="F838" s="98" t="s">
        <v>20</v>
      </c>
      <c r="G838" s="98" t="s">
        <v>21</v>
      </c>
      <c r="H838" s="98" t="s">
        <v>22</v>
      </c>
      <c r="I838" s="98" t="s">
        <v>23</v>
      </c>
      <c r="J838" s="98" t="s">
        <v>24</v>
      </c>
      <c r="K838" s="98" t="s">
        <v>25</v>
      </c>
      <c r="L838" s="98" t="s">
        <v>26</v>
      </c>
      <c r="M838" s="98" t="s">
        <v>27</v>
      </c>
      <c r="N838" s="98" t="s">
        <v>28</v>
      </c>
      <c r="O838" s="98" t="s">
        <v>438</v>
      </c>
      <c r="P838" s="98" t="s">
        <v>447</v>
      </c>
      <c r="Q838" s="98" t="s">
        <v>448</v>
      </c>
      <c r="R838" s="98" t="s">
        <v>449</v>
      </c>
      <c r="S838" s="98" t="s">
        <v>450</v>
      </c>
    </row>
    <row r="839" spans="1:19" x14ac:dyDescent="0.25">
      <c r="A839" s="194" t="s">
        <v>29</v>
      </c>
      <c r="B839" s="194"/>
      <c r="C839" s="78">
        <f>Vendas!C851</f>
        <v>0</v>
      </c>
      <c r="D839" s="78">
        <f>Vendas!D851</f>
        <v>0</v>
      </c>
      <c r="E839" s="78">
        <f>Vendas!E851</f>
        <v>0</v>
      </c>
      <c r="F839" s="78">
        <f>Vendas!F851</f>
        <v>0</v>
      </c>
      <c r="G839" s="78">
        <f>Vendas!G851</f>
        <v>0</v>
      </c>
      <c r="H839" s="78">
        <f>Vendas!H851</f>
        <v>0</v>
      </c>
      <c r="I839" s="78">
        <f>Vendas!I851</f>
        <v>0</v>
      </c>
      <c r="J839" s="78">
        <f>Vendas!J851</f>
        <v>0</v>
      </c>
      <c r="K839" s="78">
        <f>Vendas!K851</f>
        <v>0</v>
      </c>
      <c r="L839" s="78">
        <f>Vendas!L851</f>
        <v>0</v>
      </c>
      <c r="M839" s="78">
        <f>Vendas!M851</f>
        <v>0</v>
      </c>
      <c r="N839" s="78">
        <f>Vendas!N851</f>
        <v>0</v>
      </c>
      <c r="O839" s="79">
        <f t="shared" ref="O839" si="1854">SUM(C839:N839)</f>
        <v>0</v>
      </c>
      <c r="P839" s="79">
        <f>Vendas!P851</f>
        <v>0</v>
      </c>
      <c r="Q839" s="79">
        <f>Vendas!Q851</f>
        <v>0</v>
      </c>
      <c r="R839" s="79">
        <f>Vendas!R851</f>
        <v>0</v>
      </c>
      <c r="S839" s="79">
        <f>Vendas!S851</f>
        <v>0</v>
      </c>
    </row>
    <row r="840" spans="1:19" x14ac:dyDescent="0.25">
      <c r="A840" s="175" t="s">
        <v>516</v>
      </c>
      <c r="B840" s="120">
        <v>0</v>
      </c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9"/>
      <c r="P840" s="79"/>
      <c r="Q840" s="79"/>
      <c r="R840" s="79"/>
      <c r="S840" s="79"/>
    </row>
    <row r="841" spans="1:19" x14ac:dyDescent="0.25">
      <c r="A841" s="194" t="s">
        <v>30</v>
      </c>
      <c r="B841" s="194"/>
      <c r="C841" s="6">
        <f>Vendas!C852*(1-$B840)</f>
        <v>0</v>
      </c>
      <c r="D841" s="6">
        <f>Vendas!D852*(1-$B840)</f>
        <v>0</v>
      </c>
      <c r="E841" s="6">
        <f>Vendas!E852*(1-$B840)</f>
        <v>0</v>
      </c>
      <c r="F841" s="6">
        <f>Vendas!F852*(1-$B840)</f>
        <v>0</v>
      </c>
      <c r="G841" s="6">
        <f>Vendas!G852*(1-$B840)</f>
        <v>0</v>
      </c>
      <c r="H841" s="6">
        <f>Vendas!H852*(1-$B840)</f>
        <v>0</v>
      </c>
      <c r="I841" s="6">
        <f>Vendas!I852*(1-$B840)</f>
        <v>0</v>
      </c>
      <c r="J841" s="6">
        <f>Vendas!J852*(1-$B840)</f>
        <v>0</v>
      </c>
      <c r="K841" s="6">
        <f>Vendas!K852*(1-$B840)</f>
        <v>0</v>
      </c>
      <c r="L841" s="6">
        <f>Vendas!L852*(1-$B840)</f>
        <v>0</v>
      </c>
      <c r="M841" s="6">
        <f>Vendas!M852*(1-$B840)</f>
        <v>0</v>
      </c>
      <c r="N841" s="6">
        <f>Vendas!N852*(1-$B840)</f>
        <v>0</v>
      </c>
      <c r="O841" s="6">
        <f t="shared" ref="O841" si="1855">AVERAGE(C841:N841)</f>
        <v>0</v>
      </c>
      <c r="P841" s="6">
        <f>Vendas!P852*(1-Aprovisionamento!$B840)</f>
        <v>0</v>
      </c>
      <c r="Q841" s="6">
        <f>Vendas!Q852*(1-Aprovisionamento!$B840)</f>
        <v>0</v>
      </c>
      <c r="R841" s="6">
        <f>Vendas!R852*(1-Aprovisionamento!$B840)</f>
        <v>0</v>
      </c>
      <c r="S841" s="6">
        <f>Vendas!S852*(1-Aprovisionamento!$B840)</f>
        <v>0</v>
      </c>
    </row>
    <row r="842" spans="1:19" ht="12" customHeight="1" x14ac:dyDescent="0.25">
      <c r="A842" s="194" t="s">
        <v>282</v>
      </c>
      <c r="B842" s="194"/>
      <c r="C842" s="6">
        <f t="shared" ref="C842" si="1856">C839*C841</f>
        <v>0</v>
      </c>
      <c r="D842" s="6">
        <f t="shared" ref="D842:N842" si="1857">D839*D841</f>
        <v>0</v>
      </c>
      <c r="E842" s="6">
        <f t="shared" si="1857"/>
        <v>0</v>
      </c>
      <c r="F842" s="6">
        <f t="shared" si="1857"/>
        <v>0</v>
      </c>
      <c r="G842" s="6">
        <f t="shared" si="1857"/>
        <v>0</v>
      </c>
      <c r="H842" s="6">
        <f t="shared" si="1857"/>
        <v>0</v>
      </c>
      <c r="I842" s="6">
        <f t="shared" si="1857"/>
        <v>0</v>
      </c>
      <c r="J842" s="6">
        <f t="shared" si="1857"/>
        <v>0</v>
      </c>
      <c r="K842" s="6">
        <f t="shared" si="1857"/>
        <v>0</v>
      </c>
      <c r="L842" s="6">
        <f t="shared" si="1857"/>
        <v>0</v>
      </c>
      <c r="M842" s="6">
        <f t="shared" si="1857"/>
        <v>0</v>
      </c>
      <c r="N842" s="6">
        <f t="shared" si="1857"/>
        <v>0</v>
      </c>
      <c r="O842" s="6">
        <f t="shared" ref="O842" si="1858">SUM(C842:N842)</f>
        <v>0</v>
      </c>
      <c r="P842" s="6">
        <f t="shared" ref="P842:S842" si="1859">P839*P841</f>
        <v>0</v>
      </c>
      <c r="Q842" s="6">
        <f t="shared" si="1859"/>
        <v>0</v>
      </c>
      <c r="R842" s="6">
        <f t="shared" si="1859"/>
        <v>0</v>
      </c>
      <c r="S842" s="6">
        <f t="shared" si="1859"/>
        <v>0</v>
      </c>
    </row>
    <row r="843" spans="1:19" x14ac:dyDescent="0.25">
      <c r="A843" s="194" t="s">
        <v>31</v>
      </c>
      <c r="B843" s="194"/>
      <c r="C843" s="130">
        <f>Vendas!C854</f>
        <v>0.21</v>
      </c>
      <c r="D843" s="130">
        <f>Vendas!D854</f>
        <v>0.21</v>
      </c>
      <c r="E843" s="130">
        <f>Vendas!E854</f>
        <v>0.21</v>
      </c>
      <c r="F843" s="130">
        <f>Vendas!F854</f>
        <v>0.21</v>
      </c>
      <c r="G843" s="130">
        <f>Vendas!G854</f>
        <v>0.21</v>
      </c>
      <c r="H843" s="130">
        <f>Vendas!H854</f>
        <v>0.21</v>
      </c>
      <c r="I843" s="130">
        <f>Vendas!I854</f>
        <v>0.21</v>
      </c>
      <c r="J843" s="130">
        <f>Vendas!J854</f>
        <v>0.21</v>
      </c>
      <c r="K843" s="130">
        <f>Vendas!K854</f>
        <v>0.21</v>
      </c>
      <c r="L843" s="130">
        <f>Vendas!L854</f>
        <v>0.21</v>
      </c>
      <c r="M843" s="130">
        <f>Vendas!M854</f>
        <v>0.21</v>
      </c>
      <c r="N843" s="130">
        <f>Vendas!N854</f>
        <v>0.21</v>
      </c>
      <c r="O843" s="6"/>
      <c r="P843" s="6"/>
      <c r="Q843" s="6"/>
      <c r="R843" s="6"/>
      <c r="S843" s="6"/>
    </row>
    <row r="844" spans="1:19" x14ac:dyDescent="0.25">
      <c r="A844" s="195" t="s">
        <v>280</v>
      </c>
      <c r="B844" s="195"/>
      <c r="C844" s="6">
        <f t="shared" ref="C844" si="1860">C842*C843</f>
        <v>0</v>
      </c>
      <c r="D844" s="6">
        <f t="shared" ref="D844:N844" si="1861">D842*D843</f>
        <v>0</v>
      </c>
      <c r="E844" s="6">
        <f t="shared" si="1861"/>
        <v>0</v>
      </c>
      <c r="F844" s="6">
        <f t="shared" si="1861"/>
        <v>0</v>
      </c>
      <c r="G844" s="6">
        <f t="shared" si="1861"/>
        <v>0</v>
      </c>
      <c r="H844" s="6">
        <f t="shared" si="1861"/>
        <v>0</v>
      </c>
      <c r="I844" s="6">
        <f t="shared" si="1861"/>
        <v>0</v>
      </c>
      <c r="J844" s="6">
        <f t="shared" si="1861"/>
        <v>0</v>
      </c>
      <c r="K844" s="6">
        <f t="shared" si="1861"/>
        <v>0</v>
      </c>
      <c r="L844" s="6">
        <f t="shared" si="1861"/>
        <v>0</v>
      </c>
      <c r="M844" s="6">
        <f t="shared" si="1861"/>
        <v>0</v>
      </c>
      <c r="N844" s="6">
        <f t="shared" si="1861"/>
        <v>0</v>
      </c>
      <c r="O844" s="6">
        <f t="shared" ref="O844:O847" si="1862">SUM(C844:N844)</f>
        <v>0</v>
      </c>
      <c r="P844" s="6">
        <f t="shared" ref="P844:S844" si="1863">P842*$C843</f>
        <v>0</v>
      </c>
      <c r="Q844" s="6">
        <f t="shared" si="1863"/>
        <v>0</v>
      </c>
      <c r="R844" s="6">
        <f t="shared" si="1863"/>
        <v>0</v>
      </c>
      <c r="S844" s="6">
        <f t="shared" si="1863"/>
        <v>0</v>
      </c>
    </row>
    <row r="845" spans="1:19" x14ac:dyDescent="0.25">
      <c r="A845" s="195" t="s">
        <v>281</v>
      </c>
      <c r="B845" s="195"/>
      <c r="C845" s="6">
        <f t="shared" ref="C845" si="1864">C842+C844</f>
        <v>0</v>
      </c>
      <c r="D845" s="6">
        <f t="shared" ref="D845:N845" si="1865">D842+D844</f>
        <v>0</v>
      </c>
      <c r="E845" s="6">
        <f t="shared" si="1865"/>
        <v>0</v>
      </c>
      <c r="F845" s="6">
        <f t="shared" si="1865"/>
        <v>0</v>
      </c>
      <c r="G845" s="6">
        <f t="shared" si="1865"/>
        <v>0</v>
      </c>
      <c r="H845" s="6">
        <f t="shared" si="1865"/>
        <v>0</v>
      </c>
      <c r="I845" s="6">
        <f t="shared" si="1865"/>
        <v>0</v>
      </c>
      <c r="J845" s="6">
        <f t="shared" si="1865"/>
        <v>0</v>
      </c>
      <c r="K845" s="6">
        <f t="shared" si="1865"/>
        <v>0</v>
      </c>
      <c r="L845" s="6">
        <f t="shared" si="1865"/>
        <v>0</v>
      </c>
      <c r="M845" s="6">
        <f t="shared" si="1865"/>
        <v>0</v>
      </c>
      <c r="N845" s="6">
        <f t="shared" si="1865"/>
        <v>0</v>
      </c>
      <c r="O845" s="6">
        <f t="shared" si="1862"/>
        <v>0</v>
      </c>
      <c r="P845" s="6">
        <f t="shared" ref="P845:S845" si="1866">P842+P844</f>
        <v>0</v>
      </c>
      <c r="Q845" s="6">
        <f t="shared" si="1866"/>
        <v>0</v>
      </c>
      <c r="R845" s="6">
        <f t="shared" si="1866"/>
        <v>0</v>
      </c>
      <c r="S845" s="6">
        <f t="shared" si="1866"/>
        <v>0</v>
      </c>
    </row>
    <row r="846" spans="1:19" x14ac:dyDescent="0.25">
      <c r="A846" s="8" t="s">
        <v>33</v>
      </c>
      <c r="B846" s="80">
        <v>0.25</v>
      </c>
      <c r="C846" s="6">
        <f t="shared" ref="C846" si="1867">C845*$B$16</f>
        <v>0</v>
      </c>
      <c r="D846" s="6">
        <f t="shared" ref="D846:N846" si="1868">D845*$B$16</f>
        <v>0</v>
      </c>
      <c r="E846" s="6">
        <f t="shared" si="1868"/>
        <v>0</v>
      </c>
      <c r="F846" s="6">
        <f t="shared" si="1868"/>
        <v>0</v>
      </c>
      <c r="G846" s="6">
        <f t="shared" si="1868"/>
        <v>0</v>
      </c>
      <c r="H846" s="6">
        <f t="shared" si="1868"/>
        <v>0</v>
      </c>
      <c r="I846" s="6">
        <f t="shared" si="1868"/>
        <v>0</v>
      </c>
      <c r="J846" s="6">
        <f t="shared" si="1868"/>
        <v>0</v>
      </c>
      <c r="K846" s="6">
        <f t="shared" si="1868"/>
        <v>0</v>
      </c>
      <c r="L846" s="6">
        <f t="shared" si="1868"/>
        <v>0</v>
      </c>
      <c r="M846" s="6">
        <f t="shared" si="1868"/>
        <v>0</v>
      </c>
      <c r="N846" s="6">
        <f t="shared" si="1868"/>
        <v>0</v>
      </c>
      <c r="O846" s="6">
        <f t="shared" si="1862"/>
        <v>0</v>
      </c>
      <c r="P846" s="6">
        <f t="shared" ref="P846:S846" si="1869">P845*$B846</f>
        <v>0</v>
      </c>
      <c r="Q846" s="6">
        <f t="shared" si="1869"/>
        <v>0</v>
      </c>
      <c r="R846" s="6">
        <f t="shared" si="1869"/>
        <v>0</v>
      </c>
      <c r="S846" s="6">
        <f t="shared" si="1869"/>
        <v>0</v>
      </c>
    </row>
    <row r="847" spans="1:19" x14ac:dyDescent="0.25">
      <c r="A847" s="8" t="s">
        <v>34</v>
      </c>
      <c r="B847" s="9">
        <f>1-B846</f>
        <v>0.75</v>
      </c>
      <c r="C847" s="6">
        <f t="shared" ref="C847" si="1870">C845*$B$17</f>
        <v>0</v>
      </c>
      <c r="D847" s="6">
        <f t="shared" ref="D847:N847" si="1871">D845*$B$17</f>
        <v>0</v>
      </c>
      <c r="E847" s="6">
        <f t="shared" si="1871"/>
        <v>0</v>
      </c>
      <c r="F847" s="6">
        <f t="shared" si="1871"/>
        <v>0</v>
      </c>
      <c r="G847" s="6">
        <f t="shared" si="1871"/>
        <v>0</v>
      </c>
      <c r="H847" s="6">
        <f t="shared" si="1871"/>
        <v>0</v>
      </c>
      <c r="I847" s="6">
        <f t="shared" si="1871"/>
        <v>0</v>
      </c>
      <c r="J847" s="6">
        <f t="shared" si="1871"/>
        <v>0</v>
      </c>
      <c r="K847" s="6">
        <f t="shared" si="1871"/>
        <v>0</v>
      </c>
      <c r="L847" s="6">
        <f t="shared" si="1871"/>
        <v>0</v>
      </c>
      <c r="M847" s="6">
        <f t="shared" si="1871"/>
        <v>0</v>
      </c>
      <c r="N847" s="6">
        <f t="shared" si="1871"/>
        <v>0</v>
      </c>
      <c r="O847" s="6">
        <f t="shared" si="1862"/>
        <v>0</v>
      </c>
      <c r="P847" s="6">
        <f t="shared" ref="P847:S847" si="1872">P845-P846</f>
        <v>0</v>
      </c>
      <c r="Q847" s="6">
        <f t="shared" si="1872"/>
        <v>0</v>
      </c>
      <c r="R847" s="6">
        <f t="shared" si="1872"/>
        <v>0</v>
      </c>
      <c r="S847" s="6">
        <f t="shared" si="1872"/>
        <v>0</v>
      </c>
    </row>
    <row r="848" spans="1:19" x14ac:dyDescent="0.25">
      <c r="A848" s="122" t="str">
        <f>Vendas!A859</f>
        <v>PRODUTO 85</v>
      </c>
      <c r="B848" s="122"/>
      <c r="C848" s="98" t="s">
        <v>17</v>
      </c>
      <c r="D848" s="98" t="s">
        <v>18</v>
      </c>
      <c r="E848" s="98" t="s">
        <v>19</v>
      </c>
      <c r="F848" s="98" t="s">
        <v>20</v>
      </c>
      <c r="G848" s="98" t="s">
        <v>21</v>
      </c>
      <c r="H848" s="98" t="s">
        <v>22</v>
      </c>
      <c r="I848" s="98" t="s">
        <v>23</v>
      </c>
      <c r="J848" s="98" t="s">
        <v>24</v>
      </c>
      <c r="K848" s="98" t="s">
        <v>25</v>
      </c>
      <c r="L848" s="98" t="s">
        <v>26</v>
      </c>
      <c r="M848" s="98" t="s">
        <v>27</v>
      </c>
      <c r="N848" s="98" t="s">
        <v>28</v>
      </c>
      <c r="O848" s="98" t="s">
        <v>438</v>
      </c>
      <c r="P848" s="98" t="s">
        <v>447</v>
      </c>
      <c r="Q848" s="98" t="s">
        <v>448</v>
      </c>
      <c r="R848" s="98" t="s">
        <v>449</v>
      </c>
      <c r="S848" s="98" t="s">
        <v>450</v>
      </c>
    </row>
    <row r="849" spans="1:19" x14ac:dyDescent="0.25">
      <c r="A849" s="194" t="s">
        <v>29</v>
      </c>
      <c r="B849" s="194"/>
      <c r="C849" s="78">
        <f>Vendas!C861</f>
        <v>0</v>
      </c>
      <c r="D849" s="78">
        <f>Vendas!D861</f>
        <v>0</v>
      </c>
      <c r="E849" s="78">
        <f>Vendas!E861</f>
        <v>0</v>
      </c>
      <c r="F849" s="78">
        <f>Vendas!F861</f>
        <v>0</v>
      </c>
      <c r="G849" s="78">
        <f>Vendas!G861</f>
        <v>0</v>
      </c>
      <c r="H849" s="78">
        <f>Vendas!H861</f>
        <v>0</v>
      </c>
      <c r="I849" s="78">
        <f>Vendas!I861</f>
        <v>0</v>
      </c>
      <c r="J849" s="78">
        <f>Vendas!J861</f>
        <v>0</v>
      </c>
      <c r="K849" s="78">
        <f>Vendas!K861</f>
        <v>0</v>
      </c>
      <c r="L849" s="78">
        <f>Vendas!L861</f>
        <v>0</v>
      </c>
      <c r="M849" s="78">
        <f>Vendas!M861</f>
        <v>0</v>
      </c>
      <c r="N849" s="78">
        <f>Vendas!N861</f>
        <v>0</v>
      </c>
      <c r="O849" s="79">
        <f t="shared" ref="O849" si="1873">SUM(C849:N849)</f>
        <v>0</v>
      </c>
      <c r="P849" s="79">
        <f>Vendas!P861</f>
        <v>0</v>
      </c>
      <c r="Q849" s="79">
        <f>Vendas!Q861</f>
        <v>0</v>
      </c>
      <c r="R849" s="79">
        <f>Vendas!R861</f>
        <v>0</v>
      </c>
      <c r="S849" s="79">
        <f>Vendas!S861</f>
        <v>0</v>
      </c>
    </row>
    <row r="850" spans="1:19" x14ac:dyDescent="0.25">
      <c r="A850" s="175" t="s">
        <v>516</v>
      </c>
      <c r="B850" s="120">
        <v>0</v>
      </c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9"/>
      <c r="P850" s="79"/>
      <c r="Q850" s="79"/>
      <c r="R850" s="79"/>
      <c r="S850" s="79"/>
    </row>
    <row r="851" spans="1:19" x14ac:dyDescent="0.25">
      <c r="A851" s="194" t="s">
        <v>30</v>
      </c>
      <c r="B851" s="194"/>
      <c r="C851" s="6">
        <f>Vendas!C862*(1-$B850)</f>
        <v>0</v>
      </c>
      <c r="D851" s="6">
        <f>Vendas!D862*(1-$B850)</f>
        <v>0</v>
      </c>
      <c r="E851" s="6">
        <f>Vendas!E862*(1-$B850)</f>
        <v>0</v>
      </c>
      <c r="F851" s="6">
        <f>Vendas!F862*(1-$B850)</f>
        <v>0</v>
      </c>
      <c r="G851" s="6">
        <f>Vendas!G862*(1-$B850)</f>
        <v>0</v>
      </c>
      <c r="H851" s="6">
        <f>Vendas!H862*(1-$B850)</f>
        <v>0</v>
      </c>
      <c r="I851" s="6">
        <f>Vendas!I862*(1-$B850)</f>
        <v>0</v>
      </c>
      <c r="J851" s="6">
        <f>Vendas!J862*(1-$B850)</f>
        <v>0</v>
      </c>
      <c r="K851" s="6">
        <f>Vendas!K862*(1-$B850)</f>
        <v>0</v>
      </c>
      <c r="L851" s="6">
        <f>Vendas!L862*(1-$B850)</f>
        <v>0</v>
      </c>
      <c r="M851" s="6">
        <f>Vendas!M862*(1-$B850)</f>
        <v>0</v>
      </c>
      <c r="N851" s="6">
        <f>Vendas!N862*(1-$B850)</f>
        <v>0</v>
      </c>
      <c r="O851" s="6">
        <f t="shared" ref="O851" si="1874">AVERAGE(C851:N851)</f>
        <v>0</v>
      </c>
      <c r="P851" s="6">
        <f>Vendas!P862*(1-Aprovisionamento!$B850)</f>
        <v>0</v>
      </c>
      <c r="Q851" s="6">
        <f>Vendas!Q862*(1-Aprovisionamento!$B850)</f>
        <v>0</v>
      </c>
      <c r="R851" s="6">
        <f>Vendas!R862*(1-Aprovisionamento!$B850)</f>
        <v>0</v>
      </c>
      <c r="S851" s="6">
        <f>Vendas!S862*(1-Aprovisionamento!$B850)</f>
        <v>0</v>
      </c>
    </row>
    <row r="852" spans="1:19" ht="12" customHeight="1" x14ac:dyDescent="0.25">
      <c r="A852" s="194" t="s">
        <v>282</v>
      </c>
      <c r="B852" s="194"/>
      <c r="C852" s="6">
        <f t="shared" ref="C852" si="1875">C849*C851</f>
        <v>0</v>
      </c>
      <c r="D852" s="6">
        <f t="shared" ref="D852:N852" si="1876">D849*D851</f>
        <v>0</v>
      </c>
      <c r="E852" s="6">
        <f t="shared" si="1876"/>
        <v>0</v>
      </c>
      <c r="F852" s="6">
        <f t="shared" si="1876"/>
        <v>0</v>
      </c>
      <c r="G852" s="6">
        <f t="shared" si="1876"/>
        <v>0</v>
      </c>
      <c r="H852" s="6">
        <f t="shared" si="1876"/>
        <v>0</v>
      </c>
      <c r="I852" s="6">
        <f t="shared" si="1876"/>
        <v>0</v>
      </c>
      <c r="J852" s="6">
        <f t="shared" si="1876"/>
        <v>0</v>
      </c>
      <c r="K852" s="6">
        <f t="shared" si="1876"/>
        <v>0</v>
      </c>
      <c r="L852" s="6">
        <f t="shared" si="1876"/>
        <v>0</v>
      </c>
      <c r="M852" s="6">
        <f t="shared" si="1876"/>
        <v>0</v>
      </c>
      <c r="N852" s="6">
        <f t="shared" si="1876"/>
        <v>0</v>
      </c>
      <c r="O852" s="6">
        <f t="shared" ref="O852" si="1877">SUM(C852:N852)</f>
        <v>0</v>
      </c>
      <c r="P852" s="6">
        <f t="shared" ref="P852:S852" si="1878">P849*P851</f>
        <v>0</v>
      </c>
      <c r="Q852" s="6">
        <f t="shared" si="1878"/>
        <v>0</v>
      </c>
      <c r="R852" s="6">
        <f t="shared" si="1878"/>
        <v>0</v>
      </c>
      <c r="S852" s="6">
        <f t="shared" si="1878"/>
        <v>0</v>
      </c>
    </row>
    <row r="853" spans="1:19" x14ac:dyDescent="0.25">
      <c r="A853" s="194" t="s">
        <v>31</v>
      </c>
      <c r="B853" s="194"/>
      <c r="C853" s="130">
        <f>Vendas!C864</f>
        <v>0.21</v>
      </c>
      <c r="D853" s="130">
        <f>Vendas!D864</f>
        <v>0.21</v>
      </c>
      <c r="E853" s="130">
        <f>Vendas!E864</f>
        <v>0.21</v>
      </c>
      <c r="F853" s="130">
        <f>Vendas!F864</f>
        <v>0.21</v>
      </c>
      <c r="G853" s="130">
        <f>Vendas!G864</f>
        <v>0.21</v>
      </c>
      <c r="H853" s="130">
        <f>Vendas!H864</f>
        <v>0.21</v>
      </c>
      <c r="I853" s="130">
        <f>Vendas!I864</f>
        <v>0.21</v>
      </c>
      <c r="J853" s="130">
        <f>Vendas!J864</f>
        <v>0.21</v>
      </c>
      <c r="K853" s="130">
        <f>Vendas!K864</f>
        <v>0.21</v>
      </c>
      <c r="L853" s="130">
        <f>Vendas!L864</f>
        <v>0.21</v>
      </c>
      <c r="M853" s="130">
        <f>Vendas!M864</f>
        <v>0.21</v>
      </c>
      <c r="N853" s="130">
        <f>Vendas!N864</f>
        <v>0.21</v>
      </c>
      <c r="O853" s="6"/>
      <c r="P853" s="6"/>
      <c r="Q853" s="6"/>
      <c r="R853" s="6"/>
      <c r="S853" s="6"/>
    </row>
    <row r="854" spans="1:19" x14ac:dyDescent="0.25">
      <c r="A854" s="195" t="s">
        <v>280</v>
      </c>
      <c r="B854" s="195"/>
      <c r="C854" s="6">
        <f t="shared" ref="C854" si="1879">C852*C853</f>
        <v>0</v>
      </c>
      <c r="D854" s="6">
        <f t="shared" ref="D854:N854" si="1880">D852*D853</f>
        <v>0</v>
      </c>
      <c r="E854" s="6">
        <f t="shared" si="1880"/>
        <v>0</v>
      </c>
      <c r="F854" s="6">
        <f t="shared" si="1880"/>
        <v>0</v>
      </c>
      <c r="G854" s="6">
        <f t="shared" si="1880"/>
        <v>0</v>
      </c>
      <c r="H854" s="6">
        <f t="shared" si="1880"/>
        <v>0</v>
      </c>
      <c r="I854" s="6">
        <f t="shared" si="1880"/>
        <v>0</v>
      </c>
      <c r="J854" s="6">
        <f t="shared" si="1880"/>
        <v>0</v>
      </c>
      <c r="K854" s="6">
        <f t="shared" si="1880"/>
        <v>0</v>
      </c>
      <c r="L854" s="6">
        <f t="shared" si="1880"/>
        <v>0</v>
      </c>
      <c r="M854" s="6">
        <f t="shared" si="1880"/>
        <v>0</v>
      </c>
      <c r="N854" s="6">
        <f t="shared" si="1880"/>
        <v>0</v>
      </c>
      <c r="O854" s="6">
        <f t="shared" ref="O854:O857" si="1881">SUM(C854:N854)</f>
        <v>0</v>
      </c>
      <c r="P854" s="6">
        <f t="shared" ref="P854:S854" si="1882">P852*$C853</f>
        <v>0</v>
      </c>
      <c r="Q854" s="6">
        <f t="shared" si="1882"/>
        <v>0</v>
      </c>
      <c r="R854" s="6">
        <f t="shared" si="1882"/>
        <v>0</v>
      </c>
      <c r="S854" s="6">
        <f t="shared" si="1882"/>
        <v>0</v>
      </c>
    </row>
    <row r="855" spans="1:19" x14ac:dyDescent="0.25">
      <c r="A855" s="195" t="s">
        <v>281</v>
      </c>
      <c r="B855" s="195"/>
      <c r="C855" s="6">
        <f t="shared" ref="C855" si="1883">C852+C854</f>
        <v>0</v>
      </c>
      <c r="D855" s="6">
        <f t="shared" ref="D855:N855" si="1884">D852+D854</f>
        <v>0</v>
      </c>
      <c r="E855" s="6">
        <f t="shared" si="1884"/>
        <v>0</v>
      </c>
      <c r="F855" s="6">
        <f t="shared" si="1884"/>
        <v>0</v>
      </c>
      <c r="G855" s="6">
        <f t="shared" si="1884"/>
        <v>0</v>
      </c>
      <c r="H855" s="6">
        <f t="shared" si="1884"/>
        <v>0</v>
      </c>
      <c r="I855" s="6">
        <f t="shared" si="1884"/>
        <v>0</v>
      </c>
      <c r="J855" s="6">
        <f t="shared" si="1884"/>
        <v>0</v>
      </c>
      <c r="K855" s="6">
        <f t="shared" si="1884"/>
        <v>0</v>
      </c>
      <c r="L855" s="6">
        <f t="shared" si="1884"/>
        <v>0</v>
      </c>
      <c r="M855" s="6">
        <f t="shared" si="1884"/>
        <v>0</v>
      </c>
      <c r="N855" s="6">
        <f t="shared" si="1884"/>
        <v>0</v>
      </c>
      <c r="O855" s="6">
        <f t="shared" si="1881"/>
        <v>0</v>
      </c>
      <c r="P855" s="6">
        <f t="shared" ref="P855:S855" si="1885">P852+P854</f>
        <v>0</v>
      </c>
      <c r="Q855" s="6">
        <f t="shared" si="1885"/>
        <v>0</v>
      </c>
      <c r="R855" s="6">
        <f t="shared" si="1885"/>
        <v>0</v>
      </c>
      <c r="S855" s="6">
        <f t="shared" si="1885"/>
        <v>0</v>
      </c>
    </row>
    <row r="856" spans="1:19" x14ac:dyDescent="0.25">
      <c r="A856" s="8" t="s">
        <v>33</v>
      </c>
      <c r="B856" s="80">
        <v>0.25</v>
      </c>
      <c r="C856" s="6">
        <f t="shared" ref="C856" si="1886">C855*$B$16</f>
        <v>0</v>
      </c>
      <c r="D856" s="6">
        <f t="shared" ref="D856:N856" si="1887">D855*$B$16</f>
        <v>0</v>
      </c>
      <c r="E856" s="6">
        <f t="shared" si="1887"/>
        <v>0</v>
      </c>
      <c r="F856" s="6">
        <f t="shared" si="1887"/>
        <v>0</v>
      </c>
      <c r="G856" s="6">
        <f t="shared" si="1887"/>
        <v>0</v>
      </c>
      <c r="H856" s="6">
        <f t="shared" si="1887"/>
        <v>0</v>
      </c>
      <c r="I856" s="6">
        <f t="shared" si="1887"/>
        <v>0</v>
      </c>
      <c r="J856" s="6">
        <f t="shared" si="1887"/>
        <v>0</v>
      </c>
      <c r="K856" s="6">
        <f t="shared" si="1887"/>
        <v>0</v>
      </c>
      <c r="L856" s="6">
        <f t="shared" si="1887"/>
        <v>0</v>
      </c>
      <c r="M856" s="6">
        <f t="shared" si="1887"/>
        <v>0</v>
      </c>
      <c r="N856" s="6">
        <f t="shared" si="1887"/>
        <v>0</v>
      </c>
      <c r="O856" s="6">
        <f t="shared" si="1881"/>
        <v>0</v>
      </c>
      <c r="P856" s="6">
        <f t="shared" ref="P856:S856" si="1888">P855*$B856</f>
        <v>0</v>
      </c>
      <c r="Q856" s="6">
        <f t="shared" si="1888"/>
        <v>0</v>
      </c>
      <c r="R856" s="6">
        <f t="shared" si="1888"/>
        <v>0</v>
      </c>
      <c r="S856" s="6">
        <f t="shared" si="1888"/>
        <v>0</v>
      </c>
    </row>
    <row r="857" spans="1:19" x14ac:dyDescent="0.25">
      <c r="A857" s="8" t="s">
        <v>34</v>
      </c>
      <c r="B857" s="9">
        <f>1-B856</f>
        <v>0.75</v>
      </c>
      <c r="C857" s="6">
        <f t="shared" ref="C857" si="1889">C855*$B$17</f>
        <v>0</v>
      </c>
      <c r="D857" s="6">
        <f t="shared" ref="D857:N857" si="1890">D855*$B$17</f>
        <v>0</v>
      </c>
      <c r="E857" s="6">
        <f t="shared" si="1890"/>
        <v>0</v>
      </c>
      <c r="F857" s="6">
        <f t="shared" si="1890"/>
        <v>0</v>
      </c>
      <c r="G857" s="6">
        <f t="shared" si="1890"/>
        <v>0</v>
      </c>
      <c r="H857" s="6">
        <f t="shared" si="1890"/>
        <v>0</v>
      </c>
      <c r="I857" s="6">
        <f t="shared" si="1890"/>
        <v>0</v>
      </c>
      <c r="J857" s="6">
        <f t="shared" si="1890"/>
        <v>0</v>
      </c>
      <c r="K857" s="6">
        <f t="shared" si="1890"/>
        <v>0</v>
      </c>
      <c r="L857" s="6">
        <f t="shared" si="1890"/>
        <v>0</v>
      </c>
      <c r="M857" s="6">
        <f t="shared" si="1890"/>
        <v>0</v>
      </c>
      <c r="N857" s="6">
        <f t="shared" si="1890"/>
        <v>0</v>
      </c>
      <c r="O857" s="6">
        <f t="shared" si="1881"/>
        <v>0</v>
      </c>
      <c r="P857" s="6">
        <f t="shared" ref="P857:S857" si="1891">P855-P856</f>
        <v>0</v>
      </c>
      <c r="Q857" s="6">
        <f t="shared" si="1891"/>
        <v>0</v>
      </c>
      <c r="R857" s="6">
        <f t="shared" si="1891"/>
        <v>0</v>
      </c>
      <c r="S857" s="6">
        <f t="shared" si="1891"/>
        <v>0</v>
      </c>
    </row>
    <row r="858" spans="1:19" x14ac:dyDescent="0.25">
      <c r="A858" s="122" t="str">
        <f>Vendas!A869</f>
        <v>PRODUTO 86</v>
      </c>
      <c r="B858" s="122"/>
      <c r="C858" s="98" t="s">
        <v>17</v>
      </c>
      <c r="D858" s="98" t="s">
        <v>18</v>
      </c>
      <c r="E858" s="98" t="s">
        <v>19</v>
      </c>
      <c r="F858" s="98" t="s">
        <v>20</v>
      </c>
      <c r="G858" s="98" t="s">
        <v>21</v>
      </c>
      <c r="H858" s="98" t="s">
        <v>22</v>
      </c>
      <c r="I858" s="98" t="s">
        <v>23</v>
      </c>
      <c r="J858" s="98" t="s">
        <v>24</v>
      </c>
      <c r="K858" s="98" t="s">
        <v>25</v>
      </c>
      <c r="L858" s="98" t="s">
        <v>26</v>
      </c>
      <c r="M858" s="98" t="s">
        <v>27</v>
      </c>
      <c r="N858" s="98" t="s">
        <v>28</v>
      </c>
      <c r="O858" s="98" t="s">
        <v>438</v>
      </c>
      <c r="P858" s="98" t="s">
        <v>447</v>
      </c>
      <c r="Q858" s="98" t="s">
        <v>448</v>
      </c>
      <c r="R858" s="98" t="s">
        <v>449</v>
      </c>
      <c r="S858" s="98" t="s">
        <v>450</v>
      </c>
    </row>
    <row r="859" spans="1:19" x14ac:dyDescent="0.25">
      <c r="A859" s="194" t="s">
        <v>29</v>
      </c>
      <c r="B859" s="194"/>
      <c r="C859" s="78">
        <f>Vendas!C871</f>
        <v>0</v>
      </c>
      <c r="D859" s="78">
        <f>Vendas!D871</f>
        <v>0</v>
      </c>
      <c r="E859" s="78">
        <f>Vendas!E871</f>
        <v>0</v>
      </c>
      <c r="F859" s="78">
        <f>Vendas!F871</f>
        <v>0</v>
      </c>
      <c r="G859" s="78">
        <f>Vendas!G871</f>
        <v>0</v>
      </c>
      <c r="H859" s="78">
        <f>Vendas!H871</f>
        <v>0</v>
      </c>
      <c r="I859" s="78">
        <f>Vendas!I871</f>
        <v>0</v>
      </c>
      <c r="J859" s="78">
        <f>Vendas!J871</f>
        <v>0</v>
      </c>
      <c r="K859" s="78">
        <f>Vendas!K871</f>
        <v>0</v>
      </c>
      <c r="L859" s="78">
        <f>Vendas!L871</f>
        <v>0</v>
      </c>
      <c r="M859" s="78">
        <f>Vendas!M871</f>
        <v>0</v>
      </c>
      <c r="N859" s="78">
        <f>Vendas!N871</f>
        <v>0</v>
      </c>
      <c r="O859" s="79">
        <f t="shared" ref="O859" si="1892">SUM(C859:N859)</f>
        <v>0</v>
      </c>
      <c r="P859" s="79">
        <f>Vendas!P871</f>
        <v>0</v>
      </c>
      <c r="Q859" s="79">
        <f>Vendas!Q871</f>
        <v>0</v>
      </c>
      <c r="R859" s="79">
        <f>Vendas!R871</f>
        <v>0</v>
      </c>
      <c r="S859" s="79">
        <f>Vendas!S871</f>
        <v>0</v>
      </c>
    </row>
    <row r="860" spans="1:19" x14ac:dyDescent="0.25">
      <c r="A860" s="175" t="s">
        <v>516</v>
      </c>
      <c r="B860" s="120">
        <v>0</v>
      </c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9"/>
      <c r="P860" s="79"/>
      <c r="Q860" s="79"/>
      <c r="R860" s="79"/>
      <c r="S860" s="79"/>
    </row>
    <row r="861" spans="1:19" x14ac:dyDescent="0.25">
      <c r="A861" s="194" t="s">
        <v>30</v>
      </c>
      <c r="B861" s="194"/>
      <c r="C861" s="6">
        <f>Vendas!C872*(1-$B860)</f>
        <v>0</v>
      </c>
      <c r="D861" s="6">
        <f>Vendas!D872*(1-$B860)</f>
        <v>0</v>
      </c>
      <c r="E861" s="6">
        <f>Vendas!E872*(1-$B860)</f>
        <v>0</v>
      </c>
      <c r="F861" s="6">
        <f>Vendas!F872*(1-$B860)</f>
        <v>0</v>
      </c>
      <c r="G861" s="6">
        <f>Vendas!G872*(1-$B860)</f>
        <v>0</v>
      </c>
      <c r="H861" s="6">
        <f>Vendas!H872*(1-$B860)</f>
        <v>0</v>
      </c>
      <c r="I861" s="6">
        <f>Vendas!I872*(1-$B860)</f>
        <v>0</v>
      </c>
      <c r="J861" s="6">
        <f>Vendas!J872*(1-$B860)</f>
        <v>0</v>
      </c>
      <c r="K861" s="6">
        <f>Vendas!K872*(1-$B860)</f>
        <v>0</v>
      </c>
      <c r="L861" s="6">
        <f>Vendas!L872*(1-$B860)</f>
        <v>0</v>
      </c>
      <c r="M861" s="6">
        <f>Vendas!M872*(1-$B860)</f>
        <v>0</v>
      </c>
      <c r="N861" s="6">
        <f>Vendas!N872*(1-$B860)</f>
        <v>0</v>
      </c>
      <c r="O861" s="6">
        <f t="shared" ref="O861" si="1893">AVERAGE(C861:N861)</f>
        <v>0</v>
      </c>
      <c r="P861" s="6">
        <f>Vendas!P872*(1-Aprovisionamento!$B860)</f>
        <v>0</v>
      </c>
      <c r="Q861" s="6">
        <f>Vendas!Q872*(1-Aprovisionamento!$B860)</f>
        <v>0</v>
      </c>
      <c r="R861" s="6">
        <f>Vendas!R872*(1-Aprovisionamento!$B860)</f>
        <v>0</v>
      </c>
      <c r="S861" s="6">
        <f>Vendas!S872*(1-Aprovisionamento!$B860)</f>
        <v>0</v>
      </c>
    </row>
    <row r="862" spans="1:19" ht="12" customHeight="1" x14ac:dyDescent="0.25">
      <c r="A862" s="194" t="s">
        <v>282</v>
      </c>
      <c r="B862" s="194"/>
      <c r="C862" s="6">
        <f t="shared" ref="C862" si="1894">C859*C861</f>
        <v>0</v>
      </c>
      <c r="D862" s="6">
        <f t="shared" ref="D862:N862" si="1895">D859*D861</f>
        <v>0</v>
      </c>
      <c r="E862" s="6">
        <f t="shared" si="1895"/>
        <v>0</v>
      </c>
      <c r="F862" s="6">
        <f t="shared" si="1895"/>
        <v>0</v>
      </c>
      <c r="G862" s="6">
        <f t="shared" si="1895"/>
        <v>0</v>
      </c>
      <c r="H862" s="6">
        <f t="shared" si="1895"/>
        <v>0</v>
      </c>
      <c r="I862" s="6">
        <f t="shared" si="1895"/>
        <v>0</v>
      </c>
      <c r="J862" s="6">
        <f t="shared" si="1895"/>
        <v>0</v>
      </c>
      <c r="K862" s="6">
        <f t="shared" si="1895"/>
        <v>0</v>
      </c>
      <c r="L862" s="6">
        <f t="shared" si="1895"/>
        <v>0</v>
      </c>
      <c r="M862" s="6">
        <f t="shared" si="1895"/>
        <v>0</v>
      </c>
      <c r="N862" s="6">
        <f t="shared" si="1895"/>
        <v>0</v>
      </c>
      <c r="O862" s="6">
        <f t="shared" ref="O862" si="1896">SUM(C862:N862)</f>
        <v>0</v>
      </c>
      <c r="P862" s="6">
        <f t="shared" ref="P862:S862" si="1897">P859*P861</f>
        <v>0</v>
      </c>
      <c r="Q862" s="6">
        <f t="shared" si="1897"/>
        <v>0</v>
      </c>
      <c r="R862" s="6">
        <f t="shared" si="1897"/>
        <v>0</v>
      </c>
      <c r="S862" s="6">
        <f t="shared" si="1897"/>
        <v>0</v>
      </c>
    </row>
    <row r="863" spans="1:19" x14ac:dyDescent="0.25">
      <c r="A863" s="194" t="s">
        <v>31</v>
      </c>
      <c r="B863" s="194"/>
      <c r="C863" s="130">
        <f>Vendas!C874</f>
        <v>0.21</v>
      </c>
      <c r="D863" s="130">
        <f>Vendas!D874</f>
        <v>0.21</v>
      </c>
      <c r="E863" s="130">
        <f>Vendas!E874</f>
        <v>0.21</v>
      </c>
      <c r="F863" s="130">
        <f>Vendas!F874</f>
        <v>0.21</v>
      </c>
      <c r="G863" s="130">
        <f>Vendas!G874</f>
        <v>0.21</v>
      </c>
      <c r="H863" s="130">
        <f>Vendas!H874</f>
        <v>0.21</v>
      </c>
      <c r="I863" s="130">
        <f>Vendas!I874</f>
        <v>0.21</v>
      </c>
      <c r="J863" s="130">
        <f>Vendas!J874</f>
        <v>0.21</v>
      </c>
      <c r="K863" s="130">
        <f>Vendas!K874</f>
        <v>0.21</v>
      </c>
      <c r="L863" s="130">
        <f>Vendas!L874</f>
        <v>0.21</v>
      </c>
      <c r="M863" s="130">
        <f>Vendas!M874</f>
        <v>0.21</v>
      </c>
      <c r="N863" s="130">
        <f>Vendas!N874</f>
        <v>0.21</v>
      </c>
      <c r="O863" s="6"/>
      <c r="P863" s="6"/>
      <c r="Q863" s="6"/>
      <c r="R863" s="6"/>
      <c r="S863" s="6"/>
    </row>
    <row r="864" spans="1:19" x14ac:dyDescent="0.25">
      <c r="A864" s="195" t="s">
        <v>280</v>
      </c>
      <c r="B864" s="195"/>
      <c r="C864" s="6">
        <f t="shared" ref="C864" si="1898">C862*C863</f>
        <v>0</v>
      </c>
      <c r="D864" s="6">
        <f t="shared" ref="D864:N864" si="1899">D862*D863</f>
        <v>0</v>
      </c>
      <c r="E864" s="6">
        <f t="shared" si="1899"/>
        <v>0</v>
      </c>
      <c r="F864" s="6">
        <f t="shared" si="1899"/>
        <v>0</v>
      </c>
      <c r="G864" s="6">
        <f t="shared" si="1899"/>
        <v>0</v>
      </c>
      <c r="H864" s="6">
        <f t="shared" si="1899"/>
        <v>0</v>
      </c>
      <c r="I864" s="6">
        <f t="shared" si="1899"/>
        <v>0</v>
      </c>
      <c r="J864" s="6">
        <f t="shared" si="1899"/>
        <v>0</v>
      </c>
      <c r="K864" s="6">
        <f t="shared" si="1899"/>
        <v>0</v>
      </c>
      <c r="L864" s="6">
        <f t="shared" si="1899"/>
        <v>0</v>
      </c>
      <c r="M864" s="6">
        <f t="shared" si="1899"/>
        <v>0</v>
      </c>
      <c r="N864" s="6">
        <f t="shared" si="1899"/>
        <v>0</v>
      </c>
      <c r="O864" s="6">
        <f t="shared" ref="O864:O867" si="1900">SUM(C864:N864)</f>
        <v>0</v>
      </c>
      <c r="P864" s="6">
        <f t="shared" ref="P864:S864" si="1901">P862*$C863</f>
        <v>0</v>
      </c>
      <c r="Q864" s="6">
        <f t="shared" si="1901"/>
        <v>0</v>
      </c>
      <c r="R864" s="6">
        <f t="shared" si="1901"/>
        <v>0</v>
      </c>
      <c r="S864" s="6">
        <f t="shared" si="1901"/>
        <v>0</v>
      </c>
    </row>
    <row r="865" spans="1:19" x14ac:dyDescent="0.25">
      <c r="A865" s="195" t="s">
        <v>281</v>
      </c>
      <c r="B865" s="195"/>
      <c r="C865" s="6">
        <f t="shared" ref="C865" si="1902">C862+C864</f>
        <v>0</v>
      </c>
      <c r="D865" s="6">
        <f t="shared" ref="D865:N865" si="1903">D862+D864</f>
        <v>0</v>
      </c>
      <c r="E865" s="6">
        <f t="shared" si="1903"/>
        <v>0</v>
      </c>
      <c r="F865" s="6">
        <f t="shared" si="1903"/>
        <v>0</v>
      </c>
      <c r="G865" s="6">
        <f t="shared" si="1903"/>
        <v>0</v>
      </c>
      <c r="H865" s="6">
        <f t="shared" si="1903"/>
        <v>0</v>
      </c>
      <c r="I865" s="6">
        <f t="shared" si="1903"/>
        <v>0</v>
      </c>
      <c r="J865" s="6">
        <f t="shared" si="1903"/>
        <v>0</v>
      </c>
      <c r="K865" s="6">
        <f t="shared" si="1903"/>
        <v>0</v>
      </c>
      <c r="L865" s="6">
        <f t="shared" si="1903"/>
        <v>0</v>
      </c>
      <c r="M865" s="6">
        <f t="shared" si="1903"/>
        <v>0</v>
      </c>
      <c r="N865" s="6">
        <f t="shared" si="1903"/>
        <v>0</v>
      </c>
      <c r="O865" s="6">
        <f t="shared" si="1900"/>
        <v>0</v>
      </c>
      <c r="P865" s="6">
        <f t="shared" ref="P865:S865" si="1904">P862+P864</f>
        <v>0</v>
      </c>
      <c r="Q865" s="6">
        <f t="shared" si="1904"/>
        <v>0</v>
      </c>
      <c r="R865" s="6">
        <f t="shared" si="1904"/>
        <v>0</v>
      </c>
      <c r="S865" s="6">
        <f t="shared" si="1904"/>
        <v>0</v>
      </c>
    </row>
    <row r="866" spans="1:19" x14ac:dyDescent="0.25">
      <c r="A866" s="8" t="s">
        <v>33</v>
      </c>
      <c r="B866" s="80">
        <v>0.25</v>
      </c>
      <c r="C866" s="6">
        <f t="shared" ref="C866" si="1905">C865*$B$16</f>
        <v>0</v>
      </c>
      <c r="D866" s="6">
        <f t="shared" ref="D866:N866" si="1906">D865*$B$16</f>
        <v>0</v>
      </c>
      <c r="E866" s="6">
        <f t="shared" si="1906"/>
        <v>0</v>
      </c>
      <c r="F866" s="6">
        <f t="shared" si="1906"/>
        <v>0</v>
      </c>
      <c r="G866" s="6">
        <f t="shared" si="1906"/>
        <v>0</v>
      </c>
      <c r="H866" s="6">
        <f t="shared" si="1906"/>
        <v>0</v>
      </c>
      <c r="I866" s="6">
        <f t="shared" si="1906"/>
        <v>0</v>
      </c>
      <c r="J866" s="6">
        <f t="shared" si="1906"/>
        <v>0</v>
      </c>
      <c r="K866" s="6">
        <f t="shared" si="1906"/>
        <v>0</v>
      </c>
      <c r="L866" s="6">
        <f t="shared" si="1906"/>
        <v>0</v>
      </c>
      <c r="M866" s="6">
        <f t="shared" si="1906"/>
        <v>0</v>
      </c>
      <c r="N866" s="6">
        <f t="shared" si="1906"/>
        <v>0</v>
      </c>
      <c r="O866" s="6">
        <f t="shared" si="1900"/>
        <v>0</v>
      </c>
      <c r="P866" s="6">
        <f t="shared" ref="P866:S866" si="1907">P865*$B866</f>
        <v>0</v>
      </c>
      <c r="Q866" s="6">
        <f t="shared" si="1907"/>
        <v>0</v>
      </c>
      <c r="R866" s="6">
        <f t="shared" si="1907"/>
        <v>0</v>
      </c>
      <c r="S866" s="6">
        <f t="shared" si="1907"/>
        <v>0</v>
      </c>
    </row>
    <row r="867" spans="1:19" x14ac:dyDescent="0.25">
      <c r="A867" s="8" t="s">
        <v>34</v>
      </c>
      <c r="B867" s="9">
        <f>1-B866</f>
        <v>0.75</v>
      </c>
      <c r="C867" s="6">
        <f t="shared" ref="C867" si="1908">C865*$B$17</f>
        <v>0</v>
      </c>
      <c r="D867" s="6">
        <f t="shared" ref="D867:N867" si="1909">D865*$B$17</f>
        <v>0</v>
      </c>
      <c r="E867" s="6">
        <f t="shared" si="1909"/>
        <v>0</v>
      </c>
      <c r="F867" s="6">
        <f t="shared" si="1909"/>
        <v>0</v>
      </c>
      <c r="G867" s="6">
        <f t="shared" si="1909"/>
        <v>0</v>
      </c>
      <c r="H867" s="6">
        <f t="shared" si="1909"/>
        <v>0</v>
      </c>
      <c r="I867" s="6">
        <f t="shared" si="1909"/>
        <v>0</v>
      </c>
      <c r="J867" s="6">
        <f t="shared" si="1909"/>
        <v>0</v>
      </c>
      <c r="K867" s="6">
        <f t="shared" si="1909"/>
        <v>0</v>
      </c>
      <c r="L867" s="6">
        <f t="shared" si="1909"/>
        <v>0</v>
      </c>
      <c r="M867" s="6">
        <f t="shared" si="1909"/>
        <v>0</v>
      </c>
      <c r="N867" s="6">
        <f t="shared" si="1909"/>
        <v>0</v>
      </c>
      <c r="O867" s="6">
        <f t="shared" si="1900"/>
        <v>0</v>
      </c>
      <c r="P867" s="6">
        <f t="shared" ref="P867:S867" si="1910">P865-P866</f>
        <v>0</v>
      </c>
      <c r="Q867" s="6">
        <f t="shared" si="1910"/>
        <v>0</v>
      </c>
      <c r="R867" s="6">
        <f t="shared" si="1910"/>
        <v>0</v>
      </c>
      <c r="S867" s="6">
        <f t="shared" si="1910"/>
        <v>0</v>
      </c>
    </row>
    <row r="868" spans="1:19" x14ac:dyDescent="0.25">
      <c r="A868" s="122" t="str">
        <f>Vendas!A879</f>
        <v>PRODUTO 87</v>
      </c>
      <c r="B868" s="122"/>
      <c r="C868" s="98" t="s">
        <v>17</v>
      </c>
      <c r="D868" s="98" t="s">
        <v>18</v>
      </c>
      <c r="E868" s="98" t="s">
        <v>19</v>
      </c>
      <c r="F868" s="98" t="s">
        <v>20</v>
      </c>
      <c r="G868" s="98" t="s">
        <v>21</v>
      </c>
      <c r="H868" s="98" t="s">
        <v>22</v>
      </c>
      <c r="I868" s="98" t="s">
        <v>23</v>
      </c>
      <c r="J868" s="98" t="s">
        <v>24</v>
      </c>
      <c r="K868" s="98" t="s">
        <v>25</v>
      </c>
      <c r="L868" s="98" t="s">
        <v>26</v>
      </c>
      <c r="M868" s="98" t="s">
        <v>27</v>
      </c>
      <c r="N868" s="98" t="s">
        <v>28</v>
      </c>
      <c r="O868" s="98" t="s">
        <v>438</v>
      </c>
      <c r="P868" s="98" t="s">
        <v>447</v>
      </c>
      <c r="Q868" s="98" t="s">
        <v>448</v>
      </c>
      <c r="R868" s="98" t="s">
        <v>449</v>
      </c>
      <c r="S868" s="98" t="s">
        <v>450</v>
      </c>
    </row>
    <row r="869" spans="1:19" x14ac:dyDescent="0.25">
      <c r="A869" s="194" t="s">
        <v>29</v>
      </c>
      <c r="B869" s="194"/>
      <c r="C869" s="78">
        <f>Vendas!C881</f>
        <v>0</v>
      </c>
      <c r="D869" s="78">
        <f>Vendas!D881</f>
        <v>0</v>
      </c>
      <c r="E869" s="78">
        <f>Vendas!E881</f>
        <v>0</v>
      </c>
      <c r="F869" s="78">
        <f>Vendas!F881</f>
        <v>0</v>
      </c>
      <c r="G869" s="78">
        <f>Vendas!G881</f>
        <v>0</v>
      </c>
      <c r="H869" s="78">
        <f>Vendas!H881</f>
        <v>0</v>
      </c>
      <c r="I869" s="78">
        <f>Vendas!I881</f>
        <v>0</v>
      </c>
      <c r="J869" s="78">
        <f>Vendas!J881</f>
        <v>0</v>
      </c>
      <c r="K869" s="78">
        <f>Vendas!K881</f>
        <v>0</v>
      </c>
      <c r="L869" s="78">
        <f>Vendas!L881</f>
        <v>0</v>
      </c>
      <c r="M869" s="78">
        <f>Vendas!M881</f>
        <v>0</v>
      </c>
      <c r="N869" s="78">
        <f>Vendas!N881</f>
        <v>0</v>
      </c>
      <c r="O869" s="79">
        <f t="shared" ref="O869" si="1911">SUM(C869:N869)</f>
        <v>0</v>
      </c>
      <c r="P869" s="79">
        <f>Vendas!P881</f>
        <v>0</v>
      </c>
      <c r="Q869" s="79">
        <f>Vendas!Q881</f>
        <v>0</v>
      </c>
      <c r="R869" s="79">
        <f>Vendas!R881</f>
        <v>0</v>
      </c>
      <c r="S869" s="79">
        <f>Vendas!S881</f>
        <v>0</v>
      </c>
    </row>
    <row r="870" spans="1:19" x14ac:dyDescent="0.25">
      <c r="A870" s="175" t="s">
        <v>516</v>
      </c>
      <c r="B870" s="120">
        <v>0</v>
      </c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9"/>
      <c r="P870" s="79"/>
      <c r="Q870" s="79"/>
      <c r="R870" s="79"/>
      <c r="S870" s="79"/>
    </row>
    <row r="871" spans="1:19" x14ac:dyDescent="0.25">
      <c r="A871" s="194" t="s">
        <v>30</v>
      </c>
      <c r="B871" s="194"/>
      <c r="C871" s="6">
        <f>Vendas!C882*(1-$B870)</f>
        <v>0</v>
      </c>
      <c r="D871" s="6">
        <f>Vendas!D882*(1-$B870)</f>
        <v>0</v>
      </c>
      <c r="E871" s="6">
        <f>Vendas!E882*(1-$B870)</f>
        <v>0</v>
      </c>
      <c r="F871" s="6">
        <f>Vendas!F882*(1-$B870)</f>
        <v>0</v>
      </c>
      <c r="G871" s="6">
        <f>Vendas!G882*(1-$B870)</f>
        <v>0</v>
      </c>
      <c r="H871" s="6">
        <f>Vendas!H882*(1-$B870)</f>
        <v>0</v>
      </c>
      <c r="I871" s="6">
        <f>Vendas!I882*(1-$B870)</f>
        <v>0</v>
      </c>
      <c r="J871" s="6">
        <f>Vendas!J882*(1-$B870)</f>
        <v>0</v>
      </c>
      <c r="K871" s="6">
        <f>Vendas!K882*(1-$B870)</f>
        <v>0</v>
      </c>
      <c r="L871" s="6">
        <f>Vendas!L882*(1-$B870)</f>
        <v>0</v>
      </c>
      <c r="M871" s="6">
        <f>Vendas!M882*(1-$B870)</f>
        <v>0</v>
      </c>
      <c r="N871" s="6">
        <f>Vendas!N882*(1-$B870)</f>
        <v>0</v>
      </c>
      <c r="O871" s="6">
        <f t="shared" ref="O871" si="1912">AVERAGE(C871:N871)</f>
        <v>0</v>
      </c>
      <c r="P871" s="6">
        <f>Vendas!P882*(1-Aprovisionamento!$B870)</f>
        <v>0</v>
      </c>
      <c r="Q871" s="6">
        <f>Vendas!Q882*(1-Aprovisionamento!$B870)</f>
        <v>0</v>
      </c>
      <c r="R871" s="6">
        <f>Vendas!R882*(1-Aprovisionamento!$B870)</f>
        <v>0</v>
      </c>
      <c r="S871" s="6">
        <f>Vendas!S882*(1-Aprovisionamento!$B870)</f>
        <v>0</v>
      </c>
    </row>
    <row r="872" spans="1:19" ht="12" customHeight="1" x14ac:dyDescent="0.25">
      <c r="A872" s="194" t="s">
        <v>282</v>
      </c>
      <c r="B872" s="194"/>
      <c r="C872" s="6">
        <f t="shared" ref="C872" si="1913">C869*C871</f>
        <v>0</v>
      </c>
      <c r="D872" s="6">
        <f t="shared" ref="D872:N872" si="1914">D869*D871</f>
        <v>0</v>
      </c>
      <c r="E872" s="6">
        <f t="shared" si="1914"/>
        <v>0</v>
      </c>
      <c r="F872" s="6">
        <f t="shared" si="1914"/>
        <v>0</v>
      </c>
      <c r="G872" s="6">
        <f t="shared" si="1914"/>
        <v>0</v>
      </c>
      <c r="H872" s="6">
        <f t="shared" si="1914"/>
        <v>0</v>
      </c>
      <c r="I872" s="6">
        <f t="shared" si="1914"/>
        <v>0</v>
      </c>
      <c r="J872" s="6">
        <f t="shared" si="1914"/>
        <v>0</v>
      </c>
      <c r="K872" s="6">
        <f t="shared" si="1914"/>
        <v>0</v>
      </c>
      <c r="L872" s="6">
        <f t="shared" si="1914"/>
        <v>0</v>
      </c>
      <c r="M872" s="6">
        <f t="shared" si="1914"/>
        <v>0</v>
      </c>
      <c r="N872" s="6">
        <f t="shared" si="1914"/>
        <v>0</v>
      </c>
      <c r="O872" s="6">
        <f t="shared" ref="O872" si="1915">SUM(C872:N872)</f>
        <v>0</v>
      </c>
      <c r="P872" s="6">
        <f t="shared" ref="P872:S872" si="1916">P869*P871</f>
        <v>0</v>
      </c>
      <c r="Q872" s="6">
        <f t="shared" si="1916"/>
        <v>0</v>
      </c>
      <c r="R872" s="6">
        <f t="shared" si="1916"/>
        <v>0</v>
      </c>
      <c r="S872" s="6">
        <f t="shared" si="1916"/>
        <v>0</v>
      </c>
    </row>
    <row r="873" spans="1:19" x14ac:dyDescent="0.25">
      <c r="A873" s="194" t="s">
        <v>31</v>
      </c>
      <c r="B873" s="194"/>
      <c r="C873" s="130">
        <f>Vendas!C884</f>
        <v>0.21</v>
      </c>
      <c r="D873" s="130">
        <f>Vendas!D884</f>
        <v>0.21</v>
      </c>
      <c r="E873" s="130">
        <f>Vendas!E884</f>
        <v>0.21</v>
      </c>
      <c r="F873" s="130">
        <f>Vendas!F884</f>
        <v>0.21</v>
      </c>
      <c r="G873" s="130">
        <f>Vendas!G884</f>
        <v>0.21</v>
      </c>
      <c r="H873" s="130">
        <f>Vendas!H884</f>
        <v>0.21</v>
      </c>
      <c r="I873" s="130">
        <f>Vendas!I884</f>
        <v>0.21</v>
      </c>
      <c r="J873" s="130">
        <f>Vendas!J884</f>
        <v>0.21</v>
      </c>
      <c r="K873" s="130">
        <f>Vendas!K884</f>
        <v>0.21</v>
      </c>
      <c r="L873" s="130">
        <f>Vendas!L884</f>
        <v>0.21</v>
      </c>
      <c r="M873" s="130">
        <f>Vendas!M884</f>
        <v>0.21</v>
      </c>
      <c r="N873" s="130">
        <f>Vendas!N884</f>
        <v>0.21</v>
      </c>
      <c r="O873" s="6"/>
      <c r="P873" s="6"/>
      <c r="Q873" s="6"/>
      <c r="R873" s="6"/>
      <c r="S873" s="6"/>
    </row>
    <row r="874" spans="1:19" x14ac:dyDescent="0.25">
      <c r="A874" s="195" t="s">
        <v>280</v>
      </c>
      <c r="B874" s="195"/>
      <c r="C874" s="6">
        <f t="shared" ref="C874" si="1917">C872*C873</f>
        <v>0</v>
      </c>
      <c r="D874" s="6">
        <f t="shared" ref="D874:N874" si="1918">D872*D873</f>
        <v>0</v>
      </c>
      <c r="E874" s="6">
        <f t="shared" si="1918"/>
        <v>0</v>
      </c>
      <c r="F874" s="6">
        <f t="shared" si="1918"/>
        <v>0</v>
      </c>
      <c r="G874" s="6">
        <f t="shared" si="1918"/>
        <v>0</v>
      </c>
      <c r="H874" s="6">
        <f t="shared" si="1918"/>
        <v>0</v>
      </c>
      <c r="I874" s="6">
        <f t="shared" si="1918"/>
        <v>0</v>
      </c>
      <c r="J874" s="6">
        <f t="shared" si="1918"/>
        <v>0</v>
      </c>
      <c r="K874" s="6">
        <f t="shared" si="1918"/>
        <v>0</v>
      </c>
      <c r="L874" s="6">
        <f t="shared" si="1918"/>
        <v>0</v>
      </c>
      <c r="M874" s="6">
        <f t="shared" si="1918"/>
        <v>0</v>
      </c>
      <c r="N874" s="6">
        <f t="shared" si="1918"/>
        <v>0</v>
      </c>
      <c r="O874" s="6">
        <f t="shared" ref="O874:O877" si="1919">SUM(C874:N874)</f>
        <v>0</v>
      </c>
      <c r="P874" s="6">
        <f t="shared" ref="P874:S874" si="1920">P872*$C873</f>
        <v>0</v>
      </c>
      <c r="Q874" s="6">
        <f t="shared" si="1920"/>
        <v>0</v>
      </c>
      <c r="R874" s="6">
        <f t="shared" si="1920"/>
        <v>0</v>
      </c>
      <c r="S874" s="6">
        <f t="shared" si="1920"/>
        <v>0</v>
      </c>
    </row>
    <row r="875" spans="1:19" x14ac:dyDescent="0.25">
      <c r="A875" s="195" t="s">
        <v>281</v>
      </c>
      <c r="B875" s="195"/>
      <c r="C875" s="6">
        <f t="shared" ref="C875" si="1921">C872+C874</f>
        <v>0</v>
      </c>
      <c r="D875" s="6">
        <f t="shared" ref="D875:N875" si="1922">D872+D874</f>
        <v>0</v>
      </c>
      <c r="E875" s="6">
        <f t="shared" si="1922"/>
        <v>0</v>
      </c>
      <c r="F875" s="6">
        <f t="shared" si="1922"/>
        <v>0</v>
      </c>
      <c r="G875" s="6">
        <f t="shared" si="1922"/>
        <v>0</v>
      </c>
      <c r="H875" s="6">
        <f t="shared" si="1922"/>
        <v>0</v>
      </c>
      <c r="I875" s="6">
        <f t="shared" si="1922"/>
        <v>0</v>
      </c>
      <c r="J875" s="6">
        <f t="shared" si="1922"/>
        <v>0</v>
      </c>
      <c r="K875" s="6">
        <f t="shared" si="1922"/>
        <v>0</v>
      </c>
      <c r="L875" s="6">
        <f t="shared" si="1922"/>
        <v>0</v>
      </c>
      <c r="M875" s="6">
        <f t="shared" si="1922"/>
        <v>0</v>
      </c>
      <c r="N875" s="6">
        <f t="shared" si="1922"/>
        <v>0</v>
      </c>
      <c r="O875" s="6">
        <f t="shared" si="1919"/>
        <v>0</v>
      </c>
      <c r="P875" s="6">
        <f t="shared" ref="P875:S875" si="1923">P872+P874</f>
        <v>0</v>
      </c>
      <c r="Q875" s="6">
        <f t="shared" si="1923"/>
        <v>0</v>
      </c>
      <c r="R875" s="6">
        <f t="shared" si="1923"/>
        <v>0</v>
      </c>
      <c r="S875" s="6">
        <f t="shared" si="1923"/>
        <v>0</v>
      </c>
    </row>
    <row r="876" spans="1:19" x14ac:dyDescent="0.25">
      <c r="A876" s="8" t="s">
        <v>33</v>
      </c>
      <c r="B876" s="80">
        <v>0.25</v>
      </c>
      <c r="C876" s="6">
        <f t="shared" ref="C876" si="1924">C875*$B$16</f>
        <v>0</v>
      </c>
      <c r="D876" s="6">
        <f t="shared" ref="D876:N876" si="1925">D875*$B$16</f>
        <v>0</v>
      </c>
      <c r="E876" s="6">
        <f t="shared" si="1925"/>
        <v>0</v>
      </c>
      <c r="F876" s="6">
        <f t="shared" si="1925"/>
        <v>0</v>
      </c>
      <c r="G876" s="6">
        <f t="shared" si="1925"/>
        <v>0</v>
      </c>
      <c r="H876" s="6">
        <f t="shared" si="1925"/>
        <v>0</v>
      </c>
      <c r="I876" s="6">
        <f t="shared" si="1925"/>
        <v>0</v>
      </c>
      <c r="J876" s="6">
        <f t="shared" si="1925"/>
        <v>0</v>
      </c>
      <c r="K876" s="6">
        <f t="shared" si="1925"/>
        <v>0</v>
      </c>
      <c r="L876" s="6">
        <f t="shared" si="1925"/>
        <v>0</v>
      </c>
      <c r="M876" s="6">
        <f t="shared" si="1925"/>
        <v>0</v>
      </c>
      <c r="N876" s="6">
        <f t="shared" si="1925"/>
        <v>0</v>
      </c>
      <c r="O876" s="6">
        <f t="shared" si="1919"/>
        <v>0</v>
      </c>
      <c r="P876" s="6">
        <f t="shared" ref="P876:S876" si="1926">P875*$B876</f>
        <v>0</v>
      </c>
      <c r="Q876" s="6">
        <f t="shared" si="1926"/>
        <v>0</v>
      </c>
      <c r="R876" s="6">
        <f t="shared" si="1926"/>
        <v>0</v>
      </c>
      <c r="S876" s="6">
        <f t="shared" si="1926"/>
        <v>0</v>
      </c>
    </row>
    <row r="877" spans="1:19" x14ac:dyDescent="0.25">
      <c r="A877" s="8" t="s">
        <v>34</v>
      </c>
      <c r="B877" s="9">
        <f>1-B876</f>
        <v>0.75</v>
      </c>
      <c r="C877" s="6">
        <f t="shared" ref="C877" si="1927">C875*$B$17</f>
        <v>0</v>
      </c>
      <c r="D877" s="6">
        <f t="shared" ref="D877:N877" si="1928">D875*$B$17</f>
        <v>0</v>
      </c>
      <c r="E877" s="6">
        <f t="shared" si="1928"/>
        <v>0</v>
      </c>
      <c r="F877" s="6">
        <f t="shared" si="1928"/>
        <v>0</v>
      </c>
      <c r="G877" s="6">
        <f t="shared" si="1928"/>
        <v>0</v>
      </c>
      <c r="H877" s="6">
        <f t="shared" si="1928"/>
        <v>0</v>
      </c>
      <c r="I877" s="6">
        <f t="shared" si="1928"/>
        <v>0</v>
      </c>
      <c r="J877" s="6">
        <f t="shared" si="1928"/>
        <v>0</v>
      </c>
      <c r="K877" s="6">
        <f t="shared" si="1928"/>
        <v>0</v>
      </c>
      <c r="L877" s="6">
        <f t="shared" si="1928"/>
        <v>0</v>
      </c>
      <c r="M877" s="6">
        <f t="shared" si="1928"/>
        <v>0</v>
      </c>
      <c r="N877" s="6">
        <f t="shared" si="1928"/>
        <v>0</v>
      </c>
      <c r="O877" s="6">
        <f t="shared" si="1919"/>
        <v>0</v>
      </c>
      <c r="P877" s="6">
        <f t="shared" ref="P877:S877" si="1929">P875-P876</f>
        <v>0</v>
      </c>
      <c r="Q877" s="6">
        <f t="shared" si="1929"/>
        <v>0</v>
      </c>
      <c r="R877" s="6">
        <f t="shared" si="1929"/>
        <v>0</v>
      </c>
      <c r="S877" s="6">
        <f t="shared" si="1929"/>
        <v>0</v>
      </c>
    </row>
    <row r="878" spans="1:19" x14ac:dyDescent="0.25">
      <c r="A878" s="122" t="str">
        <f>Vendas!A889</f>
        <v>PRODUTO 88</v>
      </c>
      <c r="B878" s="122"/>
      <c r="C878" s="98" t="s">
        <v>17</v>
      </c>
      <c r="D878" s="98" t="s">
        <v>18</v>
      </c>
      <c r="E878" s="98" t="s">
        <v>19</v>
      </c>
      <c r="F878" s="98" t="s">
        <v>20</v>
      </c>
      <c r="G878" s="98" t="s">
        <v>21</v>
      </c>
      <c r="H878" s="98" t="s">
        <v>22</v>
      </c>
      <c r="I878" s="98" t="s">
        <v>23</v>
      </c>
      <c r="J878" s="98" t="s">
        <v>24</v>
      </c>
      <c r="K878" s="98" t="s">
        <v>25</v>
      </c>
      <c r="L878" s="98" t="s">
        <v>26</v>
      </c>
      <c r="M878" s="98" t="s">
        <v>27</v>
      </c>
      <c r="N878" s="98" t="s">
        <v>28</v>
      </c>
      <c r="O878" s="98" t="s">
        <v>438</v>
      </c>
      <c r="P878" s="98" t="s">
        <v>447</v>
      </c>
      <c r="Q878" s="98" t="s">
        <v>448</v>
      </c>
      <c r="R878" s="98" t="s">
        <v>449</v>
      </c>
      <c r="S878" s="98" t="s">
        <v>450</v>
      </c>
    </row>
    <row r="879" spans="1:19" x14ac:dyDescent="0.25">
      <c r="A879" s="194" t="s">
        <v>29</v>
      </c>
      <c r="B879" s="194"/>
      <c r="C879" s="78">
        <f>Vendas!C891</f>
        <v>0</v>
      </c>
      <c r="D879" s="78">
        <f>Vendas!D891</f>
        <v>0</v>
      </c>
      <c r="E879" s="78">
        <f>Vendas!E891</f>
        <v>0</v>
      </c>
      <c r="F879" s="78">
        <f>Vendas!F891</f>
        <v>0</v>
      </c>
      <c r="G879" s="78">
        <f>Vendas!G891</f>
        <v>0</v>
      </c>
      <c r="H879" s="78">
        <f>Vendas!H891</f>
        <v>0</v>
      </c>
      <c r="I879" s="78">
        <f>Vendas!I891</f>
        <v>0</v>
      </c>
      <c r="J879" s="78">
        <f>Vendas!J891</f>
        <v>0</v>
      </c>
      <c r="K879" s="78">
        <f>Vendas!K891</f>
        <v>0</v>
      </c>
      <c r="L879" s="78">
        <f>Vendas!L891</f>
        <v>0</v>
      </c>
      <c r="M879" s="78">
        <f>Vendas!M891</f>
        <v>0</v>
      </c>
      <c r="N879" s="78">
        <f>Vendas!N891</f>
        <v>0</v>
      </c>
      <c r="O879" s="79">
        <f t="shared" ref="O879" si="1930">SUM(C879:N879)</f>
        <v>0</v>
      </c>
      <c r="P879" s="79">
        <f>Vendas!P891</f>
        <v>0</v>
      </c>
      <c r="Q879" s="79">
        <f>Vendas!Q891</f>
        <v>0</v>
      </c>
      <c r="R879" s="79">
        <f>Vendas!R891</f>
        <v>0</v>
      </c>
      <c r="S879" s="79">
        <f>Vendas!S891</f>
        <v>0</v>
      </c>
    </row>
    <row r="880" spans="1:19" x14ac:dyDescent="0.25">
      <c r="A880" s="175" t="s">
        <v>516</v>
      </c>
      <c r="B880" s="120">
        <v>0</v>
      </c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9"/>
      <c r="P880" s="79"/>
      <c r="Q880" s="79"/>
      <c r="R880" s="79"/>
      <c r="S880" s="79"/>
    </row>
    <row r="881" spans="1:19" x14ac:dyDescent="0.25">
      <c r="A881" s="194" t="s">
        <v>30</v>
      </c>
      <c r="B881" s="194"/>
      <c r="C881" s="6">
        <f>Vendas!C892*(1-$B880)</f>
        <v>0</v>
      </c>
      <c r="D881" s="6">
        <f>Vendas!D892*(1-$B880)</f>
        <v>0</v>
      </c>
      <c r="E881" s="6">
        <f>Vendas!E892*(1-$B880)</f>
        <v>0</v>
      </c>
      <c r="F881" s="6">
        <f>Vendas!F892*(1-$B880)</f>
        <v>0</v>
      </c>
      <c r="G881" s="6">
        <f>Vendas!G892*(1-$B880)</f>
        <v>0</v>
      </c>
      <c r="H881" s="6">
        <f>Vendas!H892*(1-$B880)</f>
        <v>0</v>
      </c>
      <c r="I881" s="6">
        <f>Vendas!I892*(1-$B880)</f>
        <v>0</v>
      </c>
      <c r="J881" s="6">
        <f>Vendas!J892*(1-$B880)</f>
        <v>0</v>
      </c>
      <c r="K881" s="6">
        <f>Vendas!K892*(1-$B880)</f>
        <v>0</v>
      </c>
      <c r="L881" s="6">
        <f>Vendas!L892*(1-$B880)</f>
        <v>0</v>
      </c>
      <c r="M881" s="6">
        <f>Vendas!M892*(1-$B880)</f>
        <v>0</v>
      </c>
      <c r="N881" s="6">
        <f>Vendas!N892*(1-$B880)</f>
        <v>0</v>
      </c>
      <c r="O881" s="6">
        <f t="shared" ref="O881" si="1931">AVERAGE(C881:N881)</f>
        <v>0</v>
      </c>
      <c r="P881" s="6">
        <f>Vendas!P892*(1-Aprovisionamento!$B880)</f>
        <v>0</v>
      </c>
      <c r="Q881" s="6">
        <f>Vendas!Q892*(1-Aprovisionamento!$B880)</f>
        <v>0</v>
      </c>
      <c r="R881" s="6">
        <f>Vendas!R892*(1-Aprovisionamento!$B880)</f>
        <v>0</v>
      </c>
      <c r="S881" s="6">
        <f>Vendas!S892*(1-Aprovisionamento!$B880)</f>
        <v>0</v>
      </c>
    </row>
    <row r="882" spans="1:19" ht="12" customHeight="1" x14ac:dyDescent="0.25">
      <c r="A882" s="194" t="s">
        <v>282</v>
      </c>
      <c r="B882" s="194"/>
      <c r="C882" s="6">
        <f t="shared" ref="C882" si="1932">C879*C881</f>
        <v>0</v>
      </c>
      <c r="D882" s="6">
        <f t="shared" ref="D882:N882" si="1933">D879*D881</f>
        <v>0</v>
      </c>
      <c r="E882" s="6">
        <f t="shared" si="1933"/>
        <v>0</v>
      </c>
      <c r="F882" s="6">
        <f t="shared" si="1933"/>
        <v>0</v>
      </c>
      <c r="G882" s="6">
        <f t="shared" si="1933"/>
        <v>0</v>
      </c>
      <c r="H882" s="6">
        <f t="shared" si="1933"/>
        <v>0</v>
      </c>
      <c r="I882" s="6">
        <f t="shared" si="1933"/>
        <v>0</v>
      </c>
      <c r="J882" s="6">
        <f t="shared" si="1933"/>
        <v>0</v>
      </c>
      <c r="K882" s="6">
        <f t="shared" si="1933"/>
        <v>0</v>
      </c>
      <c r="L882" s="6">
        <f t="shared" si="1933"/>
        <v>0</v>
      </c>
      <c r="M882" s="6">
        <f t="shared" si="1933"/>
        <v>0</v>
      </c>
      <c r="N882" s="6">
        <f t="shared" si="1933"/>
        <v>0</v>
      </c>
      <c r="O882" s="6">
        <f t="shared" ref="O882" si="1934">SUM(C882:N882)</f>
        <v>0</v>
      </c>
      <c r="P882" s="6">
        <f t="shared" ref="P882:S882" si="1935">P879*P881</f>
        <v>0</v>
      </c>
      <c r="Q882" s="6">
        <f t="shared" si="1935"/>
        <v>0</v>
      </c>
      <c r="R882" s="6">
        <f t="shared" si="1935"/>
        <v>0</v>
      </c>
      <c r="S882" s="6">
        <f t="shared" si="1935"/>
        <v>0</v>
      </c>
    </row>
    <row r="883" spans="1:19" x14ac:dyDescent="0.25">
      <c r="A883" s="194" t="s">
        <v>31</v>
      </c>
      <c r="B883" s="194"/>
      <c r="C883" s="130">
        <f>Vendas!C894</f>
        <v>0.21</v>
      </c>
      <c r="D883" s="130">
        <f>Vendas!D894</f>
        <v>0.21</v>
      </c>
      <c r="E883" s="130">
        <f>Vendas!E894</f>
        <v>0.21</v>
      </c>
      <c r="F883" s="130">
        <f>Vendas!F894</f>
        <v>0.21</v>
      </c>
      <c r="G883" s="130">
        <f>Vendas!G894</f>
        <v>0.21</v>
      </c>
      <c r="H883" s="130">
        <f>Vendas!H894</f>
        <v>0.21</v>
      </c>
      <c r="I883" s="130">
        <f>Vendas!I894</f>
        <v>0.21</v>
      </c>
      <c r="J883" s="130">
        <f>Vendas!J894</f>
        <v>0.21</v>
      </c>
      <c r="K883" s="130">
        <f>Vendas!K894</f>
        <v>0.21</v>
      </c>
      <c r="L883" s="130">
        <f>Vendas!L894</f>
        <v>0.21</v>
      </c>
      <c r="M883" s="130">
        <f>Vendas!M894</f>
        <v>0.21</v>
      </c>
      <c r="N883" s="130">
        <f>Vendas!N894</f>
        <v>0.21</v>
      </c>
      <c r="O883" s="6"/>
      <c r="P883" s="6"/>
      <c r="Q883" s="6"/>
      <c r="R883" s="6"/>
      <c r="S883" s="6"/>
    </row>
    <row r="884" spans="1:19" x14ac:dyDescent="0.25">
      <c r="A884" s="195" t="s">
        <v>280</v>
      </c>
      <c r="B884" s="195"/>
      <c r="C884" s="6">
        <f t="shared" ref="C884" si="1936">C882*C883</f>
        <v>0</v>
      </c>
      <c r="D884" s="6">
        <f t="shared" ref="D884:N884" si="1937">D882*D883</f>
        <v>0</v>
      </c>
      <c r="E884" s="6">
        <f t="shared" si="1937"/>
        <v>0</v>
      </c>
      <c r="F884" s="6">
        <f t="shared" si="1937"/>
        <v>0</v>
      </c>
      <c r="G884" s="6">
        <f t="shared" si="1937"/>
        <v>0</v>
      </c>
      <c r="H884" s="6">
        <f t="shared" si="1937"/>
        <v>0</v>
      </c>
      <c r="I884" s="6">
        <f t="shared" si="1937"/>
        <v>0</v>
      </c>
      <c r="J884" s="6">
        <f t="shared" si="1937"/>
        <v>0</v>
      </c>
      <c r="K884" s="6">
        <f t="shared" si="1937"/>
        <v>0</v>
      </c>
      <c r="L884" s="6">
        <f t="shared" si="1937"/>
        <v>0</v>
      </c>
      <c r="M884" s="6">
        <f t="shared" si="1937"/>
        <v>0</v>
      </c>
      <c r="N884" s="6">
        <f t="shared" si="1937"/>
        <v>0</v>
      </c>
      <c r="O884" s="6">
        <f t="shared" ref="O884:O887" si="1938">SUM(C884:N884)</f>
        <v>0</v>
      </c>
      <c r="P884" s="6">
        <f t="shared" ref="P884:S884" si="1939">P882*$C883</f>
        <v>0</v>
      </c>
      <c r="Q884" s="6">
        <f t="shared" si="1939"/>
        <v>0</v>
      </c>
      <c r="R884" s="6">
        <f t="shared" si="1939"/>
        <v>0</v>
      </c>
      <c r="S884" s="6">
        <f t="shared" si="1939"/>
        <v>0</v>
      </c>
    </row>
    <row r="885" spans="1:19" x14ac:dyDescent="0.25">
      <c r="A885" s="195" t="s">
        <v>281</v>
      </c>
      <c r="B885" s="195"/>
      <c r="C885" s="6">
        <f t="shared" ref="C885" si="1940">C882+C884</f>
        <v>0</v>
      </c>
      <c r="D885" s="6">
        <f t="shared" ref="D885:N885" si="1941">D882+D884</f>
        <v>0</v>
      </c>
      <c r="E885" s="6">
        <f t="shared" si="1941"/>
        <v>0</v>
      </c>
      <c r="F885" s="6">
        <f t="shared" si="1941"/>
        <v>0</v>
      </c>
      <c r="G885" s="6">
        <f t="shared" si="1941"/>
        <v>0</v>
      </c>
      <c r="H885" s="6">
        <f t="shared" si="1941"/>
        <v>0</v>
      </c>
      <c r="I885" s="6">
        <f t="shared" si="1941"/>
        <v>0</v>
      </c>
      <c r="J885" s="6">
        <f t="shared" si="1941"/>
        <v>0</v>
      </c>
      <c r="K885" s="6">
        <f t="shared" si="1941"/>
        <v>0</v>
      </c>
      <c r="L885" s="6">
        <f t="shared" si="1941"/>
        <v>0</v>
      </c>
      <c r="M885" s="6">
        <f t="shared" si="1941"/>
        <v>0</v>
      </c>
      <c r="N885" s="6">
        <f t="shared" si="1941"/>
        <v>0</v>
      </c>
      <c r="O885" s="6">
        <f t="shared" si="1938"/>
        <v>0</v>
      </c>
      <c r="P885" s="6">
        <f t="shared" ref="P885:S885" si="1942">P882+P884</f>
        <v>0</v>
      </c>
      <c r="Q885" s="6">
        <f t="shared" si="1942"/>
        <v>0</v>
      </c>
      <c r="R885" s="6">
        <f t="shared" si="1942"/>
        <v>0</v>
      </c>
      <c r="S885" s="6">
        <f t="shared" si="1942"/>
        <v>0</v>
      </c>
    </row>
    <row r="886" spans="1:19" x14ac:dyDescent="0.25">
      <c r="A886" s="8" t="s">
        <v>33</v>
      </c>
      <c r="B886" s="80">
        <v>0.25</v>
      </c>
      <c r="C886" s="6">
        <f t="shared" ref="C886" si="1943">C885*$B$16</f>
        <v>0</v>
      </c>
      <c r="D886" s="6">
        <f t="shared" ref="D886:N886" si="1944">D885*$B$16</f>
        <v>0</v>
      </c>
      <c r="E886" s="6">
        <f t="shared" si="1944"/>
        <v>0</v>
      </c>
      <c r="F886" s="6">
        <f t="shared" si="1944"/>
        <v>0</v>
      </c>
      <c r="G886" s="6">
        <f t="shared" si="1944"/>
        <v>0</v>
      </c>
      <c r="H886" s="6">
        <f t="shared" si="1944"/>
        <v>0</v>
      </c>
      <c r="I886" s="6">
        <f t="shared" si="1944"/>
        <v>0</v>
      </c>
      <c r="J886" s="6">
        <f t="shared" si="1944"/>
        <v>0</v>
      </c>
      <c r="K886" s="6">
        <f t="shared" si="1944"/>
        <v>0</v>
      </c>
      <c r="L886" s="6">
        <f t="shared" si="1944"/>
        <v>0</v>
      </c>
      <c r="M886" s="6">
        <f t="shared" si="1944"/>
        <v>0</v>
      </c>
      <c r="N886" s="6">
        <f t="shared" si="1944"/>
        <v>0</v>
      </c>
      <c r="O886" s="6">
        <f t="shared" si="1938"/>
        <v>0</v>
      </c>
      <c r="P886" s="6">
        <f t="shared" ref="P886:S886" si="1945">P885*$B886</f>
        <v>0</v>
      </c>
      <c r="Q886" s="6">
        <f t="shared" si="1945"/>
        <v>0</v>
      </c>
      <c r="R886" s="6">
        <f t="shared" si="1945"/>
        <v>0</v>
      </c>
      <c r="S886" s="6">
        <f t="shared" si="1945"/>
        <v>0</v>
      </c>
    </row>
    <row r="887" spans="1:19" x14ac:dyDescent="0.25">
      <c r="A887" s="8" t="s">
        <v>34</v>
      </c>
      <c r="B887" s="9">
        <f>1-B886</f>
        <v>0.75</v>
      </c>
      <c r="C887" s="6">
        <f t="shared" ref="C887" si="1946">C885*$B$17</f>
        <v>0</v>
      </c>
      <c r="D887" s="6">
        <f t="shared" ref="D887:N887" si="1947">D885*$B$17</f>
        <v>0</v>
      </c>
      <c r="E887" s="6">
        <f t="shared" si="1947"/>
        <v>0</v>
      </c>
      <c r="F887" s="6">
        <f t="shared" si="1947"/>
        <v>0</v>
      </c>
      <c r="G887" s="6">
        <f t="shared" si="1947"/>
        <v>0</v>
      </c>
      <c r="H887" s="6">
        <f t="shared" si="1947"/>
        <v>0</v>
      </c>
      <c r="I887" s="6">
        <f t="shared" si="1947"/>
        <v>0</v>
      </c>
      <c r="J887" s="6">
        <f t="shared" si="1947"/>
        <v>0</v>
      </c>
      <c r="K887" s="6">
        <f t="shared" si="1947"/>
        <v>0</v>
      </c>
      <c r="L887" s="6">
        <f t="shared" si="1947"/>
        <v>0</v>
      </c>
      <c r="M887" s="6">
        <f t="shared" si="1947"/>
        <v>0</v>
      </c>
      <c r="N887" s="6">
        <f t="shared" si="1947"/>
        <v>0</v>
      </c>
      <c r="O887" s="6">
        <f t="shared" si="1938"/>
        <v>0</v>
      </c>
      <c r="P887" s="6">
        <f t="shared" ref="P887:S887" si="1948">P885-P886</f>
        <v>0</v>
      </c>
      <c r="Q887" s="6">
        <f t="shared" si="1948"/>
        <v>0</v>
      </c>
      <c r="R887" s="6">
        <f t="shared" si="1948"/>
        <v>0</v>
      </c>
      <c r="S887" s="6">
        <f t="shared" si="1948"/>
        <v>0</v>
      </c>
    </row>
    <row r="888" spans="1:19" x14ac:dyDescent="0.25">
      <c r="A888" s="122" t="str">
        <f>Vendas!A899</f>
        <v>PRODUTO 89</v>
      </c>
      <c r="B888" s="122"/>
      <c r="C888" s="98" t="s">
        <v>17</v>
      </c>
      <c r="D888" s="98" t="s">
        <v>18</v>
      </c>
      <c r="E888" s="98" t="s">
        <v>19</v>
      </c>
      <c r="F888" s="98" t="s">
        <v>20</v>
      </c>
      <c r="G888" s="98" t="s">
        <v>21</v>
      </c>
      <c r="H888" s="98" t="s">
        <v>22</v>
      </c>
      <c r="I888" s="98" t="s">
        <v>23</v>
      </c>
      <c r="J888" s="98" t="s">
        <v>24</v>
      </c>
      <c r="K888" s="98" t="s">
        <v>25</v>
      </c>
      <c r="L888" s="98" t="s">
        <v>26</v>
      </c>
      <c r="M888" s="98" t="s">
        <v>27</v>
      </c>
      <c r="N888" s="98" t="s">
        <v>28</v>
      </c>
      <c r="O888" s="98" t="s">
        <v>438</v>
      </c>
      <c r="P888" s="98" t="s">
        <v>447</v>
      </c>
      <c r="Q888" s="98" t="s">
        <v>448</v>
      </c>
      <c r="R888" s="98" t="s">
        <v>449</v>
      </c>
      <c r="S888" s="98" t="s">
        <v>450</v>
      </c>
    </row>
    <row r="889" spans="1:19" x14ac:dyDescent="0.25">
      <c r="A889" s="194" t="s">
        <v>29</v>
      </c>
      <c r="B889" s="194"/>
      <c r="C889" s="78">
        <f>Vendas!C901</f>
        <v>0</v>
      </c>
      <c r="D889" s="78">
        <f>Vendas!D901</f>
        <v>0</v>
      </c>
      <c r="E889" s="78">
        <f>Vendas!E901</f>
        <v>0</v>
      </c>
      <c r="F889" s="78">
        <f>Vendas!F901</f>
        <v>0</v>
      </c>
      <c r="G889" s="78">
        <f>Vendas!G901</f>
        <v>0</v>
      </c>
      <c r="H889" s="78">
        <f>Vendas!H901</f>
        <v>0</v>
      </c>
      <c r="I889" s="78">
        <f>Vendas!I901</f>
        <v>0</v>
      </c>
      <c r="J889" s="78">
        <f>Vendas!J901</f>
        <v>0</v>
      </c>
      <c r="K889" s="78">
        <f>Vendas!K901</f>
        <v>0</v>
      </c>
      <c r="L889" s="78">
        <f>Vendas!L901</f>
        <v>0</v>
      </c>
      <c r="M889" s="78">
        <f>Vendas!M901</f>
        <v>0</v>
      </c>
      <c r="N889" s="78">
        <f>Vendas!N901</f>
        <v>0</v>
      </c>
      <c r="O889" s="79">
        <f t="shared" ref="O889" si="1949">SUM(C889:N889)</f>
        <v>0</v>
      </c>
      <c r="P889" s="79">
        <f>Vendas!P901</f>
        <v>0</v>
      </c>
      <c r="Q889" s="79">
        <f>Vendas!Q901</f>
        <v>0</v>
      </c>
      <c r="R889" s="79">
        <f>Vendas!R901</f>
        <v>0</v>
      </c>
      <c r="S889" s="79">
        <f>Vendas!S901</f>
        <v>0</v>
      </c>
    </row>
    <row r="890" spans="1:19" x14ac:dyDescent="0.25">
      <c r="A890" s="175" t="s">
        <v>516</v>
      </c>
      <c r="B890" s="120">
        <v>0</v>
      </c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9"/>
      <c r="P890" s="79"/>
      <c r="Q890" s="79"/>
      <c r="R890" s="79"/>
      <c r="S890" s="79"/>
    </row>
    <row r="891" spans="1:19" x14ac:dyDescent="0.25">
      <c r="A891" s="194" t="s">
        <v>30</v>
      </c>
      <c r="B891" s="194"/>
      <c r="C891" s="6">
        <f>Vendas!C902*(1-$B890)</f>
        <v>0</v>
      </c>
      <c r="D891" s="6">
        <f>Vendas!D902*(1-$B890)</f>
        <v>0</v>
      </c>
      <c r="E891" s="6">
        <f>Vendas!E902*(1-$B890)</f>
        <v>0</v>
      </c>
      <c r="F891" s="6">
        <f>Vendas!F902*(1-$B890)</f>
        <v>0</v>
      </c>
      <c r="G891" s="6">
        <f>Vendas!G902*(1-$B890)</f>
        <v>0</v>
      </c>
      <c r="H891" s="6">
        <f>Vendas!H902*(1-$B890)</f>
        <v>0</v>
      </c>
      <c r="I891" s="6">
        <f>Vendas!I902*(1-$B890)</f>
        <v>0</v>
      </c>
      <c r="J891" s="6">
        <f>Vendas!J902*(1-$B890)</f>
        <v>0</v>
      </c>
      <c r="K891" s="6">
        <f>Vendas!K902*(1-$B890)</f>
        <v>0</v>
      </c>
      <c r="L891" s="6">
        <f>Vendas!L902*(1-$B890)</f>
        <v>0</v>
      </c>
      <c r="M891" s="6">
        <f>Vendas!M902*(1-$B890)</f>
        <v>0</v>
      </c>
      <c r="N891" s="6">
        <f>Vendas!N902*(1-$B890)</f>
        <v>0</v>
      </c>
      <c r="O891" s="6">
        <f t="shared" ref="O891" si="1950">AVERAGE(C891:N891)</f>
        <v>0</v>
      </c>
      <c r="P891" s="6">
        <f>Vendas!P902*(1-Aprovisionamento!$B890)</f>
        <v>0</v>
      </c>
      <c r="Q891" s="6">
        <f>Vendas!Q902*(1-Aprovisionamento!$B890)</f>
        <v>0</v>
      </c>
      <c r="R891" s="6">
        <f>Vendas!R902*(1-Aprovisionamento!$B890)</f>
        <v>0</v>
      </c>
      <c r="S891" s="6">
        <f>Vendas!S902*(1-Aprovisionamento!$B890)</f>
        <v>0</v>
      </c>
    </row>
    <row r="892" spans="1:19" ht="12" customHeight="1" x14ac:dyDescent="0.25">
      <c r="A892" s="194" t="s">
        <v>282</v>
      </c>
      <c r="B892" s="194"/>
      <c r="C892" s="6">
        <f t="shared" ref="C892" si="1951">C889*C891</f>
        <v>0</v>
      </c>
      <c r="D892" s="6">
        <f t="shared" ref="D892:N892" si="1952">D889*D891</f>
        <v>0</v>
      </c>
      <c r="E892" s="6">
        <f t="shared" si="1952"/>
        <v>0</v>
      </c>
      <c r="F892" s="6">
        <f t="shared" si="1952"/>
        <v>0</v>
      </c>
      <c r="G892" s="6">
        <f t="shared" si="1952"/>
        <v>0</v>
      </c>
      <c r="H892" s="6">
        <f t="shared" si="1952"/>
        <v>0</v>
      </c>
      <c r="I892" s="6">
        <f t="shared" si="1952"/>
        <v>0</v>
      </c>
      <c r="J892" s="6">
        <f t="shared" si="1952"/>
        <v>0</v>
      </c>
      <c r="K892" s="6">
        <f t="shared" si="1952"/>
        <v>0</v>
      </c>
      <c r="L892" s="6">
        <f t="shared" si="1952"/>
        <v>0</v>
      </c>
      <c r="M892" s="6">
        <f t="shared" si="1952"/>
        <v>0</v>
      </c>
      <c r="N892" s="6">
        <f t="shared" si="1952"/>
        <v>0</v>
      </c>
      <c r="O892" s="6">
        <f t="shared" ref="O892" si="1953">SUM(C892:N892)</f>
        <v>0</v>
      </c>
      <c r="P892" s="6">
        <f t="shared" ref="P892:S892" si="1954">P889*P891</f>
        <v>0</v>
      </c>
      <c r="Q892" s="6">
        <f t="shared" si="1954"/>
        <v>0</v>
      </c>
      <c r="R892" s="6">
        <f t="shared" si="1954"/>
        <v>0</v>
      </c>
      <c r="S892" s="6">
        <f t="shared" si="1954"/>
        <v>0</v>
      </c>
    </row>
    <row r="893" spans="1:19" x14ac:dyDescent="0.25">
      <c r="A893" s="194" t="s">
        <v>31</v>
      </c>
      <c r="B893" s="194"/>
      <c r="C893" s="130">
        <f>Vendas!C904</f>
        <v>0.21</v>
      </c>
      <c r="D893" s="130">
        <f>Vendas!D904</f>
        <v>0.21</v>
      </c>
      <c r="E893" s="130">
        <f>Vendas!E904</f>
        <v>0.21</v>
      </c>
      <c r="F893" s="130">
        <f>Vendas!F904</f>
        <v>0.21</v>
      </c>
      <c r="G893" s="130">
        <f>Vendas!G904</f>
        <v>0.21</v>
      </c>
      <c r="H893" s="130">
        <f>Vendas!H904</f>
        <v>0.21</v>
      </c>
      <c r="I893" s="130">
        <f>Vendas!I904</f>
        <v>0.21</v>
      </c>
      <c r="J893" s="130">
        <f>Vendas!J904</f>
        <v>0.21</v>
      </c>
      <c r="K893" s="130">
        <f>Vendas!K904</f>
        <v>0.21</v>
      </c>
      <c r="L893" s="130">
        <f>Vendas!L904</f>
        <v>0.21</v>
      </c>
      <c r="M893" s="130">
        <f>Vendas!M904</f>
        <v>0.21</v>
      </c>
      <c r="N893" s="130">
        <f>Vendas!N904</f>
        <v>0.21</v>
      </c>
      <c r="O893" s="6"/>
      <c r="P893" s="6"/>
      <c r="Q893" s="6"/>
      <c r="R893" s="6"/>
      <c r="S893" s="6"/>
    </row>
    <row r="894" spans="1:19" x14ac:dyDescent="0.25">
      <c r="A894" s="195" t="s">
        <v>280</v>
      </c>
      <c r="B894" s="195"/>
      <c r="C894" s="6">
        <f t="shared" ref="C894" si="1955">C892*C893</f>
        <v>0</v>
      </c>
      <c r="D894" s="6">
        <f t="shared" ref="D894:N894" si="1956">D892*D893</f>
        <v>0</v>
      </c>
      <c r="E894" s="6">
        <f t="shared" si="1956"/>
        <v>0</v>
      </c>
      <c r="F894" s="6">
        <f t="shared" si="1956"/>
        <v>0</v>
      </c>
      <c r="G894" s="6">
        <f t="shared" si="1956"/>
        <v>0</v>
      </c>
      <c r="H894" s="6">
        <f t="shared" si="1956"/>
        <v>0</v>
      </c>
      <c r="I894" s="6">
        <f t="shared" si="1956"/>
        <v>0</v>
      </c>
      <c r="J894" s="6">
        <f t="shared" si="1956"/>
        <v>0</v>
      </c>
      <c r="K894" s="6">
        <f t="shared" si="1956"/>
        <v>0</v>
      </c>
      <c r="L894" s="6">
        <f t="shared" si="1956"/>
        <v>0</v>
      </c>
      <c r="M894" s="6">
        <f t="shared" si="1956"/>
        <v>0</v>
      </c>
      <c r="N894" s="6">
        <f t="shared" si="1956"/>
        <v>0</v>
      </c>
      <c r="O894" s="6">
        <f t="shared" ref="O894:O897" si="1957">SUM(C894:N894)</f>
        <v>0</v>
      </c>
      <c r="P894" s="6">
        <f t="shared" ref="P894:S894" si="1958">P892*$C893</f>
        <v>0</v>
      </c>
      <c r="Q894" s="6">
        <f t="shared" si="1958"/>
        <v>0</v>
      </c>
      <c r="R894" s="6">
        <f t="shared" si="1958"/>
        <v>0</v>
      </c>
      <c r="S894" s="6">
        <f t="shared" si="1958"/>
        <v>0</v>
      </c>
    </row>
    <row r="895" spans="1:19" x14ac:dyDescent="0.25">
      <c r="A895" s="195" t="s">
        <v>281</v>
      </c>
      <c r="B895" s="195"/>
      <c r="C895" s="6">
        <f t="shared" ref="C895" si="1959">C892+C894</f>
        <v>0</v>
      </c>
      <c r="D895" s="6">
        <f t="shared" ref="D895:N895" si="1960">D892+D894</f>
        <v>0</v>
      </c>
      <c r="E895" s="6">
        <f t="shared" si="1960"/>
        <v>0</v>
      </c>
      <c r="F895" s="6">
        <f t="shared" si="1960"/>
        <v>0</v>
      </c>
      <c r="G895" s="6">
        <f t="shared" si="1960"/>
        <v>0</v>
      </c>
      <c r="H895" s="6">
        <f t="shared" si="1960"/>
        <v>0</v>
      </c>
      <c r="I895" s="6">
        <f t="shared" si="1960"/>
        <v>0</v>
      </c>
      <c r="J895" s="6">
        <f t="shared" si="1960"/>
        <v>0</v>
      </c>
      <c r="K895" s="6">
        <f t="shared" si="1960"/>
        <v>0</v>
      </c>
      <c r="L895" s="6">
        <f t="shared" si="1960"/>
        <v>0</v>
      </c>
      <c r="M895" s="6">
        <f t="shared" si="1960"/>
        <v>0</v>
      </c>
      <c r="N895" s="6">
        <f t="shared" si="1960"/>
        <v>0</v>
      </c>
      <c r="O895" s="6">
        <f t="shared" si="1957"/>
        <v>0</v>
      </c>
      <c r="P895" s="6">
        <f t="shared" ref="P895:S895" si="1961">P892+P894</f>
        <v>0</v>
      </c>
      <c r="Q895" s="6">
        <f t="shared" si="1961"/>
        <v>0</v>
      </c>
      <c r="R895" s="6">
        <f t="shared" si="1961"/>
        <v>0</v>
      </c>
      <c r="S895" s="6">
        <f t="shared" si="1961"/>
        <v>0</v>
      </c>
    </row>
    <row r="896" spans="1:19" x14ac:dyDescent="0.25">
      <c r="A896" s="8" t="s">
        <v>33</v>
      </c>
      <c r="B896" s="80">
        <v>0.25</v>
      </c>
      <c r="C896" s="6">
        <f t="shared" ref="C896" si="1962">C895*$B$16</f>
        <v>0</v>
      </c>
      <c r="D896" s="6">
        <f t="shared" ref="D896:N896" si="1963">D895*$B$16</f>
        <v>0</v>
      </c>
      <c r="E896" s="6">
        <f t="shared" si="1963"/>
        <v>0</v>
      </c>
      <c r="F896" s="6">
        <f t="shared" si="1963"/>
        <v>0</v>
      </c>
      <c r="G896" s="6">
        <f t="shared" si="1963"/>
        <v>0</v>
      </c>
      <c r="H896" s="6">
        <f t="shared" si="1963"/>
        <v>0</v>
      </c>
      <c r="I896" s="6">
        <f t="shared" si="1963"/>
        <v>0</v>
      </c>
      <c r="J896" s="6">
        <f t="shared" si="1963"/>
        <v>0</v>
      </c>
      <c r="K896" s="6">
        <f t="shared" si="1963"/>
        <v>0</v>
      </c>
      <c r="L896" s="6">
        <f t="shared" si="1963"/>
        <v>0</v>
      </c>
      <c r="M896" s="6">
        <f t="shared" si="1963"/>
        <v>0</v>
      </c>
      <c r="N896" s="6">
        <f t="shared" si="1963"/>
        <v>0</v>
      </c>
      <c r="O896" s="6">
        <f t="shared" si="1957"/>
        <v>0</v>
      </c>
      <c r="P896" s="6">
        <f t="shared" ref="P896:S896" si="1964">P895*$B896</f>
        <v>0</v>
      </c>
      <c r="Q896" s="6">
        <f t="shared" si="1964"/>
        <v>0</v>
      </c>
      <c r="R896" s="6">
        <f t="shared" si="1964"/>
        <v>0</v>
      </c>
      <c r="S896" s="6">
        <f t="shared" si="1964"/>
        <v>0</v>
      </c>
    </row>
    <row r="897" spans="1:19" x14ac:dyDescent="0.25">
      <c r="A897" s="8" t="s">
        <v>34</v>
      </c>
      <c r="B897" s="9">
        <f>1-B896</f>
        <v>0.75</v>
      </c>
      <c r="C897" s="6">
        <f t="shared" ref="C897" si="1965">C895*$B$17</f>
        <v>0</v>
      </c>
      <c r="D897" s="6">
        <f t="shared" ref="D897:N897" si="1966">D895*$B$17</f>
        <v>0</v>
      </c>
      <c r="E897" s="6">
        <f t="shared" si="1966"/>
        <v>0</v>
      </c>
      <c r="F897" s="6">
        <f t="shared" si="1966"/>
        <v>0</v>
      </c>
      <c r="G897" s="6">
        <f t="shared" si="1966"/>
        <v>0</v>
      </c>
      <c r="H897" s="6">
        <f t="shared" si="1966"/>
        <v>0</v>
      </c>
      <c r="I897" s="6">
        <f t="shared" si="1966"/>
        <v>0</v>
      </c>
      <c r="J897" s="6">
        <f t="shared" si="1966"/>
        <v>0</v>
      </c>
      <c r="K897" s="6">
        <f t="shared" si="1966"/>
        <v>0</v>
      </c>
      <c r="L897" s="6">
        <f t="shared" si="1966"/>
        <v>0</v>
      </c>
      <c r="M897" s="6">
        <f t="shared" si="1966"/>
        <v>0</v>
      </c>
      <c r="N897" s="6">
        <f t="shared" si="1966"/>
        <v>0</v>
      </c>
      <c r="O897" s="6">
        <f t="shared" si="1957"/>
        <v>0</v>
      </c>
      <c r="P897" s="6">
        <f t="shared" ref="P897:S897" si="1967">P895-P896</f>
        <v>0</v>
      </c>
      <c r="Q897" s="6">
        <f t="shared" si="1967"/>
        <v>0</v>
      </c>
      <c r="R897" s="6">
        <f t="shared" si="1967"/>
        <v>0</v>
      </c>
      <c r="S897" s="6">
        <f t="shared" si="1967"/>
        <v>0</v>
      </c>
    </row>
    <row r="898" spans="1:19" x14ac:dyDescent="0.25">
      <c r="A898" s="122" t="str">
        <f>Vendas!A909</f>
        <v>PRODUTO 90</v>
      </c>
      <c r="B898" s="122"/>
      <c r="C898" s="98" t="s">
        <v>17</v>
      </c>
      <c r="D898" s="98" t="s">
        <v>18</v>
      </c>
      <c r="E898" s="98" t="s">
        <v>19</v>
      </c>
      <c r="F898" s="98" t="s">
        <v>20</v>
      </c>
      <c r="G898" s="98" t="s">
        <v>21</v>
      </c>
      <c r="H898" s="98" t="s">
        <v>22</v>
      </c>
      <c r="I898" s="98" t="s">
        <v>23</v>
      </c>
      <c r="J898" s="98" t="s">
        <v>24</v>
      </c>
      <c r="K898" s="98" t="s">
        <v>25</v>
      </c>
      <c r="L898" s="98" t="s">
        <v>26</v>
      </c>
      <c r="M898" s="98" t="s">
        <v>27</v>
      </c>
      <c r="N898" s="98" t="s">
        <v>28</v>
      </c>
      <c r="O898" s="98" t="s">
        <v>438</v>
      </c>
      <c r="P898" s="98" t="s">
        <v>447</v>
      </c>
      <c r="Q898" s="98" t="s">
        <v>448</v>
      </c>
      <c r="R898" s="98" t="s">
        <v>449</v>
      </c>
      <c r="S898" s="98" t="s">
        <v>450</v>
      </c>
    </row>
    <row r="899" spans="1:19" x14ac:dyDescent="0.25">
      <c r="A899" s="194" t="s">
        <v>29</v>
      </c>
      <c r="B899" s="194"/>
      <c r="C899" s="78">
        <f>Vendas!C911</f>
        <v>0</v>
      </c>
      <c r="D899" s="78">
        <f>Vendas!D911</f>
        <v>0</v>
      </c>
      <c r="E899" s="78">
        <f>Vendas!E911</f>
        <v>0</v>
      </c>
      <c r="F899" s="78">
        <f>Vendas!F911</f>
        <v>0</v>
      </c>
      <c r="G899" s="78">
        <f>Vendas!G911</f>
        <v>0</v>
      </c>
      <c r="H899" s="78">
        <f>Vendas!H911</f>
        <v>0</v>
      </c>
      <c r="I899" s="78">
        <f>Vendas!I911</f>
        <v>0</v>
      </c>
      <c r="J899" s="78">
        <f>Vendas!J911</f>
        <v>0</v>
      </c>
      <c r="K899" s="78">
        <f>Vendas!K911</f>
        <v>0</v>
      </c>
      <c r="L899" s="78">
        <f>Vendas!L911</f>
        <v>0</v>
      </c>
      <c r="M899" s="78">
        <f>Vendas!M911</f>
        <v>0</v>
      </c>
      <c r="N899" s="78">
        <f>Vendas!N911</f>
        <v>0</v>
      </c>
      <c r="O899" s="79">
        <f t="shared" ref="O899" si="1968">SUM(C899:N899)</f>
        <v>0</v>
      </c>
      <c r="P899" s="79">
        <f>Vendas!P911</f>
        <v>0</v>
      </c>
      <c r="Q899" s="79">
        <f>Vendas!Q911</f>
        <v>0</v>
      </c>
      <c r="R899" s="79">
        <f>Vendas!R911</f>
        <v>0</v>
      </c>
      <c r="S899" s="79">
        <f>Vendas!S911</f>
        <v>0</v>
      </c>
    </row>
    <row r="900" spans="1:19" x14ac:dyDescent="0.25">
      <c r="A900" s="175" t="s">
        <v>516</v>
      </c>
      <c r="B900" s="120">
        <v>0</v>
      </c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9"/>
      <c r="P900" s="79"/>
      <c r="Q900" s="79"/>
      <c r="R900" s="79"/>
      <c r="S900" s="79"/>
    </row>
    <row r="901" spans="1:19" x14ac:dyDescent="0.25">
      <c r="A901" s="194" t="s">
        <v>30</v>
      </c>
      <c r="B901" s="194"/>
      <c r="C901" s="6">
        <f>Vendas!C912*(1-$B900)</f>
        <v>0</v>
      </c>
      <c r="D901" s="6">
        <f>Vendas!D912*(1-$B900)</f>
        <v>0</v>
      </c>
      <c r="E901" s="6">
        <f>Vendas!E912*(1-$B900)</f>
        <v>0</v>
      </c>
      <c r="F901" s="6">
        <f>Vendas!F912*(1-$B900)</f>
        <v>0</v>
      </c>
      <c r="G901" s="6">
        <f>Vendas!G912*(1-$B900)</f>
        <v>0</v>
      </c>
      <c r="H901" s="6">
        <f>Vendas!H912*(1-$B900)</f>
        <v>0</v>
      </c>
      <c r="I901" s="6">
        <f>Vendas!I912*(1-$B900)</f>
        <v>0</v>
      </c>
      <c r="J901" s="6">
        <f>Vendas!J912*(1-$B900)</f>
        <v>0</v>
      </c>
      <c r="K901" s="6">
        <f>Vendas!K912*(1-$B900)</f>
        <v>0</v>
      </c>
      <c r="L901" s="6">
        <f>Vendas!L912*(1-$B900)</f>
        <v>0</v>
      </c>
      <c r="M901" s="6">
        <f>Vendas!M912*(1-$B900)</f>
        <v>0</v>
      </c>
      <c r="N901" s="6">
        <f>Vendas!N912*(1-$B900)</f>
        <v>0</v>
      </c>
      <c r="O901" s="6">
        <f t="shared" ref="O901" si="1969">AVERAGE(C901:N901)</f>
        <v>0</v>
      </c>
      <c r="P901" s="6">
        <f>Vendas!P912*(1-Aprovisionamento!$B900)</f>
        <v>0</v>
      </c>
      <c r="Q901" s="6">
        <f>Vendas!Q912*(1-Aprovisionamento!$B900)</f>
        <v>0</v>
      </c>
      <c r="R901" s="6">
        <f>Vendas!R912*(1-Aprovisionamento!$B900)</f>
        <v>0</v>
      </c>
      <c r="S901" s="6">
        <f>Vendas!S912*(1-Aprovisionamento!$B900)</f>
        <v>0</v>
      </c>
    </row>
    <row r="902" spans="1:19" ht="12" customHeight="1" x14ac:dyDescent="0.25">
      <c r="A902" s="194" t="s">
        <v>282</v>
      </c>
      <c r="B902" s="194"/>
      <c r="C902" s="6">
        <f t="shared" ref="C902" si="1970">C899*C901</f>
        <v>0</v>
      </c>
      <c r="D902" s="6">
        <f t="shared" ref="D902:N902" si="1971">D899*D901</f>
        <v>0</v>
      </c>
      <c r="E902" s="6">
        <f t="shared" si="1971"/>
        <v>0</v>
      </c>
      <c r="F902" s="6">
        <f t="shared" si="1971"/>
        <v>0</v>
      </c>
      <c r="G902" s="6">
        <f t="shared" si="1971"/>
        <v>0</v>
      </c>
      <c r="H902" s="6">
        <f t="shared" si="1971"/>
        <v>0</v>
      </c>
      <c r="I902" s="6">
        <f t="shared" si="1971"/>
        <v>0</v>
      </c>
      <c r="J902" s="6">
        <f t="shared" si="1971"/>
        <v>0</v>
      </c>
      <c r="K902" s="6">
        <f t="shared" si="1971"/>
        <v>0</v>
      </c>
      <c r="L902" s="6">
        <f t="shared" si="1971"/>
        <v>0</v>
      </c>
      <c r="M902" s="6">
        <f t="shared" si="1971"/>
        <v>0</v>
      </c>
      <c r="N902" s="6">
        <f t="shared" si="1971"/>
        <v>0</v>
      </c>
      <c r="O902" s="6">
        <f t="shared" ref="O902" si="1972">SUM(C902:N902)</f>
        <v>0</v>
      </c>
      <c r="P902" s="6">
        <f t="shared" ref="P902:S902" si="1973">P899*P901</f>
        <v>0</v>
      </c>
      <c r="Q902" s="6">
        <f t="shared" si="1973"/>
        <v>0</v>
      </c>
      <c r="R902" s="6">
        <f t="shared" si="1973"/>
        <v>0</v>
      </c>
      <c r="S902" s="6">
        <f t="shared" si="1973"/>
        <v>0</v>
      </c>
    </row>
    <row r="903" spans="1:19" x14ac:dyDescent="0.25">
      <c r="A903" s="194" t="s">
        <v>31</v>
      </c>
      <c r="B903" s="194"/>
      <c r="C903" s="130">
        <f>Vendas!C914</f>
        <v>0.21</v>
      </c>
      <c r="D903" s="130">
        <f>Vendas!D914</f>
        <v>0.21</v>
      </c>
      <c r="E903" s="130">
        <f>Vendas!E914</f>
        <v>0.21</v>
      </c>
      <c r="F903" s="130">
        <f>Vendas!F914</f>
        <v>0.21</v>
      </c>
      <c r="G903" s="130">
        <f>Vendas!G914</f>
        <v>0.21</v>
      </c>
      <c r="H903" s="130">
        <f>Vendas!H914</f>
        <v>0.21</v>
      </c>
      <c r="I903" s="130">
        <f>Vendas!I914</f>
        <v>0.21</v>
      </c>
      <c r="J903" s="130">
        <f>Vendas!J914</f>
        <v>0.21</v>
      </c>
      <c r="K903" s="130">
        <f>Vendas!K914</f>
        <v>0.21</v>
      </c>
      <c r="L903" s="130">
        <f>Vendas!L914</f>
        <v>0.21</v>
      </c>
      <c r="M903" s="130">
        <f>Vendas!M914</f>
        <v>0.21</v>
      </c>
      <c r="N903" s="130">
        <f>Vendas!N914</f>
        <v>0.21</v>
      </c>
      <c r="O903" s="6"/>
      <c r="P903" s="6"/>
      <c r="Q903" s="6"/>
      <c r="R903" s="6"/>
      <c r="S903" s="6"/>
    </row>
    <row r="904" spans="1:19" x14ac:dyDescent="0.25">
      <c r="A904" s="195" t="s">
        <v>280</v>
      </c>
      <c r="B904" s="195"/>
      <c r="C904" s="6">
        <f t="shared" ref="C904" si="1974">C902*C903</f>
        <v>0</v>
      </c>
      <c r="D904" s="6">
        <f t="shared" ref="D904:N904" si="1975">D902*D903</f>
        <v>0</v>
      </c>
      <c r="E904" s="6">
        <f t="shared" si="1975"/>
        <v>0</v>
      </c>
      <c r="F904" s="6">
        <f t="shared" si="1975"/>
        <v>0</v>
      </c>
      <c r="G904" s="6">
        <f t="shared" si="1975"/>
        <v>0</v>
      </c>
      <c r="H904" s="6">
        <f t="shared" si="1975"/>
        <v>0</v>
      </c>
      <c r="I904" s="6">
        <f t="shared" si="1975"/>
        <v>0</v>
      </c>
      <c r="J904" s="6">
        <f t="shared" si="1975"/>
        <v>0</v>
      </c>
      <c r="K904" s="6">
        <f t="shared" si="1975"/>
        <v>0</v>
      </c>
      <c r="L904" s="6">
        <f t="shared" si="1975"/>
        <v>0</v>
      </c>
      <c r="M904" s="6">
        <f t="shared" si="1975"/>
        <v>0</v>
      </c>
      <c r="N904" s="6">
        <f t="shared" si="1975"/>
        <v>0</v>
      </c>
      <c r="O904" s="6">
        <f t="shared" ref="O904:O907" si="1976">SUM(C904:N904)</f>
        <v>0</v>
      </c>
      <c r="P904" s="6">
        <f t="shared" ref="P904:S904" si="1977">P902*$C903</f>
        <v>0</v>
      </c>
      <c r="Q904" s="6">
        <f t="shared" si="1977"/>
        <v>0</v>
      </c>
      <c r="R904" s="6">
        <f t="shared" si="1977"/>
        <v>0</v>
      </c>
      <c r="S904" s="6">
        <f t="shared" si="1977"/>
        <v>0</v>
      </c>
    </row>
    <row r="905" spans="1:19" x14ac:dyDescent="0.25">
      <c r="A905" s="195" t="s">
        <v>281</v>
      </c>
      <c r="B905" s="195"/>
      <c r="C905" s="6">
        <f t="shared" ref="C905" si="1978">C902+C904</f>
        <v>0</v>
      </c>
      <c r="D905" s="6">
        <f t="shared" ref="D905:N905" si="1979">D902+D904</f>
        <v>0</v>
      </c>
      <c r="E905" s="6">
        <f t="shared" si="1979"/>
        <v>0</v>
      </c>
      <c r="F905" s="6">
        <f t="shared" si="1979"/>
        <v>0</v>
      </c>
      <c r="G905" s="6">
        <f t="shared" si="1979"/>
        <v>0</v>
      </c>
      <c r="H905" s="6">
        <f t="shared" si="1979"/>
        <v>0</v>
      </c>
      <c r="I905" s="6">
        <f t="shared" si="1979"/>
        <v>0</v>
      </c>
      <c r="J905" s="6">
        <f t="shared" si="1979"/>
        <v>0</v>
      </c>
      <c r="K905" s="6">
        <f t="shared" si="1979"/>
        <v>0</v>
      </c>
      <c r="L905" s="6">
        <f t="shared" si="1979"/>
        <v>0</v>
      </c>
      <c r="M905" s="6">
        <f t="shared" si="1979"/>
        <v>0</v>
      </c>
      <c r="N905" s="6">
        <f t="shared" si="1979"/>
        <v>0</v>
      </c>
      <c r="O905" s="6">
        <f t="shared" si="1976"/>
        <v>0</v>
      </c>
      <c r="P905" s="6">
        <f t="shared" ref="P905:S905" si="1980">P902+P904</f>
        <v>0</v>
      </c>
      <c r="Q905" s="6">
        <f t="shared" si="1980"/>
        <v>0</v>
      </c>
      <c r="R905" s="6">
        <f t="shared" si="1980"/>
        <v>0</v>
      </c>
      <c r="S905" s="6">
        <f t="shared" si="1980"/>
        <v>0</v>
      </c>
    </row>
    <row r="906" spans="1:19" x14ac:dyDescent="0.25">
      <c r="A906" s="8" t="s">
        <v>33</v>
      </c>
      <c r="B906" s="80">
        <v>0.25</v>
      </c>
      <c r="C906" s="6">
        <f t="shared" ref="C906" si="1981">C905*$B$16</f>
        <v>0</v>
      </c>
      <c r="D906" s="6">
        <f t="shared" ref="D906:N906" si="1982">D905*$B$16</f>
        <v>0</v>
      </c>
      <c r="E906" s="6">
        <f t="shared" si="1982"/>
        <v>0</v>
      </c>
      <c r="F906" s="6">
        <f t="shared" si="1982"/>
        <v>0</v>
      </c>
      <c r="G906" s="6">
        <f t="shared" si="1982"/>
        <v>0</v>
      </c>
      <c r="H906" s="6">
        <f t="shared" si="1982"/>
        <v>0</v>
      </c>
      <c r="I906" s="6">
        <f t="shared" si="1982"/>
        <v>0</v>
      </c>
      <c r="J906" s="6">
        <f t="shared" si="1982"/>
        <v>0</v>
      </c>
      <c r="K906" s="6">
        <f t="shared" si="1982"/>
        <v>0</v>
      </c>
      <c r="L906" s="6">
        <f t="shared" si="1982"/>
        <v>0</v>
      </c>
      <c r="M906" s="6">
        <f t="shared" si="1982"/>
        <v>0</v>
      </c>
      <c r="N906" s="6">
        <f t="shared" si="1982"/>
        <v>0</v>
      </c>
      <c r="O906" s="6">
        <f t="shared" si="1976"/>
        <v>0</v>
      </c>
      <c r="P906" s="6">
        <f t="shared" ref="P906:S906" si="1983">P905*$B906</f>
        <v>0</v>
      </c>
      <c r="Q906" s="6">
        <f t="shared" si="1983"/>
        <v>0</v>
      </c>
      <c r="R906" s="6">
        <f t="shared" si="1983"/>
        <v>0</v>
      </c>
      <c r="S906" s="6">
        <f t="shared" si="1983"/>
        <v>0</v>
      </c>
    </row>
    <row r="907" spans="1:19" x14ac:dyDescent="0.25">
      <c r="A907" s="8" t="s">
        <v>34</v>
      </c>
      <c r="B907" s="9">
        <f>1-B906</f>
        <v>0.75</v>
      </c>
      <c r="C907" s="6">
        <f t="shared" ref="C907" si="1984">C905*$B$17</f>
        <v>0</v>
      </c>
      <c r="D907" s="6">
        <f t="shared" ref="D907:N907" si="1985">D905*$B$17</f>
        <v>0</v>
      </c>
      <c r="E907" s="6">
        <f t="shared" si="1985"/>
        <v>0</v>
      </c>
      <c r="F907" s="6">
        <f t="shared" si="1985"/>
        <v>0</v>
      </c>
      <c r="G907" s="6">
        <f t="shared" si="1985"/>
        <v>0</v>
      </c>
      <c r="H907" s="6">
        <f t="shared" si="1985"/>
        <v>0</v>
      </c>
      <c r="I907" s="6">
        <f t="shared" si="1985"/>
        <v>0</v>
      </c>
      <c r="J907" s="6">
        <f t="shared" si="1985"/>
        <v>0</v>
      </c>
      <c r="K907" s="6">
        <f t="shared" si="1985"/>
        <v>0</v>
      </c>
      <c r="L907" s="6">
        <f t="shared" si="1985"/>
        <v>0</v>
      </c>
      <c r="M907" s="6">
        <f t="shared" si="1985"/>
        <v>0</v>
      </c>
      <c r="N907" s="6">
        <f t="shared" si="1985"/>
        <v>0</v>
      </c>
      <c r="O907" s="6">
        <f t="shared" si="1976"/>
        <v>0</v>
      </c>
      <c r="P907" s="6">
        <f t="shared" ref="P907:S907" si="1986">P905-P906</f>
        <v>0</v>
      </c>
      <c r="Q907" s="6">
        <f t="shared" si="1986"/>
        <v>0</v>
      </c>
      <c r="R907" s="6">
        <f t="shared" si="1986"/>
        <v>0</v>
      </c>
      <c r="S907" s="6">
        <f t="shared" si="1986"/>
        <v>0</v>
      </c>
    </row>
    <row r="908" spans="1:19" x14ac:dyDescent="0.25">
      <c r="A908" s="122" t="str">
        <f>Vendas!A919</f>
        <v>PRODUTO 91</v>
      </c>
      <c r="B908" s="122"/>
      <c r="C908" s="98" t="s">
        <v>17</v>
      </c>
      <c r="D908" s="98" t="s">
        <v>18</v>
      </c>
      <c r="E908" s="98" t="s">
        <v>19</v>
      </c>
      <c r="F908" s="98" t="s">
        <v>20</v>
      </c>
      <c r="G908" s="98" t="s">
        <v>21</v>
      </c>
      <c r="H908" s="98" t="s">
        <v>22</v>
      </c>
      <c r="I908" s="98" t="s">
        <v>23</v>
      </c>
      <c r="J908" s="98" t="s">
        <v>24</v>
      </c>
      <c r="K908" s="98" t="s">
        <v>25</v>
      </c>
      <c r="L908" s="98" t="s">
        <v>26</v>
      </c>
      <c r="M908" s="98" t="s">
        <v>27</v>
      </c>
      <c r="N908" s="98" t="s">
        <v>28</v>
      </c>
      <c r="O908" s="98" t="s">
        <v>438</v>
      </c>
      <c r="P908" s="98" t="s">
        <v>447</v>
      </c>
      <c r="Q908" s="98" t="s">
        <v>448</v>
      </c>
      <c r="R908" s="98" t="s">
        <v>449</v>
      </c>
      <c r="S908" s="98" t="s">
        <v>450</v>
      </c>
    </row>
    <row r="909" spans="1:19" x14ac:dyDescent="0.25">
      <c r="A909" s="194" t="s">
        <v>29</v>
      </c>
      <c r="B909" s="194"/>
      <c r="C909" s="78">
        <f>Vendas!C921</f>
        <v>0</v>
      </c>
      <c r="D909" s="78">
        <f>Vendas!D921</f>
        <v>0</v>
      </c>
      <c r="E909" s="78">
        <f>Vendas!E921</f>
        <v>0</v>
      </c>
      <c r="F909" s="78">
        <f>Vendas!F921</f>
        <v>0</v>
      </c>
      <c r="G909" s="78">
        <f>Vendas!G921</f>
        <v>0</v>
      </c>
      <c r="H909" s="78">
        <f>Vendas!H921</f>
        <v>0</v>
      </c>
      <c r="I909" s="78">
        <f>Vendas!I921</f>
        <v>0</v>
      </c>
      <c r="J909" s="78">
        <f>Vendas!J921</f>
        <v>0</v>
      </c>
      <c r="K909" s="78">
        <f>Vendas!K921</f>
        <v>0</v>
      </c>
      <c r="L909" s="78">
        <f>Vendas!L921</f>
        <v>0</v>
      </c>
      <c r="M909" s="78">
        <f>Vendas!M921</f>
        <v>0</v>
      </c>
      <c r="N909" s="78">
        <f>Vendas!N921</f>
        <v>0</v>
      </c>
      <c r="O909" s="79">
        <f t="shared" ref="O909" si="1987">SUM(C909:N909)</f>
        <v>0</v>
      </c>
      <c r="P909" s="79">
        <f>Vendas!P921</f>
        <v>0</v>
      </c>
      <c r="Q909" s="79">
        <f>Vendas!Q921</f>
        <v>0</v>
      </c>
      <c r="R909" s="79">
        <f>Vendas!R921</f>
        <v>0</v>
      </c>
      <c r="S909" s="79">
        <f>Vendas!S921</f>
        <v>0</v>
      </c>
    </row>
    <row r="910" spans="1:19" x14ac:dyDescent="0.25">
      <c r="A910" s="175" t="s">
        <v>516</v>
      </c>
      <c r="B910" s="120">
        <v>0</v>
      </c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9"/>
      <c r="P910" s="79"/>
      <c r="Q910" s="79"/>
      <c r="R910" s="79"/>
      <c r="S910" s="79"/>
    </row>
    <row r="911" spans="1:19" x14ac:dyDescent="0.25">
      <c r="A911" s="194" t="s">
        <v>30</v>
      </c>
      <c r="B911" s="194"/>
      <c r="C911" s="6">
        <f>Vendas!C922*(1-$B910)</f>
        <v>0</v>
      </c>
      <c r="D911" s="6">
        <f>Vendas!D922*(1-$B910)</f>
        <v>0</v>
      </c>
      <c r="E911" s="6">
        <f>Vendas!E922*(1-$B910)</f>
        <v>0</v>
      </c>
      <c r="F911" s="6">
        <f>Vendas!F922*(1-$B910)</f>
        <v>0</v>
      </c>
      <c r="G911" s="6">
        <f>Vendas!G922*(1-$B910)</f>
        <v>0</v>
      </c>
      <c r="H911" s="6">
        <f>Vendas!H922*(1-$B910)</f>
        <v>0</v>
      </c>
      <c r="I911" s="6">
        <f>Vendas!I922*(1-$B910)</f>
        <v>0</v>
      </c>
      <c r="J911" s="6">
        <f>Vendas!J922*(1-$B910)</f>
        <v>0</v>
      </c>
      <c r="K911" s="6">
        <f>Vendas!K922*(1-$B910)</f>
        <v>0</v>
      </c>
      <c r="L911" s="6">
        <f>Vendas!L922*(1-$B910)</f>
        <v>0</v>
      </c>
      <c r="M911" s="6">
        <f>Vendas!M922*(1-$B910)</f>
        <v>0</v>
      </c>
      <c r="N911" s="6">
        <f>Vendas!N922*(1-$B910)</f>
        <v>0</v>
      </c>
      <c r="O911" s="6">
        <f t="shared" ref="O911" si="1988">AVERAGE(C911:N911)</f>
        <v>0</v>
      </c>
      <c r="P911" s="6">
        <f>Vendas!P922*(1-Aprovisionamento!$B910)</f>
        <v>0</v>
      </c>
      <c r="Q911" s="6">
        <f>Vendas!Q922*(1-Aprovisionamento!$B910)</f>
        <v>0</v>
      </c>
      <c r="R911" s="6">
        <f>Vendas!R922*(1-Aprovisionamento!$B910)</f>
        <v>0</v>
      </c>
      <c r="S911" s="6">
        <f>Vendas!S922*(1-Aprovisionamento!$B910)</f>
        <v>0</v>
      </c>
    </row>
    <row r="912" spans="1:19" ht="12" customHeight="1" x14ac:dyDescent="0.25">
      <c r="A912" s="194" t="s">
        <v>282</v>
      </c>
      <c r="B912" s="194"/>
      <c r="C912" s="6">
        <f t="shared" ref="C912" si="1989">C909*C911</f>
        <v>0</v>
      </c>
      <c r="D912" s="6">
        <f t="shared" ref="D912:N912" si="1990">D909*D911</f>
        <v>0</v>
      </c>
      <c r="E912" s="6">
        <f t="shared" si="1990"/>
        <v>0</v>
      </c>
      <c r="F912" s="6">
        <f t="shared" si="1990"/>
        <v>0</v>
      </c>
      <c r="G912" s="6">
        <f t="shared" si="1990"/>
        <v>0</v>
      </c>
      <c r="H912" s="6">
        <f t="shared" si="1990"/>
        <v>0</v>
      </c>
      <c r="I912" s="6">
        <f t="shared" si="1990"/>
        <v>0</v>
      </c>
      <c r="J912" s="6">
        <f t="shared" si="1990"/>
        <v>0</v>
      </c>
      <c r="K912" s="6">
        <f t="shared" si="1990"/>
        <v>0</v>
      </c>
      <c r="L912" s="6">
        <f t="shared" si="1990"/>
        <v>0</v>
      </c>
      <c r="M912" s="6">
        <f t="shared" si="1990"/>
        <v>0</v>
      </c>
      <c r="N912" s="6">
        <f t="shared" si="1990"/>
        <v>0</v>
      </c>
      <c r="O912" s="6">
        <f t="shared" ref="O912" si="1991">SUM(C912:N912)</f>
        <v>0</v>
      </c>
      <c r="P912" s="6">
        <f t="shared" ref="P912:S912" si="1992">P909*P911</f>
        <v>0</v>
      </c>
      <c r="Q912" s="6">
        <f t="shared" si="1992"/>
        <v>0</v>
      </c>
      <c r="R912" s="6">
        <f t="shared" si="1992"/>
        <v>0</v>
      </c>
      <c r="S912" s="6">
        <f t="shared" si="1992"/>
        <v>0</v>
      </c>
    </row>
    <row r="913" spans="1:19" x14ac:dyDescent="0.25">
      <c r="A913" s="194" t="s">
        <v>31</v>
      </c>
      <c r="B913" s="194"/>
      <c r="C913" s="130">
        <f>Vendas!C924</f>
        <v>0.21</v>
      </c>
      <c r="D913" s="130">
        <f>Vendas!D924</f>
        <v>0.21</v>
      </c>
      <c r="E913" s="130">
        <f>Vendas!E924</f>
        <v>0.21</v>
      </c>
      <c r="F913" s="130">
        <f>Vendas!F924</f>
        <v>0.21</v>
      </c>
      <c r="G913" s="130">
        <f>Vendas!G924</f>
        <v>0.21</v>
      </c>
      <c r="H913" s="130">
        <f>Vendas!H924</f>
        <v>0.21</v>
      </c>
      <c r="I913" s="130">
        <f>Vendas!I924</f>
        <v>0.21</v>
      </c>
      <c r="J913" s="130">
        <f>Vendas!J924</f>
        <v>0.21</v>
      </c>
      <c r="K913" s="130">
        <f>Vendas!K924</f>
        <v>0.21</v>
      </c>
      <c r="L913" s="130">
        <f>Vendas!L924</f>
        <v>0.21</v>
      </c>
      <c r="M913" s="130">
        <f>Vendas!M924</f>
        <v>0.21</v>
      </c>
      <c r="N913" s="130">
        <f>Vendas!N924</f>
        <v>0.21</v>
      </c>
      <c r="O913" s="6"/>
      <c r="P913" s="6"/>
      <c r="Q913" s="6"/>
      <c r="R913" s="6"/>
      <c r="S913" s="6"/>
    </row>
    <row r="914" spans="1:19" x14ac:dyDescent="0.25">
      <c r="A914" s="195" t="s">
        <v>280</v>
      </c>
      <c r="B914" s="195"/>
      <c r="C914" s="6">
        <f t="shared" ref="C914" si="1993">C912*C913</f>
        <v>0</v>
      </c>
      <c r="D914" s="6">
        <f t="shared" ref="D914:N914" si="1994">D912*D913</f>
        <v>0</v>
      </c>
      <c r="E914" s="6">
        <f t="shared" si="1994"/>
        <v>0</v>
      </c>
      <c r="F914" s="6">
        <f t="shared" si="1994"/>
        <v>0</v>
      </c>
      <c r="G914" s="6">
        <f t="shared" si="1994"/>
        <v>0</v>
      </c>
      <c r="H914" s="6">
        <f t="shared" si="1994"/>
        <v>0</v>
      </c>
      <c r="I914" s="6">
        <f t="shared" si="1994"/>
        <v>0</v>
      </c>
      <c r="J914" s="6">
        <f t="shared" si="1994"/>
        <v>0</v>
      </c>
      <c r="K914" s="6">
        <f t="shared" si="1994"/>
        <v>0</v>
      </c>
      <c r="L914" s="6">
        <f t="shared" si="1994"/>
        <v>0</v>
      </c>
      <c r="M914" s="6">
        <f t="shared" si="1994"/>
        <v>0</v>
      </c>
      <c r="N914" s="6">
        <f t="shared" si="1994"/>
        <v>0</v>
      </c>
      <c r="O914" s="6">
        <f t="shared" ref="O914:O917" si="1995">SUM(C914:N914)</f>
        <v>0</v>
      </c>
      <c r="P914" s="6">
        <f t="shared" ref="P914:S914" si="1996">P912*$C913</f>
        <v>0</v>
      </c>
      <c r="Q914" s="6">
        <f t="shared" si="1996"/>
        <v>0</v>
      </c>
      <c r="R914" s="6">
        <f t="shared" si="1996"/>
        <v>0</v>
      </c>
      <c r="S914" s="6">
        <f t="shared" si="1996"/>
        <v>0</v>
      </c>
    </row>
    <row r="915" spans="1:19" x14ac:dyDescent="0.25">
      <c r="A915" s="195" t="s">
        <v>281</v>
      </c>
      <c r="B915" s="195"/>
      <c r="C915" s="6">
        <f t="shared" ref="C915" si="1997">C912+C914</f>
        <v>0</v>
      </c>
      <c r="D915" s="6">
        <f t="shared" ref="D915:N915" si="1998">D912+D914</f>
        <v>0</v>
      </c>
      <c r="E915" s="6">
        <f t="shared" si="1998"/>
        <v>0</v>
      </c>
      <c r="F915" s="6">
        <f t="shared" si="1998"/>
        <v>0</v>
      </c>
      <c r="G915" s="6">
        <f t="shared" si="1998"/>
        <v>0</v>
      </c>
      <c r="H915" s="6">
        <f t="shared" si="1998"/>
        <v>0</v>
      </c>
      <c r="I915" s="6">
        <f t="shared" si="1998"/>
        <v>0</v>
      </c>
      <c r="J915" s="6">
        <f t="shared" si="1998"/>
        <v>0</v>
      </c>
      <c r="K915" s="6">
        <f t="shared" si="1998"/>
        <v>0</v>
      </c>
      <c r="L915" s="6">
        <f t="shared" si="1998"/>
        <v>0</v>
      </c>
      <c r="M915" s="6">
        <f t="shared" si="1998"/>
        <v>0</v>
      </c>
      <c r="N915" s="6">
        <f t="shared" si="1998"/>
        <v>0</v>
      </c>
      <c r="O915" s="6">
        <f t="shared" si="1995"/>
        <v>0</v>
      </c>
      <c r="P915" s="6">
        <f t="shared" ref="P915:S915" si="1999">P912+P914</f>
        <v>0</v>
      </c>
      <c r="Q915" s="6">
        <f t="shared" si="1999"/>
        <v>0</v>
      </c>
      <c r="R915" s="6">
        <f t="shared" si="1999"/>
        <v>0</v>
      </c>
      <c r="S915" s="6">
        <f t="shared" si="1999"/>
        <v>0</v>
      </c>
    </row>
    <row r="916" spans="1:19" x14ac:dyDescent="0.25">
      <c r="A916" s="8" t="s">
        <v>33</v>
      </c>
      <c r="B916" s="80">
        <v>0.25</v>
      </c>
      <c r="C916" s="6">
        <f t="shared" ref="C916" si="2000">C915*$B$16</f>
        <v>0</v>
      </c>
      <c r="D916" s="6">
        <f t="shared" ref="D916:N916" si="2001">D915*$B$16</f>
        <v>0</v>
      </c>
      <c r="E916" s="6">
        <f t="shared" si="2001"/>
        <v>0</v>
      </c>
      <c r="F916" s="6">
        <f t="shared" si="2001"/>
        <v>0</v>
      </c>
      <c r="G916" s="6">
        <f t="shared" si="2001"/>
        <v>0</v>
      </c>
      <c r="H916" s="6">
        <f t="shared" si="2001"/>
        <v>0</v>
      </c>
      <c r="I916" s="6">
        <f t="shared" si="2001"/>
        <v>0</v>
      </c>
      <c r="J916" s="6">
        <f t="shared" si="2001"/>
        <v>0</v>
      </c>
      <c r="K916" s="6">
        <f t="shared" si="2001"/>
        <v>0</v>
      </c>
      <c r="L916" s="6">
        <f t="shared" si="2001"/>
        <v>0</v>
      </c>
      <c r="M916" s="6">
        <f t="shared" si="2001"/>
        <v>0</v>
      </c>
      <c r="N916" s="6">
        <f t="shared" si="2001"/>
        <v>0</v>
      </c>
      <c r="O916" s="6">
        <f t="shared" si="1995"/>
        <v>0</v>
      </c>
      <c r="P916" s="6">
        <f t="shared" ref="P916:S916" si="2002">P915*$B916</f>
        <v>0</v>
      </c>
      <c r="Q916" s="6">
        <f t="shared" si="2002"/>
        <v>0</v>
      </c>
      <c r="R916" s="6">
        <f t="shared" si="2002"/>
        <v>0</v>
      </c>
      <c r="S916" s="6">
        <f t="shared" si="2002"/>
        <v>0</v>
      </c>
    </row>
    <row r="917" spans="1:19" x14ac:dyDescent="0.25">
      <c r="A917" s="8" t="s">
        <v>34</v>
      </c>
      <c r="B917" s="9">
        <f>1-B916</f>
        <v>0.75</v>
      </c>
      <c r="C917" s="6">
        <f t="shared" ref="C917" si="2003">C915*$B$17</f>
        <v>0</v>
      </c>
      <c r="D917" s="6">
        <f t="shared" ref="D917:N917" si="2004">D915*$B$17</f>
        <v>0</v>
      </c>
      <c r="E917" s="6">
        <f t="shared" si="2004"/>
        <v>0</v>
      </c>
      <c r="F917" s="6">
        <f t="shared" si="2004"/>
        <v>0</v>
      </c>
      <c r="G917" s="6">
        <f t="shared" si="2004"/>
        <v>0</v>
      </c>
      <c r="H917" s="6">
        <f t="shared" si="2004"/>
        <v>0</v>
      </c>
      <c r="I917" s="6">
        <f t="shared" si="2004"/>
        <v>0</v>
      </c>
      <c r="J917" s="6">
        <f t="shared" si="2004"/>
        <v>0</v>
      </c>
      <c r="K917" s="6">
        <f t="shared" si="2004"/>
        <v>0</v>
      </c>
      <c r="L917" s="6">
        <f t="shared" si="2004"/>
        <v>0</v>
      </c>
      <c r="M917" s="6">
        <f t="shared" si="2004"/>
        <v>0</v>
      </c>
      <c r="N917" s="6">
        <f t="shared" si="2004"/>
        <v>0</v>
      </c>
      <c r="O917" s="6">
        <f t="shared" si="1995"/>
        <v>0</v>
      </c>
      <c r="P917" s="6">
        <f t="shared" ref="P917:S917" si="2005">P915-P916</f>
        <v>0</v>
      </c>
      <c r="Q917" s="6">
        <f t="shared" si="2005"/>
        <v>0</v>
      </c>
      <c r="R917" s="6">
        <f t="shared" si="2005"/>
        <v>0</v>
      </c>
      <c r="S917" s="6">
        <f t="shared" si="2005"/>
        <v>0</v>
      </c>
    </row>
    <row r="918" spans="1:19" x14ac:dyDescent="0.25">
      <c r="A918" s="122" t="str">
        <f>Vendas!A929</f>
        <v>PRODUTO 92</v>
      </c>
      <c r="B918" s="122"/>
      <c r="C918" s="98" t="s">
        <v>17</v>
      </c>
      <c r="D918" s="98" t="s">
        <v>18</v>
      </c>
      <c r="E918" s="98" t="s">
        <v>19</v>
      </c>
      <c r="F918" s="98" t="s">
        <v>20</v>
      </c>
      <c r="G918" s="98" t="s">
        <v>21</v>
      </c>
      <c r="H918" s="98" t="s">
        <v>22</v>
      </c>
      <c r="I918" s="98" t="s">
        <v>23</v>
      </c>
      <c r="J918" s="98" t="s">
        <v>24</v>
      </c>
      <c r="K918" s="98" t="s">
        <v>25</v>
      </c>
      <c r="L918" s="98" t="s">
        <v>26</v>
      </c>
      <c r="M918" s="98" t="s">
        <v>27</v>
      </c>
      <c r="N918" s="98" t="s">
        <v>28</v>
      </c>
      <c r="O918" s="98" t="s">
        <v>438</v>
      </c>
      <c r="P918" s="98" t="s">
        <v>447</v>
      </c>
      <c r="Q918" s="98" t="s">
        <v>448</v>
      </c>
      <c r="R918" s="98" t="s">
        <v>449</v>
      </c>
      <c r="S918" s="98" t="s">
        <v>450</v>
      </c>
    </row>
    <row r="919" spans="1:19" x14ac:dyDescent="0.25">
      <c r="A919" s="194" t="s">
        <v>29</v>
      </c>
      <c r="B919" s="194"/>
      <c r="C919" s="78">
        <f>Vendas!C931</f>
        <v>0</v>
      </c>
      <c r="D919" s="78">
        <f>Vendas!D931</f>
        <v>0</v>
      </c>
      <c r="E919" s="78">
        <f>Vendas!E921</f>
        <v>0</v>
      </c>
      <c r="F919" s="78">
        <f>Vendas!F921</f>
        <v>0</v>
      </c>
      <c r="G919" s="78">
        <f>Vendas!G921</f>
        <v>0</v>
      </c>
      <c r="H919" s="78">
        <f>Vendas!H921</f>
        <v>0</v>
      </c>
      <c r="I919" s="78">
        <f>Vendas!I921</f>
        <v>0</v>
      </c>
      <c r="J919" s="78">
        <f>Vendas!J921</f>
        <v>0</v>
      </c>
      <c r="K919" s="78">
        <f>Vendas!K921</f>
        <v>0</v>
      </c>
      <c r="L919" s="78">
        <f>Vendas!L921</f>
        <v>0</v>
      </c>
      <c r="M919" s="78">
        <f>Vendas!M921</f>
        <v>0</v>
      </c>
      <c r="N919" s="78">
        <f>Vendas!N921</f>
        <v>0</v>
      </c>
      <c r="O919" s="79">
        <f t="shared" ref="O919" si="2006">SUM(C919:N919)</f>
        <v>0</v>
      </c>
      <c r="P919" s="79">
        <f>Vendas!P931</f>
        <v>0</v>
      </c>
      <c r="Q919" s="79">
        <f>Vendas!Q931</f>
        <v>0</v>
      </c>
      <c r="R919" s="79">
        <f>Vendas!R931</f>
        <v>0</v>
      </c>
      <c r="S919" s="79">
        <f>Vendas!S931</f>
        <v>0</v>
      </c>
    </row>
    <row r="920" spans="1:19" x14ac:dyDescent="0.25">
      <c r="A920" s="175" t="s">
        <v>516</v>
      </c>
      <c r="B920" s="120">
        <v>0</v>
      </c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9"/>
      <c r="P920" s="79"/>
      <c r="Q920" s="79"/>
      <c r="R920" s="79"/>
      <c r="S920" s="79"/>
    </row>
    <row r="921" spans="1:19" x14ac:dyDescent="0.25">
      <c r="A921" s="194" t="s">
        <v>30</v>
      </c>
      <c r="B921" s="194"/>
      <c r="C921" s="6">
        <f>Vendas!C932*(1-$B920)</f>
        <v>0</v>
      </c>
      <c r="D921" s="6">
        <f>Vendas!D932*(1-$B920)</f>
        <v>0</v>
      </c>
      <c r="E921" s="6">
        <f>Vendas!E932*(1-$B920)</f>
        <v>0</v>
      </c>
      <c r="F921" s="6">
        <f>Vendas!F932*(1-$B920)</f>
        <v>0</v>
      </c>
      <c r="G921" s="6">
        <f>Vendas!G932*(1-$B920)</f>
        <v>0</v>
      </c>
      <c r="H921" s="6">
        <f>Vendas!H932*(1-$B920)</f>
        <v>0</v>
      </c>
      <c r="I921" s="6">
        <f>Vendas!I932*(1-$B920)</f>
        <v>0</v>
      </c>
      <c r="J921" s="6">
        <f>Vendas!J932*(1-$B920)</f>
        <v>0</v>
      </c>
      <c r="K921" s="6">
        <f>Vendas!K932*(1-$B920)</f>
        <v>0</v>
      </c>
      <c r="L921" s="6">
        <f>Vendas!L932*(1-$B920)</f>
        <v>0</v>
      </c>
      <c r="M921" s="6">
        <f>Vendas!M932*(1-$B920)</f>
        <v>0</v>
      </c>
      <c r="N921" s="6">
        <f>Vendas!N932*(1-$B920)</f>
        <v>0</v>
      </c>
      <c r="O921" s="6">
        <f t="shared" ref="O921" si="2007">AVERAGE(C921:N921)</f>
        <v>0</v>
      </c>
      <c r="P921" s="6">
        <f>Vendas!P932*(1-Aprovisionamento!$B920)</f>
        <v>0</v>
      </c>
      <c r="Q921" s="6">
        <f>Vendas!Q932*(1-Aprovisionamento!$B920)</f>
        <v>0</v>
      </c>
      <c r="R921" s="6">
        <f>Vendas!R932*(1-Aprovisionamento!$B920)</f>
        <v>0</v>
      </c>
      <c r="S921" s="6">
        <f>Vendas!S932*(1-Aprovisionamento!$B920)</f>
        <v>0</v>
      </c>
    </row>
    <row r="922" spans="1:19" ht="12" customHeight="1" x14ac:dyDescent="0.25">
      <c r="A922" s="194" t="s">
        <v>282</v>
      </c>
      <c r="B922" s="194"/>
      <c r="C922" s="6">
        <f t="shared" ref="C922" si="2008">C919*C921</f>
        <v>0</v>
      </c>
      <c r="D922" s="6">
        <f t="shared" ref="D922:N922" si="2009">D919*D921</f>
        <v>0</v>
      </c>
      <c r="E922" s="6">
        <f t="shared" si="2009"/>
        <v>0</v>
      </c>
      <c r="F922" s="6">
        <f t="shared" si="2009"/>
        <v>0</v>
      </c>
      <c r="G922" s="6">
        <f t="shared" si="2009"/>
        <v>0</v>
      </c>
      <c r="H922" s="6">
        <f t="shared" si="2009"/>
        <v>0</v>
      </c>
      <c r="I922" s="6">
        <f t="shared" si="2009"/>
        <v>0</v>
      </c>
      <c r="J922" s="6">
        <f t="shared" si="2009"/>
        <v>0</v>
      </c>
      <c r="K922" s="6">
        <f t="shared" si="2009"/>
        <v>0</v>
      </c>
      <c r="L922" s="6">
        <f t="shared" si="2009"/>
        <v>0</v>
      </c>
      <c r="M922" s="6">
        <f t="shared" si="2009"/>
        <v>0</v>
      </c>
      <c r="N922" s="6">
        <f t="shared" si="2009"/>
        <v>0</v>
      </c>
      <c r="O922" s="6">
        <f t="shared" ref="O922" si="2010">SUM(C922:N922)</f>
        <v>0</v>
      </c>
      <c r="P922" s="6">
        <f t="shared" ref="P922:S922" si="2011">P919*P921</f>
        <v>0</v>
      </c>
      <c r="Q922" s="6">
        <f t="shared" si="2011"/>
        <v>0</v>
      </c>
      <c r="R922" s="6">
        <f t="shared" si="2011"/>
        <v>0</v>
      </c>
      <c r="S922" s="6">
        <f t="shared" si="2011"/>
        <v>0</v>
      </c>
    </row>
    <row r="923" spans="1:19" x14ac:dyDescent="0.25">
      <c r="A923" s="194" t="s">
        <v>31</v>
      </c>
      <c r="B923" s="194"/>
      <c r="C923" s="130">
        <f>Vendas!C934</f>
        <v>0.21</v>
      </c>
      <c r="D923" s="130">
        <f>Vendas!D934</f>
        <v>0.21</v>
      </c>
      <c r="E923" s="130">
        <f>Vendas!E934</f>
        <v>0.21</v>
      </c>
      <c r="F923" s="130">
        <f>Vendas!F934</f>
        <v>0.21</v>
      </c>
      <c r="G923" s="130">
        <f>Vendas!G934</f>
        <v>0.21</v>
      </c>
      <c r="H923" s="130">
        <f>Vendas!H934</f>
        <v>0.21</v>
      </c>
      <c r="I923" s="130">
        <f>Vendas!I934</f>
        <v>0.21</v>
      </c>
      <c r="J923" s="130">
        <f>Vendas!J934</f>
        <v>0.21</v>
      </c>
      <c r="K923" s="130">
        <f>Vendas!K934</f>
        <v>0.21</v>
      </c>
      <c r="L923" s="130">
        <f>Vendas!L934</f>
        <v>0.21</v>
      </c>
      <c r="M923" s="130">
        <f>Vendas!M934</f>
        <v>0.21</v>
      </c>
      <c r="N923" s="130">
        <f>Vendas!N934</f>
        <v>0.21</v>
      </c>
      <c r="O923" s="6"/>
      <c r="P923" s="6"/>
      <c r="Q923" s="6"/>
      <c r="R923" s="6"/>
      <c r="S923" s="6"/>
    </row>
    <row r="924" spans="1:19" x14ac:dyDescent="0.25">
      <c r="A924" s="195" t="s">
        <v>280</v>
      </c>
      <c r="B924" s="195"/>
      <c r="C924" s="6">
        <f t="shared" ref="C924" si="2012">C922*C923</f>
        <v>0</v>
      </c>
      <c r="D924" s="6">
        <f t="shared" ref="D924:N924" si="2013">D922*D923</f>
        <v>0</v>
      </c>
      <c r="E924" s="6">
        <f t="shared" si="2013"/>
        <v>0</v>
      </c>
      <c r="F924" s="6">
        <f t="shared" si="2013"/>
        <v>0</v>
      </c>
      <c r="G924" s="6">
        <f t="shared" si="2013"/>
        <v>0</v>
      </c>
      <c r="H924" s="6">
        <f t="shared" si="2013"/>
        <v>0</v>
      </c>
      <c r="I924" s="6">
        <f t="shared" si="2013"/>
        <v>0</v>
      </c>
      <c r="J924" s="6">
        <f t="shared" si="2013"/>
        <v>0</v>
      </c>
      <c r="K924" s="6">
        <f t="shared" si="2013"/>
        <v>0</v>
      </c>
      <c r="L924" s="6">
        <f t="shared" si="2013"/>
        <v>0</v>
      </c>
      <c r="M924" s="6">
        <f t="shared" si="2013"/>
        <v>0</v>
      </c>
      <c r="N924" s="6">
        <f t="shared" si="2013"/>
        <v>0</v>
      </c>
      <c r="O924" s="6">
        <f t="shared" ref="O924:O927" si="2014">SUM(C924:N924)</f>
        <v>0</v>
      </c>
      <c r="P924" s="6">
        <f t="shared" ref="P924:S924" si="2015">P922*$C923</f>
        <v>0</v>
      </c>
      <c r="Q924" s="6">
        <f t="shared" si="2015"/>
        <v>0</v>
      </c>
      <c r="R924" s="6">
        <f t="shared" si="2015"/>
        <v>0</v>
      </c>
      <c r="S924" s="6">
        <f t="shared" si="2015"/>
        <v>0</v>
      </c>
    </row>
    <row r="925" spans="1:19" x14ac:dyDescent="0.25">
      <c r="A925" s="195" t="s">
        <v>281</v>
      </c>
      <c r="B925" s="195"/>
      <c r="C925" s="6">
        <f t="shared" ref="C925" si="2016">C922+C924</f>
        <v>0</v>
      </c>
      <c r="D925" s="6">
        <f t="shared" ref="D925:N925" si="2017">D922+D924</f>
        <v>0</v>
      </c>
      <c r="E925" s="6">
        <f t="shared" si="2017"/>
        <v>0</v>
      </c>
      <c r="F925" s="6">
        <f t="shared" si="2017"/>
        <v>0</v>
      </c>
      <c r="G925" s="6">
        <f t="shared" si="2017"/>
        <v>0</v>
      </c>
      <c r="H925" s="6">
        <f t="shared" si="2017"/>
        <v>0</v>
      </c>
      <c r="I925" s="6">
        <f t="shared" si="2017"/>
        <v>0</v>
      </c>
      <c r="J925" s="6">
        <f t="shared" si="2017"/>
        <v>0</v>
      </c>
      <c r="K925" s="6">
        <f t="shared" si="2017"/>
        <v>0</v>
      </c>
      <c r="L925" s="6">
        <f t="shared" si="2017"/>
        <v>0</v>
      </c>
      <c r="M925" s="6">
        <f t="shared" si="2017"/>
        <v>0</v>
      </c>
      <c r="N925" s="6">
        <f t="shared" si="2017"/>
        <v>0</v>
      </c>
      <c r="O925" s="6">
        <f t="shared" si="2014"/>
        <v>0</v>
      </c>
      <c r="P925" s="6">
        <f t="shared" ref="P925:S925" si="2018">P922+P924</f>
        <v>0</v>
      </c>
      <c r="Q925" s="6">
        <f t="shared" si="2018"/>
        <v>0</v>
      </c>
      <c r="R925" s="6">
        <f t="shared" si="2018"/>
        <v>0</v>
      </c>
      <c r="S925" s="6">
        <f t="shared" si="2018"/>
        <v>0</v>
      </c>
    </row>
    <row r="926" spans="1:19" x14ac:dyDescent="0.25">
      <c r="A926" s="8" t="s">
        <v>33</v>
      </c>
      <c r="B926" s="80">
        <v>0.25</v>
      </c>
      <c r="C926" s="6">
        <f t="shared" ref="C926" si="2019">C925*$B$16</f>
        <v>0</v>
      </c>
      <c r="D926" s="6">
        <f t="shared" ref="D926:N926" si="2020">D925*$B$16</f>
        <v>0</v>
      </c>
      <c r="E926" s="6">
        <f t="shared" si="2020"/>
        <v>0</v>
      </c>
      <c r="F926" s="6">
        <f t="shared" si="2020"/>
        <v>0</v>
      </c>
      <c r="G926" s="6">
        <f t="shared" si="2020"/>
        <v>0</v>
      </c>
      <c r="H926" s="6">
        <f t="shared" si="2020"/>
        <v>0</v>
      </c>
      <c r="I926" s="6">
        <f t="shared" si="2020"/>
        <v>0</v>
      </c>
      <c r="J926" s="6">
        <f t="shared" si="2020"/>
        <v>0</v>
      </c>
      <c r="K926" s="6">
        <f t="shared" si="2020"/>
        <v>0</v>
      </c>
      <c r="L926" s="6">
        <f t="shared" si="2020"/>
        <v>0</v>
      </c>
      <c r="M926" s="6">
        <f t="shared" si="2020"/>
        <v>0</v>
      </c>
      <c r="N926" s="6">
        <f t="shared" si="2020"/>
        <v>0</v>
      </c>
      <c r="O926" s="6">
        <f t="shared" si="2014"/>
        <v>0</v>
      </c>
      <c r="P926" s="6">
        <f t="shared" ref="P926:S926" si="2021">P925*$B926</f>
        <v>0</v>
      </c>
      <c r="Q926" s="6">
        <f t="shared" si="2021"/>
        <v>0</v>
      </c>
      <c r="R926" s="6">
        <f t="shared" si="2021"/>
        <v>0</v>
      </c>
      <c r="S926" s="6">
        <f t="shared" si="2021"/>
        <v>0</v>
      </c>
    </row>
    <row r="927" spans="1:19" x14ac:dyDescent="0.25">
      <c r="A927" s="8" t="s">
        <v>34</v>
      </c>
      <c r="B927" s="9">
        <f>1-B926</f>
        <v>0.75</v>
      </c>
      <c r="C927" s="6">
        <f t="shared" ref="C927" si="2022">C925*$B$17</f>
        <v>0</v>
      </c>
      <c r="D927" s="6">
        <f t="shared" ref="D927:N927" si="2023">D925*$B$17</f>
        <v>0</v>
      </c>
      <c r="E927" s="6">
        <f t="shared" si="2023"/>
        <v>0</v>
      </c>
      <c r="F927" s="6">
        <f t="shared" si="2023"/>
        <v>0</v>
      </c>
      <c r="G927" s="6">
        <f t="shared" si="2023"/>
        <v>0</v>
      </c>
      <c r="H927" s="6">
        <f t="shared" si="2023"/>
        <v>0</v>
      </c>
      <c r="I927" s="6">
        <f t="shared" si="2023"/>
        <v>0</v>
      </c>
      <c r="J927" s="6">
        <f t="shared" si="2023"/>
        <v>0</v>
      </c>
      <c r="K927" s="6">
        <f t="shared" si="2023"/>
        <v>0</v>
      </c>
      <c r="L927" s="6">
        <f t="shared" si="2023"/>
        <v>0</v>
      </c>
      <c r="M927" s="6">
        <f t="shared" si="2023"/>
        <v>0</v>
      </c>
      <c r="N927" s="6">
        <f t="shared" si="2023"/>
        <v>0</v>
      </c>
      <c r="O927" s="6">
        <f t="shared" si="2014"/>
        <v>0</v>
      </c>
      <c r="P927" s="6">
        <f t="shared" ref="P927:S927" si="2024">P925-P926</f>
        <v>0</v>
      </c>
      <c r="Q927" s="6">
        <f t="shared" si="2024"/>
        <v>0</v>
      </c>
      <c r="R927" s="6">
        <f t="shared" si="2024"/>
        <v>0</v>
      </c>
      <c r="S927" s="6">
        <f t="shared" si="2024"/>
        <v>0</v>
      </c>
    </row>
    <row r="928" spans="1:19" x14ac:dyDescent="0.25">
      <c r="A928" s="122" t="str">
        <f>Vendas!A939</f>
        <v>PRODUTO 93</v>
      </c>
      <c r="B928" s="122"/>
      <c r="C928" s="98" t="s">
        <v>17</v>
      </c>
      <c r="D928" s="98" t="s">
        <v>18</v>
      </c>
      <c r="E928" s="98" t="s">
        <v>19</v>
      </c>
      <c r="F928" s="98" t="s">
        <v>20</v>
      </c>
      <c r="G928" s="98" t="s">
        <v>21</v>
      </c>
      <c r="H928" s="98" t="s">
        <v>22</v>
      </c>
      <c r="I928" s="98" t="s">
        <v>23</v>
      </c>
      <c r="J928" s="98" t="s">
        <v>24</v>
      </c>
      <c r="K928" s="98" t="s">
        <v>25</v>
      </c>
      <c r="L928" s="98" t="s">
        <v>26</v>
      </c>
      <c r="M928" s="98" t="s">
        <v>27</v>
      </c>
      <c r="N928" s="98" t="s">
        <v>28</v>
      </c>
      <c r="O928" s="98" t="s">
        <v>438</v>
      </c>
      <c r="P928" s="98" t="s">
        <v>447</v>
      </c>
      <c r="Q928" s="98" t="s">
        <v>448</v>
      </c>
      <c r="R928" s="98" t="s">
        <v>449</v>
      </c>
      <c r="S928" s="98" t="s">
        <v>450</v>
      </c>
    </row>
    <row r="929" spans="1:19" x14ac:dyDescent="0.25">
      <c r="A929" s="194" t="s">
        <v>29</v>
      </c>
      <c r="B929" s="194"/>
      <c r="C929" s="78">
        <f>Vendas!C941</f>
        <v>0</v>
      </c>
      <c r="D929" s="78">
        <f>Vendas!D941</f>
        <v>0</v>
      </c>
      <c r="E929" s="78">
        <f>Vendas!E941</f>
        <v>0</v>
      </c>
      <c r="F929" s="78">
        <f>Vendas!F941</f>
        <v>0</v>
      </c>
      <c r="G929" s="78">
        <f>Vendas!G941</f>
        <v>0</v>
      </c>
      <c r="H929" s="78">
        <f>Vendas!H941</f>
        <v>0</v>
      </c>
      <c r="I929" s="78">
        <f>Vendas!I941</f>
        <v>0</v>
      </c>
      <c r="J929" s="78">
        <f>Vendas!J941</f>
        <v>0</v>
      </c>
      <c r="K929" s="78">
        <f>Vendas!K941</f>
        <v>0</v>
      </c>
      <c r="L929" s="78">
        <f>Vendas!L941</f>
        <v>0</v>
      </c>
      <c r="M929" s="78">
        <f>Vendas!M941</f>
        <v>0</v>
      </c>
      <c r="N929" s="78">
        <f>Vendas!N941</f>
        <v>0</v>
      </c>
      <c r="O929" s="79">
        <f t="shared" ref="O929" si="2025">SUM(C929:N929)</f>
        <v>0</v>
      </c>
      <c r="P929" s="79">
        <f>Vendas!P941</f>
        <v>0</v>
      </c>
      <c r="Q929" s="79">
        <f>Vendas!Q941</f>
        <v>0</v>
      </c>
      <c r="R929" s="79">
        <f>Vendas!R941</f>
        <v>0</v>
      </c>
      <c r="S929" s="79">
        <f>Vendas!S941</f>
        <v>0</v>
      </c>
    </row>
    <row r="930" spans="1:19" x14ac:dyDescent="0.25">
      <c r="A930" s="175" t="s">
        <v>516</v>
      </c>
      <c r="B930" s="120">
        <v>0</v>
      </c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9"/>
      <c r="P930" s="79"/>
      <c r="Q930" s="79"/>
      <c r="R930" s="79"/>
      <c r="S930" s="79"/>
    </row>
    <row r="931" spans="1:19" x14ac:dyDescent="0.25">
      <c r="A931" s="194" t="s">
        <v>30</v>
      </c>
      <c r="B931" s="194"/>
      <c r="C931" s="6">
        <f>Vendas!C942*(1-$B930)</f>
        <v>0</v>
      </c>
      <c r="D931" s="6">
        <f>Vendas!D942*(1-$B930)</f>
        <v>0</v>
      </c>
      <c r="E931" s="6">
        <f>Vendas!E942*(1-$B930)</f>
        <v>0</v>
      </c>
      <c r="F931" s="6">
        <f>Vendas!F942*(1-$B930)</f>
        <v>0</v>
      </c>
      <c r="G931" s="6">
        <f>Vendas!G942*(1-$B930)</f>
        <v>0</v>
      </c>
      <c r="H931" s="6">
        <f>Vendas!H942*(1-$B930)</f>
        <v>0</v>
      </c>
      <c r="I931" s="6">
        <f>Vendas!I942*(1-$B930)</f>
        <v>0</v>
      </c>
      <c r="J931" s="6">
        <f>Vendas!J942*(1-$B930)</f>
        <v>0</v>
      </c>
      <c r="K931" s="6">
        <f>Vendas!K942*(1-$B930)</f>
        <v>0</v>
      </c>
      <c r="L931" s="6">
        <f>Vendas!L942*(1-$B930)</f>
        <v>0</v>
      </c>
      <c r="M931" s="6">
        <f>Vendas!M942*(1-$B930)</f>
        <v>0</v>
      </c>
      <c r="N931" s="6">
        <f>Vendas!N942*(1-$B930)</f>
        <v>0</v>
      </c>
      <c r="O931" s="6">
        <f t="shared" ref="O931" si="2026">AVERAGE(C931:N931)</f>
        <v>0</v>
      </c>
      <c r="P931" s="6">
        <f>Vendas!P942*(1-Aprovisionamento!$B930)</f>
        <v>0</v>
      </c>
      <c r="Q931" s="6">
        <f>Vendas!Q942*(1-Aprovisionamento!$B930)</f>
        <v>0</v>
      </c>
      <c r="R931" s="6">
        <f>Vendas!R942*(1-Aprovisionamento!$B930)</f>
        <v>0</v>
      </c>
      <c r="S931" s="6">
        <f>Vendas!S942*(1-Aprovisionamento!$B930)</f>
        <v>0</v>
      </c>
    </row>
    <row r="932" spans="1:19" ht="12" customHeight="1" x14ac:dyDescent="0.25">
      <c r="A932" s="194" t="s">
        <v>282</v>
      </c>
      <c r="B932" s="194"/>
      <c r="C932" s="6">
        <f t="shared" ref="C932" si="2027">C929*C931</f>
        <v>0</v>
      </c>
      <c r="D932" s="6">
        <f t="shared" ref="D932:N932" si="2028">D929*D931</f>
        <v>0</v>
      </c>
      <c r="E932" s="6">
        <f t="shared" si="2028"/>
        <v>0</v>
      </c>
      <c r="F932" s="6">
        <f t="shared" si="2028"/>
        <v>0</v>
      </c>
      <c r="G932" s="6">
        <f t="shared" si="2028"/>
        <v>0</v>
      </c>
      <c r="H932" s="6">
        <f t="shared" si="2028"/>
        <v>0</v>
      </c>
      <c r="I932" s="6">
        <f t="shared" si="2028"/>
        <v>0</v>
      </c>
      <c r="J932" s="6">
        <f t="shared" si="2028"/>
        <v>0</v>
      </c>
      <c r="K932" s="6">
        <f t="shared" si="2028"/>
        <v>0</v>
      </c>
      <c r="L932" s="6">
        <f t="shared" si="2028"/>
        <v>0</v>
      </c>
      <c r="M932" s="6">
        <f t="shared" si="2028"/>
        <v>0</v>
      </c>
      <c r="N932" s="6">
        <f t="shared" si="2028"/>
        <v>0</v>
      </c>
      <c r="O932" s="6">
        <f t="shared" ref="O932" si="2029">SUM(C932:N932)</f>
        <v>0</v>
      </c>
      <c r="P932" s="6">
        <f t="shared" ref="P932:S932" si="2030">P929*P931</f>
        <v>0</v>
      </c>
      <c r="Q932" s="6">
        <f t="shared" si="2030"/>
        <v>0</v>
      </c>
      <c r="R932" s="6">
        <f t="shared" si="2030"/>
        <v>0</v>
      </c>
      <c r="S932" s="6">
        <f t="shared" si="2030"/>
        <v>0</v>
      </c>
    </row>
    <row r="933" spans="1:19" x14ac:dyDescent="0.25">
      <c r="A933" s="194" t="s">
        <v>31</v>
      </c>
      <c r="B933" s="194"/>
      <c r="C933" s="130">
        <f>Vendas!C944</f>
        <v>0.21</v>
      </c>
      <c r="D933" s="130">
        <f>Vendas!D944</f>
        <v>0.21</v>
      </c>
      <c r="E933" s="130">
        <f>Vendas!E944</f>
        <v>0.21</v>
      </c>
      <c r="F933" s="130">
        <f>Vendas!F944</f>
        <v>0.21</v>
      </c>
      <c r="G933" s="130">
        <f>Vendas!G944</f>
        <v>0.21</v>
      </c>
      <c r="H933" s="130">
        <f>Vendas!H944</f>
        <v>0.21</v>
      </c>
      <c r="I933" s="130">
        <f>Vendas!I944</f>
        <v>0.21</v>
      </c>
      <c r="J933" s="130">
        <f>Vendas!J944</f>
        <v>0.21</v>
      </c>
      <c r="K933" s="130">
        <f>Vendas!K944</f>
        <v>0.21</v>
      </c>
      <c r="L933" s="130">
        <f>Vendas!L944</f>
        <v>0.21</v>
      </c>
      <c r="M933" s="130">
        <f>Vendas!M944</f>
        <v>0.21</v>
      </c>
      <c r="N933" s="130">
        <f>Vendas!N944</f>
        <v>0.21</v>
      </c>
      <c r="O933" s="6"/>
      <c r="P933" s="6"/>
      <c r="Q933" s="6"/>
      <c r="R933" s="6"/>
      <c r="S933" s="6"/>
    </row>
    <row r="934" spans="1:19" x14ac:dyDescent="0.25">
      <c r="A934" s="195" t="s">
        <v>280</v>
      </c>
      <c r="B934" s="195"/>
      <c r="C934" s="6">
        <f t="shared" ref="C934" si="2031">C932*C933</f>
        <v>0</v>
      </c>
      <c r="D934" s="6">
        <f t="shared" ref="D934:N934" si="2032">D932*D933</f>
        <v>0</v>
      </c>
      <c r="E934" s="6">
        <f t="shared" si="2032"/>
        <v>0</v>
      </c>
      <c r="F934" s="6">
        <f t="shared" si="2032"/>
        <v>0</v>
      </c>
      <c r="G934" s="6">
        <f t="shared" si="2032"/>
        <v>0</v>
      </c>
      <c r="H934" s="6">
        <f t="shared" si="2032"/>
        <v>0</v>
      </c>
      <c r="I934" s="6">
        <f t="shared" si="2032"/>
        <v>0</v>
      </c>
      <c r="J934" s="6">
        <f t="shared" si="2032"/>
        <v>0</v>
      </c>
      <c r="K934" s="6">
        <f t="shared" si="2032"/>
        <v>0</v>
      </c>
      <c r="L934" s="6">
        <f t="shared" si="2032"/>
        <v>0</v>
      </c>
      <c r="M934" s="6">
        <f t="shared" si="2032"/>
        <v>0</v>
      </c>
      <c r="N934" s="6">
        <f t="shared" si="2032"/>
        <v>0</v>
      </c>
      <c r="O934" s="6">
        <f t="shared" ref="O934:O937" si="2033">SUM(C934:N934)</f>
        <v>0</v>
      </c>
      <c r="P934" s="6">
        <f t="shared" ref="P934:S934" si="2034">P932*$C933</f>
        <v>0</v>
      </c>
      <c r="Q934" s="6">
        <f t="shared" si="2034"/>
        <v>0</v>
      </c>
      <c r="R934" s="6">
        <f t="shared" si="2034"/>
        <v>0</v>
      </c>
      <c r="S934" s="6">
        <f t="shared" si="2034"/>
        <v>0</v>
      </c>
    </row>
    <row r="935" spans="1:19" x14ac:dyDescent="0.25">
      <c r="A935" s="195" t="s">
        <v>281</v>
      </c>
      <c r="B935" s="195"/>
      <c r="C935" s="6">
        <f t="shared" ref="C935" si="2035">C932+C934</f>
        <v>0</v>
      </c>
      <c r="D935" s="6">
        <f t="shared" ref="D935:N935" si="2036">D932+D934</f>
        <v>0</v>
      </c>
      <c r="E935" s="6">
        <f t="shared" si="2036"/>
        <v>0</v>
      </c>
      <c r="F935" s="6">
        <f t="shared" si="2036"/>
        <v>0</v>
      </c>
      <c r="G935" s="6">
        <f t="shared" si="2036"/>
        <v>0</v>
      </c>
      <c r="H935" s="6">
        <f t="shared" si="2036"/>
        <v>0</v>
      </c>
      <c r="I935" s="6">
        <f t="shared" si="2036"/>
        <v>0</v>
      </c>
      <c r="J935" s="6">
        <f t="shared" si="2036"/>
        <v>0</v>
      </c>
      <c r="K935" s="6">
        <f t="shared" si="2036"/>
        <v>0</v>
      </c>
      <c r="L935" s="6">
        <f t="shared" si="2036"/>
        <v>0</v>
      </c>
      <c r="M935" s="6">
        <f t="shared" si="2036"/>
        <v>0</v>
      </c>
      <c r="N935" s="6">
        <f t="shared" si="2036"/>
        <v>0</v>
      </c>
      <c r="O935" s="6">
        <f t="shared" si="2033"/>
        <v>0</v>
      </c>
      <c r="P935" s="6">
        <f t="shared" ref="P935:S935" si="2037">P932+P934</f>
        <v>0</v>
      </c>
      <c r="Q935" s="6">
        <f t="shared" si="2037"/>
        <v>0</v>
      </c>
      <c r="R935" s="6">
        <f t="shared" si="2037"/>
        <v>0</v>
      </c>
      <c r="S935" s="6">
        <f t="shared" si="2037"/>
        <v>0</v>
      </c>
    </row>
    <row r="936" spans="1:19" x14ac:dyDescent="0.25">
      <c r="A936" s="8" t="s">
        <v>33</v>
      </c>
      <c r="B936" s="80">
        <v>0.25</v>
      </c>
      <c r="C936" s="6">
        <f t="shared" ref="C936" si="2038">C935*$B$16</f>
        <v>0</v>
      </c>
      <c r="D936" s="6">
        <f t="shared" ref="D936:N936" si="2039">D935*$B$16</f>
        <v>0</v>
      </c>
      <c r="E936" s="6">
        <f t="shared" si="2039"/>
        <v>0</v>
      </c>
      <c r="F936" s="6">
        <f t="shared" si="2039"/>
        <v>0</v>
      </c>
      <c r="G936" s="6">
        <f t="shared" si="2039"/>
        <v>0</v>
      </c>
      <c r="H936" s="6">
        <f t="shared" si="2039"/>
        <v>0</v>
      </c>
      <c r="I936" s="6">
        <f t="shared" si="2039"/>
        <v>0</v>
      </c>
      <c r="J936" s="6">
        <f t="shared" si="2039"/>
        <v>0</v>
      </c>
      <c r="K936" s="6">
        <f t="shared" si="2039"/>
        <v>0</v>
      </c>
      <c r="L936" s="6">
        <f t="shared" si="2039"/>
        <v>0</v>
      </c>
      <c r="M936" s="6">
        <f t="shared" si="2039"/>
        <v>0</v>
      </c>
      <c r="N936" s="6">
        <f t="shared" si="2039"/>
        <v>0</v>
      </c>
      <c r="O936" s="6">
        <f t="shared" si="2033"/>
        <v>0</v>
      </c>
      <c r="P936" s="6">
        <f t="shared" ref="P936:S936" si="2040">P935*$B936</f>
        <v>0</v>
      </c>
      <c r="Q936" s="6">
        <f t="shared" si="2040"/>
        <v>0</v>
      </c>
      <c r="R936" s="6">
        <f t="shared" si="2040"/>
        <v>0</v>
      </c>
      <c r="S936" s="6">
        <f t="shared" si="2040"/>
        <v>0</v>
      </c>
    </row>
    <row r="937" spans="1:19" x14ac:dyDescent="0.25">
      <c r="A937" s="8" t="s">
        <v>34</v>
      </c>
      <c r="B937" s="9">
        <f>1-B936</f>
        <v>0.75</v>
      </c>
      <c r="C937" s="6">
        <f t="shared" ref="C937" si="2041">C935*$B$17</f>
        <v>0</v>
      </c>
      <c r="D937" s="6">
        <f t="shared" ref="D937:N937" si="2042">D935*$B$17</f>
        <v>0</v>
      </c>
      <c r="E937" s="6">
        <f t="shared" si="2042"/>
        <v>0</v>
      </c>
      <c r="F937" s="6">
        <f t="shared" si="2042"/>
        <v>0</v>
      </c>
      <c r="G937" s="6">
        <f t="shared" si="2042"/>
        <v>0</v>
      </c>
      <c r="H937" s="6">
        <f t="shared" si="2042"/>
        <v>0</v>
      </c>
      <c r="I937" s="6">
        <f t="shared" si="2042"/>
        <v>0</v>
      </c>
      <c r="J937" s="6">
        <f t="shared" si="2042"/>
        <v>0</v>
      </c>
      <c r="K937" s="6">
        <f t="shared" si="2042"/>
        <v>0</v>
      </c>
      <c r="L937" s="6">
        <f t="shared" si="2042"/>
        <v>0</v>
      </c>
      <c r="M937" s="6">
        <f t="shared" si="2042"/>
        <v>0</v>
      </c>
      <c r="N937" s="6">
        <f t="shared" si="2042"/>
        <v>0</v>
      </c>
      <c r="O937" s="6">
        <f t="shared" si="2033"/>
        <v>0</v>
      </c>
      <c r="P937" s="6">
        <f t="shared" ref="P937:S937" si="2043">P935-P936</f>
        <v>0</v>
      </c>
      <c r="Q937" s="6">
        <f t="shared" si="2043"/>
        <v>0</v>
      </c>
      <c r="R937" s="6">
        <f t="shared" si="2043"/>
        <v>0</v>
      </c>
      <c r="S937" s="6">
        <f t="shared" si="2043"/>
        <v>0</v>
      </c>
    </row>
    <row r="938" spans="1:19" x14ac:dyDescent="0.25">
      <c r="A938" s="122" t="str">
        <f>Vendas!A949</f>
        <v>PRODUTO 94</v>
      </c>
      <c r="B938" s="122"/>
      <c r="C938" s="98" t="s">
        <v>17</v>
      </c>
      <c r="D938" s="98" t="s">
        <v>18</v>
      </c>
      <c r="E938" s="98" t="s">
        <v>19</v>
      </c>
      <c r="F938" s="98" t="s">
        <v>20</v>
      </c>
      <c r="G938" s="98" t="s">
        <v>21</v>
      </c>
      <c r="H938" s="98" t="s">
        <v>22</v>
      </c>
      <c r="I938" s="98" t="s">
        <v>23</v>
      </c>
      <c r="J938" s="98" t="s">
        <v>24</v>
      </c>
      <c r="K938" s="98" t="s">
        <v>25</v>
      </c>
      <c r="L938" s="98" t="s">
        <v>26</v>
      </c>
      <c r="M938" s="98" t="s">
        <v>27</v>
      </c>
      <c r="N938" s="98" t="s">
        <v>28</v>
      </c>
      <c r="O938" s="98" t="s">
        <v>438</v>
      </c>
      <c r="P938" s="98" t="s">
        <v>447</v>
      </c>
      <c r="Q938" s="98" t="s">
        <v>448</v>
      </c>
      <c r="R938" s="98" t="s">
        <v>449</v>
      </c>
      <c r="S938" s="98" t="s">
        <v>450</v>
      </c>
    </row>
    <row r="939" spans="1:19" x14ac:dyDescent="0.25">
      <c r="A939" s="194" t="s">
        <v>29</v>
      </c>
      <c r="B939" s="194"/>
      <c r="C939" s="78">
        <f>Vendas!C951</f>
        <v>0</v>
      </c>
      <c r="D939" s="78">
        <f>Vendas!D951</f>
        <v>0</v>
      </c>
      <c r="E939" s="78">
        <f>Vendas!E951</f>
        <v>0</v>
      </c>
      <c r="F939" s="78">
        <f>Vendas!F951</f>
        <v>0</v>
      </c>
      <c r="G939" s="78">
        <f>Vendas!G951</f>
        <v>0</v>
      </c>
      <c r="H939" s="78">
        <f>Vendas!H951</f>
        <v>0</v>
      </c>
      <c r="I939" s="78">
        <f>Vendas!I951</f>
        <v>0</v>
      </c>
      <c r="J939" s="78">
        <f>Vendas!J951</f>
        <v>0</v>
      </c>
      <c r="K939" s="78">
        <f>Vendas!K951</f>
        <v>0</v>
      </c>
      <c r="L939" s="78">
        <f>Vendas!L951</f>
        <v>0</v>
      </c>
      <c r="M939" s="78">
        <f>Vendas!M951</f>
        <v>0</v>
      </c>
      <c r="N939" s="78">
        <f>Vendas!N951</f>
        <v>0</v>
      </c>
      <c r="O939" s="79">
        <f t="shared" ref="O939" si="2044">SUM(C939:N939)</f>
        <v>0</v>
      </c>
      <c r="P939" s="79">
        <f>Vendas!P951</f>
        <v>0</v>
      </c>
      <c r="Q939" s="79">
        <f>Vendas!Q951</f>
        <v>0</v>
      </c>
      <c r="R939" s="79">
        <f>Vendas!R951</f>
        <v>0</v>
      </c>
      <c r="S939" s="79">
        <f>Vendas!S951</f>
        <v>0</v>
      </c>
    </row>
    <row r="940" spans="1:19" x14ac:dyDescent="0.25">
      <c r="A940" s="175" t="s">
        <v>516</v>
      </c>
      <c r="B940" s="120">
        <v>0</v>
      </c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9"/>
      <c r="P940" s="79"/>
      <c r="Q940" s="79"/>
      <c r="R940" s="79"/>
      <c r="S940" s="79"/>
    </row>
    <row r="941" spans="1:19" x14ac:dyDescent="0.25">
      <c r="A941" s="194" t="s">
        <v>30</v>
      </c>
      <c r="B941" s="194"/>
      <c r="C941" s="6">
        <f>Vendas!C952*(1-$B940)</f>
        <v>0</v>
      </c>
      <c r="D941" s="6">
        <f>Vendas!D952*(1-$B940)</f>
        <v>0</v>
      </c>
      <c r="E941" s="6">
        <f>Vendas!E952*(1-$B940)</f>
        <v>0</v>
      </c>
      <c r="F941" s="6">
        <f>Vendas!F952*(1-$B940)</f>
        <v>0</v>
      </c>
      <c r="G941" s="6">
        <f>Vendas!G952*(1-$B940)</f>
        <v>0</v>
      </c>
      <c r="H941" s="6">
        <f>Vendas!H952*(1-$B940)</f>
        <v>0</v>
      </c>
      <c r="I941" s="6">
        <f>Vendas!I952*(1-$B940)</f>
        <v>0</v>
      </c>
      <c r="J941" s="6">
        <f>Vendas!J952*(1-$B940)</f>
        <v>0</v>
      </c>
      <c r="K941" s="6">
        <f>Vendas!K952*(1-$B940)</f>
        <v>0</v>
      </c>
      <c r="L941" s="6">
        <f>Vendas!L952*(1-$B940)</f>
        <v>0</v>
      </c>
      <c r="M941" s="6">
        <f>Vendas!M952*(1-$B940)</f>
        <v>0</v>
      </c>
      <c r="N941" s="6">
        <f>Vendas!N952*(1-$B940)</f>
        <v>0</v>
      </c>
      <c r="O941" s="6">
        <f t="shared" ref="O941" si="2045">AVERAGE(C941:N941)</f>
        <v>0</v>
      </c>
      <c r="P941" s="6">
        <f>Vendas!P952*(1-Aprovisionamento!$B940)</f>
        <v>0</v>
      </c>
      <c r="Q941" s="6">
        <f>Vendas!Q952*(1-Aprovisionamento!$B940)</f>
        <v>0</v>
      </c>
      <c r="R941" s="6">
        <f>Vendas!R952*(1-Aprovisionamento!$B940)</f>
        <v>0</v>
      </c>
      <c r="S941" s="6">
        <f>Vendas!S952*(1-Aprovisionamento!$B940)</f>
        <v>0</v>
      </c>
    </row>
    <row r="942" spans="1:19" ht="12" customHeight="1" x14ac:dyDescent="0.25">
      <c r="A942" s="194" t="s">
        <v>282</v>
      </c>
      <c r="B942" s="194"/>
      <c r="C942" s="6">
        <f t="shared" ref="C942" si="2046">C939*C941</f>
        <v>0</v>
      </c>
      <c r="D942" s="6">
        <f t="shared" ref="D942:N942" si="2047">D939*D941</f>
        <v>0</v>
      </c>
      <c r="E942" s="6">
        <f t="shared" si="2047"/>
        <v>0</v>
      </c>
      <c r="F942" s="6">
        <f t="shared" si="2047"/>
        <v>0</v>
      </c>
      <c r="G942" s="6">
        <f t="shared" si="2047"/>
        <v>0</v>
      </c>
      <c r="H942" s="6">
        <f t="shared" si="2047"/>
        <v>0</v>
      </c>
      <c r="I942" s="6">
        <f t="shared" si="2047"/>
        <v>0</v>
      </c>
      <c r="J942" s="6">
        <f t="shared" si="2047"/>
        <v>0</v>
      </c>
      <c r="K942" s="6">
        <f t="shared" si="2047"/>
        <v>0</v>
      </c>
      <c r="L942" s="6">
        <f t="shared" si="2047"/>
        <v>0</v>
      </c>
      <c r="M942" s="6">
        <f t="shared" si="2047"/>
        <v>0</v>
      </c>
      <c r="N942" s="6">
        <f t="shared" si="2047"/>
        <v>0</v>
      </c>
      <c r="O942" s="6">
        <f t="shared" ref="O942" si="2048">SUM(C942:N942)</f>
        <v>0</v>
      </c>
      <c r="P942" s="6">
        <f t="shared" ref="P942:S942" si="2049">P939*P941</f>
        <v>0</v>
      </c>
      <c r="Q942" s="6">
        <f t="shared" si="2049"/>
        <v>0</v>
      </c>
      <c r="R942" s="6">
        <f t="shared" si="2049"/>
        <v>0</v>
      </c>
      <c r="S942" s="6">
        <f t="shared" si="2049"/>
        <v>0</v>
      </c>
    </row>
    <row r="943" spans="1:19" x14ac:dyDescent="0.25">
      <c r="A943" s="194" t="s">
        <v>31</v>
      </c>
      <c r="B943" s="194"/>
      <c r="C943" s="130">
        <f>Vendas!C954</f>
        <v>0.21</v>
      </c>
      <c r="D943" s="130">
        <f>Vendas!D954</f>
        <v>0.21</v>
      </c>
      <c r="E943" s="130">
        <f>Vendas!E954</f>
        <v>0.21</v>
      </c>
      <c r="F943" s="130">
        <f>Vendas!F954</f>
        <v>0.21</v>
      </c>
      <c r="G943" s="130">
        <f>Vendas!G954</f>
        <v>0.21</v>
      </c>
      <c r="H943" s="130">
        <f>Vendas!H954</f>
        <v>0.21</v>
      </c>
      <c r="I943" s="130">
        <f>Vendas!I954</f>
        <v>0.21</v>
      </c>
      <c r="J943" s="130">
        <f>Vendas!J954</f>
        <v>0.21</v>
      </c>
      <c r="K943" s="130">
        <f>Vendas!K954</f>
        <v>0.21</v>
      </c>
      <c r="L943" s="130">
        <f>Vendas!L954</f>
        <v>0.21</v>
      </c>
      <c r="M943" s="130">
        <f>Vendas!M954</f>
        <v>0.21</v>
      </c>
      <c r="N943" s="130">
        <f>Vendas!N954</f>
        <v>0.21</v>
      </c>
      <c r="O943" s="6"/>
      <c r="P943" s="6"/>
      <c r="Q943" s="6"/>
      <c r="R943" s="6"/>
      <c r="S943" s="6"/>
    </row>
    <row r="944" spans="1:19" x14ac:dyDescent="0.25">
      <c r="A944" s="195" t="s">
        <v>280</v>
      </c>
      <c r="B944" s="195"/>
      <c r="C944" s="6">
        <f t="shared" ref="C944" si="2050">C942*C943</f>
        <v>0</v>
      </c>
      <c r="D944" s="6">
        <f t="shared" ref="D944:N944" si="2051">D942*D943</f>
        <v>0</v>
      </c>
      <c r="E944" s="6">
        <f t="shared" si="2051"/>
        <v>0</v>
      </c>
      <c r="F944" s="6">
        <f t="shared" si="2051"/>
        <v>0</v>
      </c>
      <c r="G944" s="6">
        <f t="shared" si="2051"/>
        <v>0</v>
      </c>
      <c r="H944" s="6">
        <f t="shared" si="2051"/>
        <v>0</v>
      </c>
      <c r="I944" s="6">
        <f t="shared" si="2051"/>
        <v>0</v>
      </c>
      <c r="J944" s="6">
        <f t="shared" si="2051"/>
        <v>0</v>
      </c>
      <c r="K944" s="6">
        <f t="shared" si="2051"/>
        <v>0</v>
      </c>
      <c r="L944" s="6">
        <f t="shared" si="2051"/>
        <v>0</v>
      </c>
      <c r="M944" s="6">
        <f t="shared" si="2051"/>
        <v>0</v>
      </c>
      <c r="N944" s="6">
        <f t="shared" si="2051"/>
        <v>0</v>
      </c>
      <c r="O944" s="6">
        <f t="shared" ref="O944:O947" si="2052">SUM(C944:N944)</f>
        <v>0</v>
      </c>
      <c r="P944" s="6">
        <f t="shared" ref="P944:S944" si="2053">P942*$C943</f>
        <v>0</v>
      </c>
      <c r="Q944" s="6">
        <f t="shared" si="2053"/>
        <v>0</v>
      </c>
      <c r="R944" s="6">
        <f t="shared" si="2053"/>
        <v>0</v>
      </c>
      <c r="S944" s="6">
        <f t="shared" si="2053"/>
        <v>0</v>
      </c>
    </row>
    <row r="945" spans="1:19" x14ac:dyDescent="0.25">
      <c r="A945" s="195" t="s">
        <v>281</v>
      </c>
      <c r="B945" s="195"/>
      <c r="C945" s="6">
        <f t="shared" ref="C945" si="2054">C942+C944</f>
        <v>0</v>
      </c>
      <c r="D945" s="6">
        <f t="shared" ref="D945:N945" si="2055">D942+D944</f>
        <v>0</v>
      </c>
      <c r="E945" s="6">
        <f t="shared" si="2055"/>
        <v>0</v>
      </c>
      <c r="F945" s="6">
        <f t="shared" si="2055"/>
        <v>0</v>
      </c>
      <c r="G945" s="6">
        <f t="shared" si="2055"/>
        <v>0</v>
      </c>
      <c r="H945" s="6">
        <f t="shared" si="2055"/>
        <v>0</v>
      </c>
      <c r="I945" s="6">
        <f t="shared" si="2055"/>
        <v>0</v>
      </c>
      <c r="J945" s="6">
        <f t="shared" si="2055"/>
        <v>0</v>
      </c>
      <c r="K945" s="6">
        <f t="shared" si="2055"/>
        <v>0</v>
      </c>
      <c r="L945" s="6">
        <f t="shared" si="2055"/>
        <v>0</v>
      </c>
      <c r="M945" s="6">
        <f t="shared" si="2055"/>
        <v>0</v>
      </c>
      <c r="N945" s="6">
        <f t="shared" si="2055"/>
        <v>0</v>
      </c>
      <c r="O945" s="6">
        <f t="shared" si="2052"/>
        <v>0</v>
      </c>
      <c r="P945" s="6">
        <f t="shared" ref="P945:S945" si="2056">P942+P944</f>
        <v>0</v>
      </c>
      <c r="Q945" s="6">
        <f t="shared" si="2056"/>
        <v>0</v>
      </c>
      <c r="R945" s="6">
        <f t="shared" si="2056"/>
        <v>0</v>
      </c>
      <c r="S945" s="6">
        <f t="shared" si="2056"/>
        <v>0</v>
      </c>
    </row>
    <row r="946" spans="1:19" x14ac:dyDescent="0.25">
      <c r="A946" s="8" t="s">
        <v>33</v>
      </c>
      <c r="B946" s="80">
        <v>0.25</v>
      </c>
      <c r="C946" s="6">
        <f t="shared" ref="C946" si="2057">C945*$B$16</f>
        <v>0</v>
      </c>
      <c r="D946" s="6">
        <f t="shared" ref="D946:N946" si="2058">D945*$B$16</f>
        <v>0</v>
      </c>
      <c r="E946" s="6">
        <f t="shared" si="2058"/>
        <v>0</v>
      </c>
      <c r="F946" s="6">
        <f t="shared" si="2058"/>
        <v>0</v>
      </c>
      <c r="G946" s="6">
        <f t="shared" si="2058"/>
        <v>0</v>
      </c>
      <c r="H946" s="6">
        <f t="shared" si="2058"/>
        <v>0</v>
      </c>
      <c r="I946" s="6">
        <f t="shared" si="2058"/>
        <v>0</v>
      </c>
      <c r="J946" s="6">
        <f t="shared" si="2058"/>
        <v>0</v>
      </c>
      <c r="K946" s="6">
        <f t="shared" si="2058"/>
        <v>0</v>
      </c>
      <c r="L946" s="6">
        <f t="shared" si="2058"/>
        <v>0</v>
      </c>
      <c r="M946" s="6">
        <f t="shared" si="2058"/>
        <v>0</v>
      </c>
      <c r="N946" s="6">
        <f t="shared" si="2058"/>
        <v>0</v>
      </c>
      <c r="O946" s="6">
        <f t="shared" si="2052"/>
        <v>0</v>
      </c>
      <c r="P946" s="6">
        <f t="shared" ref="P946:S946" si="2059">P945*$B946</f>
        <v>0</v>
      </c>
      <c r="Q946" s="6">
        <f t="shared" si="2059"/>
        <v>0</v>
      </c>
      <c r="R946" s="6">
        <f t="shared" si="2059"/>
        <v>0</v>
      </c>
      <c r="S946" s="6">
        <f t="shared" si="2059"/>
        <v>0</v>
      </c>
    </row>
    <row r="947" spans="1:19" x14ac:dyDescent="0.25">
      <c r="A947" s="8" t="s">
        <v>34</v>
      </c>
      <c r="B947" s="9">
        <f>1-B946</f>
        <v>0.75</v>
      </c>
      <c r="C947" s="6">
        <f t="shared" ref="C947" si="2060">C945*$B$17</f>
        <v>0</v>
      </c>
      <c r="D947" s="6">
        <f t="shared" ref="D947:N947" si="2061">D945*$B$17</f>
        <v>0</v>
      </c>
      <c r="E947" s="6">
        <f t="shared" si="2061"/>
        <v>0</v>
      </c>
      <c r="F947" s="6">
        <f t="shared" si="2061"/>
        <v>0</v>
      </c>
      <c r="G947" s="6">
        <f t="shared" si="2061"/>
        <v>0</v>
      </c>
      <c r="H947" s="6">
        <f t="shared" si="2061"/>
        <v>0</v>
      </c>
      <c r="I947" s="6">
        <f t="shared" si="2061"/>
        <v>0</v>
      </c>
      <c r="J947" s="6">
        <f t="shared" si="2061"/>
        <v>0</v>
      </c>
      <c r="K947" s="6">
        <f t="shared" si="2061"/>
        <v>0</v>
      </c>
      <c r="L947" s="6">
        <f t="shared" si="2061"/>
        <v>0</v>
      </c>
      <c r="M947" s="6">
        <f t="shared" si="2061"/>
        <v>0</v>
      </c>
      <c r="N947" s="6">
        <f t="shared" si="2061"/>
        <v>0</v>
      </c>
      <c r="O947" s="6">
        <f t="shared" si="2052"/>
        <v>0</v>
      </c>
      <c r="P947" s="6">
        <f t="shared" ref="P947:S947" si="2062">P945-P946</f>
        <v>0</v>
      </c>
      <c r="Q947" s="6">
        <f t="shared" si="2062"/>
        <v>0</v>
      </c>
      <c r="R947" s="6">
        <f t="shared" si="2062"/>
        <v>0</v>
      </c>
      <c r="S947" s="6">
        <f t="shared" si="2062"/>
        <v>0</v>
      </c>
    </row>
    <row r="948" spans="1:19" x14ac:dyDescent="0.25">
      <c r="A948" s="122" t="str">
        <f>Vendas!A959</f>
        <v>PRODUTO 95</v>
      </c>
      <c r="B948" s="122"/>
      <c r="C948" s="98" t="s">
        <v>17</v>
      </c>
      <c r="D948" s="98" t="s">
        <v>18</v>
      </c>
      <c r="E948" s="98" t="s">
        <v>19</v>
      </c>
      <c r="F948" s="98" t="s">
        <v>20</v>
      </c>
      <c r="G948" s="98" t="s">
        <v>21</v>
      </c>
      <c r="H948" s="98" t="s">
        <v>22</v>
      </c>
      <c r="I948" s="98" t="s">
        <v>23</v>
      </c>
      <c r="J948" s="98" t="s">
        <v>24</v>
      </c>
      <c r="K948" s="98" t="s">
        <v>25</v>
      </c>
      <c r="L948" s="98" t="s">
        <v>26</v>
      </c>
      <c r="M948" s="98" t="s">
        <v>27</v>
      </c>
      <c r="N948" s="98" t="s">
        <v>28</v>
      </c>
      <c r="O948" s="98" t="s">
        <v>438</v>
      </c>
      <c r="P948" s="98" t="s">
        <v>447</v>
      </c>
      <c r="Q948" s="98" t="s">
        <v>448</v>
      </c>
      <c r="R948" s="98" t="s">
        <v>449</v>
      </c>
      <c r="S948" s="98" t="s">
        <v>450</v>
      </c>
    </row>
    <row r="949" spans="1:19" x14ac:dyDescent="0.25">
      <c r="A949" s="194" t="s">
        <v>29</v>
      </c>
      <c r="B949" s="194"/>
      <c r="C949" s="78">
        <f>Vendas!C961</f>
        <v>0</v>
      </c>
      <c r="D949" s="78">
        <f>Vendas!D961</f>
        <v>0</v>
      </c>
      <c r="E949" s="78">
        <f>Vendas!E961</f>
        <v>0</v>
      </c>
      <c r="F949" s="78">
        <f>Vendas!F961</f>
        <v>0</v>
      </c>
      <c r="G949" s="78">
        <f>Vendas!G961</f>
        <v>0</v>
      </c>
      <c r="H949" s="78">
        <f>Vendas!H961</f>
        <v>0</v>
      </c>
      <c r="I949" s="78">
        <f>Vendas!I961</f>
        <v>0</v>
      </c>
      <c r="J949" s="78">
        <f>Vendas!J961</f>
        <v>0</v>
      </c>
      <c r="K949" s="78">
        <f>Vendas!K961</f>
        <v>0</v>
      </c>
      <c r="L949" s="78">
        <f>Vendas!L961</f>
        <v>0</v>
      </c>
      <c r="M949" s="78">
        <f>Vendas!M961</f>
        <v>0</v>
      </c>
      <c r="N949" s="78">
        <f>Vendas!N961</f>
        <v>0</v>
      </c>
      <c r="O949" s="79">
        <f t="shared" ref="O949" si="2063">SUM(C949:N949)</f>
        <v>0</v>
      </c>
      <c r="P949" s="79">
        <f>Vendas!P961</f>
        <v>0</v>
      </c>
      <c r="Q949" s="79">
        <f>Vendas!Q961</f>
        <v>0</v>
      </c>
      <c r="R949" s="79">
        <f>Vendas!R961</f>
        <v>0</v>
      </c>
      <c r="S949" s="79">
        <f>Vendas!S961</f>
        <v>0</v>
      </c>
    </row>
    <row r="950" spans="1:19" x14ac:dyDescent="0.25">
      <c r="A950" s="175" t="s">
        <v>516</v>
      </c>
      <c r="B950" s="120">
        <v>0</v>
      </c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9"/>
      <c r="P950" s="79"/>
      <c r="Q950" s="79"/>
      <c r="R950" s="79"/>
      <c r="S950" s="79"/>
    </row>
    <row r="951" spans="1:19" x14ac:dyDescent="0.25">
      <c r="A951" s="194" t="s">
        <v>30</v>
      </c>
      <c r="B951" s="194"/>
      <c r="C951" s="6">
        <f>Vendas!C962*(1-$B950)</f>
        <v>0</v>
      </c>
      <c r="D951" s="6">
        <f>Vendas!D962*(1-$B950)</f>
        <v>0</v>
      </c>
      <c r="E951" s="6">
        <f>Vendas!E962*(1-$B950)</f>
        <v>0</v>
      </c>
      <c r="F951" s="6">
        <f>Vendas!F962*(1-$B950)</f>
        <v>0</v>
      </c>
      <c r="G951" s="6">
        <f>Vendas!G962*(1-$B950)</f>
        <v>0</v>
      </c>
      <c r="H951" s="6">
        <f>Vendas!H962*(1-$B950)</f>
        <v>0</v>
      </c>
      <c r="I951" s="6">
        <f>Vendas!I962*(1-$B950)</f>
        <v>0</v>
      </c>
      <c r="J951" s="6">
        <f>Vendas!J962*(1-$B950)</f>
        <v>0</v>
      </c>
      <c r="K951" s="6">
        <f>Vendas!K962*(1-$B950)</f>
        <v>0</v>
      </c>
      <c r="L951" s="6">
        <f>Vendas!L962*(1-$B950)</f>
        <v>0</v>
      </c>
      <c r="M951" s="6">
        <f>Vendas!M962*(1-$B950)</f>
        <v>0</v>
      </c>
      <c r="N951" s="6">
        <f>Vendas!N962*(1-$B950)</f>
        <v>0</v>
      </c>
      <c r="O951" s="6">
        <f t="shared" ref="O951" si="2064">AVERAGE(C951:N951)</f>
        <v>0</v>
      </c>
      <c r="P951" s="6">
        <f>Vendas!P962*(1-Aprovisionamento!$B950)</f>
        <v>0</v>
      </c>
      <c r="Q951" s="6">
        <f>Vendas!Q962*(1-Aprovisionamento!$B950)</f>
        <v>0</v>
      </c>
      <c r="R951" s="6">
        <f>Vendas!R962*(1-Aprovisionamento!$B950)</f>
        <v>0</v>
      </c>
      <c r="S951" s="6">
        <f>Vendas!S962*(1-Aprovisionamento!$B950)</f>
        <v>0</v>
      </c>
    </row>
    <row r="952" spans="1:19" ht="12" customHeight="1" x14ac:dyDescent="0.25">
      <c r="A952" s="194" t="s">
        <v>282</v>
      </c>
      <c r="B952" s="194"/>
      <c r="C952" s="6">
        <f t="shared" ref="C952" si="2065">C949*C951</f>
        <v>0</v>
      </c>
      <c r="D952" s="6">
        <f t="shared" ref="D952:N952" si="2066">D949*D951</f>
        <v>0</v>
      </c>
      <c r="E952" s="6">
        <f t="shared" si="2066"/>
        <v>0</v>
      </c>
      <c r="F952" s="6">
        <f t="shared" si="2066"/>
        <v>0</v>
      </c>
      <c r="G952" s="6">
        <f t="shared" si="2066"/>
        <v>0</v>
      </c>
      <c r="H952" s="6">
        <f t="shared" si="2066"/>
        <v>0</v>
      </c>
      <c r="I952" s="6">
        <f t="shared" si="2066"/>
        <v>0</v>
      </c>
      <c r="J952" s="6">
        <f t="shared" si="2066"/>
        <v>0</v>
      </c>
      <c r="K952" s="6">
        <f t="shared" si="2066"/>
        <v>0</v>
      </c>
      <c r="L952" s="6">
        <f t="shared" si="2066"/>
        <v>0</v>
      </c>
      <c r="M952" s="6">
        <f t="shared" si="2066"/>
        <v>0</v>
      </c>
      <c r="N952" s="6">
        <f t="shared" si="2066"/>
        <v>0</v>
      </c>
      <c r="O952" s="6">
        <f t="shared" ref="O952" si="2067">SUM(C952:N952)</f>
        <v>0</v>
      </c>
      <c r="P952" s="6">
        <f t="shared" ref="P952:S952" si="2068">P949*P951</f>
        <v>0</v>
      </c>
      <c r="Q952" s="6">
        <f t="shared" si="2068"/>
        <v>0</v>
      </c>
      <c r="R952" s="6">
        <f t="shared" si="2068"/>
        <v>0</v>
      </c>
      <c r="S952" s="6">
        <f t="shared" si="2068"/>
        <v>0</v>
      </c>
    </row>
    <row r="953" spans="1:19" x14ac:dyDescent="0.25">
      <c r="A953" s="194" t="s">
        <v>31</v>
      </c>
      <c r="B953" s="194"/>
      <c r="C953" s="130">
        <f>Vendas!C964</f>
        <v>0.21</v>
      </c>
      <c r="D953" s="130">
        <f>Vendas!D964</f>
        <v>0.21</v>
      </c>
      <c r="E953" s="130">
        <f>Vendas!E964</f>
        <v>0.21</v>
      </c>
      <c r="F953" s="130">
        <f>Vendas!F964</f>
        <v>0.21</v>
      </c>
      <c r="G953" s="130">
        <f>Vendas!G964</f>
        <v>0.21</v>
      </c>
      <c r="H953" s="130">
        <f>Vendas!H964</f>
        <v>0.21</v>
      </c>
      <c r="I953" s="130">
        <f>Vendas!I964</f>
        <v>0.21</v>
      </c>
      <c r="J953" s="130">
        <f>Vendas!J964</f>
        <v>0.21</v>
      </c>
      <c r="K953" s="130">
        <f>Vendas!K964</f>
        <v>0.21</v>
      </c>
      <c r="L953" s="130">
        <f>Vendas!L964</f>
        <v>0.21</v>
      </c>
      <c r="M953" s="130">
        <f>Vendas!M964</f>
        <v>0.21</v>
      </c>
      <c r="N953" s="130">
        <f>Vendas!N964</f>
        <v>0.21</v>
      </c>
      <c r="O953" s="6"/>
      <c r="P953" s="6"/>
      <c r="Q953" s="6"/>
      <c r="R953" s="6"/>
      <c r="S953" s="6"/>
    </row>
    <row r="954" spans="1:19" x14ac:dyDescent="0.25">
      <c r="A954" s="195" t="s">
        <v>280</v>
      </c>
      <c r="B954" s="195"/>
      <c r="C954" s="6">
        <f t="shared" ref="C954" si="2069">C952*C953</f>
        <v>0</v>
      </c>
      <c r="D954" s="6">
        <f t="shared" ref="D954:N954" si="2070">D952*D953</f>
        <v>0</v>
      </c>
      <c r="E954" s="6">
        <f t="shared" si="2070"/>
        <v>0</v>
      </c>
      <c r="F954" s="6">
        <f t="shared" si="2070"/>
        <v>0</v>
      </c>
      <c r="G954" s="6">
        <f t="shared" si="2070"/>
        <v>0</v>
      </c>
      <c r="H954" s="6">
        <f t="shared" si="2070"/>
        <v>0</v>
      </c>
      <c r="I954" s="6">
        <f t="shared" si="2070"/>
        <v>0</v>
      </c>
      <c r="J954" s="6">
        <f t="shared" si="2070"/>
        <v>0</v>
      </c>
      <c r="K954" s="6">
        <f t="shared" si="2070"/>
        <v>0</v>
      </c>
      <c r="L954" s="6">
        <f t="shared" si="2070"/>
        <v>0</v>
      </c>
      <c r="M954" s="6">
        <f t="shared" si="2070"/>
        <v>0</v>
      </c>
      <c r="N954" s="6">
        <f t="shared" si="2070"/>
        <v>0</v>
      </c>
      <c r="O954" s="6">
        <f t="shared" ref="O954:O957" si="2071">SUM(C954:N954)</f>
        <v>0</v>
      </c>
      <c r="P954" s="6">
        <f t="shared" ref="P954:S954" si="2072">P952*$C953</f>
        <v>0</v>
      </c>
      <c r="Q954" s="6">
        <f t="shared" si="2072"/>
        <v>0</v>
      </c>
      <c r="R954" s="6">
        <f t="shared" si="2072"/>
        <v>0</v>
      </c>
      <c r="S954" s="6">
        <f t="shared" si="2072"/>
        <v>0</v>
      </c>
    </row>
    <row r="955" spans="1:19" x14ac:dyDescent="0.25">
      <c r="A955" s="195" t="s">
        <v>281</v>
      </c>
      <c r="B955" s="195"/>
      <c r="C955" s="6">
        <f t="shared" ref="C955" si="2073">C952+C954</f>
        <v>0</v>
      </c>
      <c r="D955" s="6">
        <f t="shared" ref="D955:N955" si="2074">D952+D954</f>
        <v>0</v>
      </c>
      <c r="E955" s="6">
        <f t="shared" si="2074"/>
        <v>0</v>
      </c>
      <c r="F955" s="6">
        <f t="shared" si="2074"/>
        <v>0</v>
      </c>
      <c r="G955" s="6">
        <f t="shared" si="2074"/>
        <v>0</v>
      </c>
      <c r="H955" s="6">
        <f t="shared" si="2074"/>
        <v>0</v>
      </c>
      <c r="I955" s="6">
        <f t="shared" si="2074"/>
        <v>0</v>
      </c>
      <c r="J955" s="6">
        <f t="shared" si="2074"/>
        <v>0</v>
      </c>
      <c r="K955" s="6">
        <f t="shared" si="2074"/>
        <v>0</v>
      </c>
      <c r="L955" s="6">
        <f t="shared" si="2074"/>
        <v>0</v>
      </c>
      <c r="M955" s="6">
        <f t="shared" si="2074"/>
        <v>0</v>
      </c>
      <c r="N955" s="6">
        <f t="shared" si="2074"/>
        <v>0</v>
      </c>
      <c r="O955" s="6">
        <f t="shared" si="2071"/>
        <v>0</v>
      </c>
      <c r="P955" s="6">
        <f t="shared" ref="P955:S955" si="2075">P952+P954</f>
        <v>0</v>
      </c>
      <c r="Q955" s="6">
        <f t="shared" si="2075"/>
        <v>0</v>
      </c>
      <c r="R955" s="6">
        <f t="shared" si="2075"/>
        <v>0</v>
      </c>
      <c r="S955" s="6">
        <f t="shared" si="2075"/>
        <v>0</v>
      </c>
    </row>
    <row r="956" spans="1:19" x14ac:dyDescent="0.25">
      <c r="A956" s="8" t="s">
        <v>33</v>
      </c>
      <c r="B956" s="80">
        <v>0.25</v>
      </c>
      <c r="C956" s="6">
        <f t="shared" ref="C956" si="2076">C955*$B$16</f>
        <v>0</v>
      </c>
      <c r="D956" s="6">
        <f t="shared" ref="D956:N956" si="2077">D955*$B$16</f>
        <v>0</v>
      </c>
      <c r="E956" s="6">
        <f t="shared" si="2077"/>
        <v>0</v>
      </c>
      <c r="F956" s="6">
        <f t="shared" si="2077"/>
        <v>0</v>
      </c>
      <c r="G956" s="6">
        <f t="shared" si="2077"/>
        <v>0</v>
      </c>
      <c r="H956" s="6">
        <f t="shared" si="2077"/>
        <v>0</v>
      </c>
      <c r="I956" s="6">
        <f t="shared" si="2077"/>
        <v>0</v>
      </c>
      <c r="J956" s="6">
        <f t="shared" si="2077"/>
        <v>0</v>
      </c>
      <c r="K956" s="6">
        <f t="shared" si="2077"/>
        <v>0</v>
      </c>
      <c r="L956" s="6">
        <f t="shared" si="2077"/>
        <v>0</v>
      </c>
      <c r="M956" s="6">
        <f t="shared" si="2077"/>
        <v>0</v>
      </c>
      <c r="N956" s="6">
        <f t="shared" si="2077"/>
        <v>0</v>
      </c>
      <c r="O956" s="6">
        <f t="shared" si="2071"/>
        <v>0</v>
      </c>
      <c r="P956" s="6">
        <f t="shared" ref="P956:S956" si="2078">P955*$B956</f>
        <v>0</v>
      </c>
      <c r="Q956" s="6">
        <f t="shared" si="2078"/>
        <v>0</v>
      </c>
      <c r="R956" s="6">
        <f t="shared" si="2078"/>
        <v>0</v>
      </c>
      <c r="S956" s="6">
        <f t="shared" si="2078"/>
        <v>0</v>
      </c>
    </row>
    <row r="957" spans="1:19" x14ac:dyDescent="0.25">
      <c r="A957" s="8" t="s">
        <v>34</v>
      </c>
      <c r="B957" s="9">
        <f>1-B956</f>
        <v>0.75</v>
      </c>
      <c r="C957" s="6">
        <f t="shared" ref="C957" si="2079">C955*$B$17</f>
        <v>0</v>
      </c>
      <c r="D957" s="6">
        <f t="shared" ref="D957:N957" si="2080">D955*$B$17</f>
        <v>0</v>
      </c>
      <c r="E957" s="6">
        <f t="shared" si="2080"/>
        <v>0</v>
      </c>
      <c r="F957" s="6">
        <f t="shared" si="2080"/>
        <v>0</v>
      </c>
      <c r="G957" s="6">
        <f t="shared" si="2080"/>
        <v>0</v>
      </c>
      <c r="H957" s="6">
        <f t="shared" si="2080"/>
        <v>0</v>
      </c>
      <c r="I957" s="6">
        <f t="shared" si="2080"/>
        <v>0</v>
      </c>
      <c r="J957" s="6">
        <f t="shared" si="2080"/>
        <v>0</v>
      </c>
      <c r="K957" s="6">
        <f t="shared" si="2080"/>
        <v>0</v>
      </c>
      <c r="L957" s="6">
        <f t="shared" si="2080"/>
        <v>0</v>
      </c>
      <c r="M957" s="6">
        <f t="shared" si="2080"/>
        <v>0</v>
      </c>
      <c r="N957" s="6">
        <f t="shared" si="2080"/>
        <v>0</v>
      </c>
      <c r="O957" s="6">
        <f t="shared" si="2071"/>
        <v>0</v>
      </c>
      <c r="P957" s="6">
        <f t="shared" ref="P957:S957" si="2081">P955-P956</f>
        <v>0</v>
      </c>
      <c r="Q957" s="6">
        <f t="shared" si="2081"/>
        <v>0</v>
      </c>
      <c r="R957" s="6">
        <f t="shared" si="2081"/>
        <v>0</v>
      </c>
      <c r="S957" s="6">
        <f t="shared" si="2081"/>
        <v>0</v>
      </c>
    </row>
    <row r="958" spans="1:19" x14ac:dyDescent="0.25">
      <c r="A958" s="122" t="str">
        <f>Vendas!A969</f>
        <v>PRODUTO 96</v>
      </c>
      <c r="B958" s="122"/>
      <c r="C958" s="98" t="s">
        <v>17</v>
      </c>
      <c r="D958" s="98" t="s">
        <v>18</v>
      </c>
      <c r="E958" s="98" t="s">
        <v>19</v>
      </c>
      <c r="F958" s="98" t="s">
        <v>20</v>
      </c>
      <c r="G958" s="98" t="s">
        <v>21</v>
      </c>
      <c r="H958" s="98" t="s">
        <v>22</v>
      </c>
      <c r="I958" s="98" t="s">
        <v>23</v>
      </c>
      <c r="J958" s="98" t="s">
        <v>24</v>
      </c>
      <c r="K958" s="98" t="s">
        <v>25</v>
      </c>
      <c r="L958" s="98" t="s">
        <v>26</v>
      </c>
      <c r="M958" s="98" t="s">
        <v>27</v>
      </c>
      <c r="N958" s="98" t="s">
        <v>28</v>
      </c>
      <c r="O958" s="98" t="s">
        <v>438</v>
      </c>
      <c r="P958" s="98" t="s">
        <v>447</v>
      </c>
      <c r="Q958" s="98" t="s">
        <v>448</v>
      </c>
      <c r="R958" s="98" t="s">
        <v>449</v>
      </c>
      <c r="S958" s="98" t="s">
        <v>450</v>
      </c>
    </row>
    <row r="959" spans="1:19" x14ac:dyDescent="0.25">
      <c r="A959" s="194" t="s">
        <v>29</v>
      </c>
      <c r="B959" s="194"/>
      <c r="C959" s="78">
        <f>Vendas!C971</f>
        <v>0</v>
      </c>
      <c r="D959" s="78">
        <f>Vendas!D971</f>
        <v>0</v>
      </c>
      <c r="E959" s="78">
        <f>Vendas!E971</f>
        <v>0</v>
      </c>
      <c r="F959" s="78">
        <f>Vendas!F971</f>
        <v>0</v>
      </c>
      <c r="G959" s="78">
        <f>Vendas!G971</f>
        <v>0</v>
      </c>
      <c r="H959" s="78">
        <f>Vendas!H971</f>
        <v>0</v>
      </c>
      <c r="I959" s="78">
        <f>Vendas!I971</f>
        <v>0</v>
      </c>
      <c r="J959" s="78">
        <f>Vendas!J971</f>
        <v>0</v>
      </c>
      <c r="K959" s="78">
        <f>Vendas!K971</f>
        <v>0</v>
      </c>
      <c r="L959" s="78">
        <f>Vendas!L971</f>
        <v>0</v>
      </c>
      <c r="M959" s="78">
        <f>Vendas!M971</f>
        <v>0</v>
      </c>
      <c r="N959" s="78">
        <f>Vendas!N971</f>
        <v>0</v>
      </c>
      <c r="O959" s="79">
        <f t="shared" ref="O959" si="2082">SUM(C959:N959)</f>
        <v>0</v>
      </c>
      <c r="P959" s="79">
        <f>Vendas!P971</f>
        <v>0</v>
      </c>
      <c r="Q959" s="79">
        <f>Vendas!Q971</f>
        <v>0</v>
      </c>
      <c r="R959" s="79">
        <f>Vendas!R971</f>
        <v>0</v>
      </c>
      <c r="S959" s="79">
        <f>Vendas!S971</f>
        <v>0</v>
      </c>
    </row>
    <row r="960" spans="1:19" x14ac:dyDescent="0.25">
      <c r="A960" s="175" t="s">
        <v>516</v>
      </c>
      <c r="B960" s="120">
        <v>0</v>
      </c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9"/>
      <c r="P960" s="79"/>
      <c r="Q960" s="79"/>
      <c r="R960" s="79"/>
      <c r="S960" s="79"/>
    </row>
    <row r="961" spans="1:19" x14ac:dyDescent="0.25">
      <c r="A961" s="194" t="s">
        <v>30</v>
      </c>
      <c r="B961" s="194"/>
      <c r="C961" s="6">
        <f>Vendas!C972*(1-$B960)</f>
        <v>0</v>
      </c>
      <c r="D961" s="6">
        <f>Vendas!D972*(1-$B960)</f>
        <v>0</v>
      </c>
      <c r="E961" s="6">
        <f>Vendas!E972*(1-$B960)</f>
        <v>0</v>
      </c>
      <c r="F961" s="6">
        <f>Vendas!F972*(1-$B960)</f>
        <v>0</v>
      </c>
      <c r="G961" s="6">
        <f>Vendas!G972*(1-$B960)</f>
        <v>0</v>
      </c>
      <c r="H961" s="6">
        <f>Vendas!H972*(1-$B960)</f>
        <v>0</v>
      </c>
      <c r="I961" s="6">
        <f>Vendas!I972*(1-$B960)</f>
        <v>0</v>
      </c>
      <c r="J961" s="6">
        <f>Vendas!J972*(1-$B960)</f>
        <v>0</v>
      </c>
      <c r="K961" s="6">
        <f>Vendas!K972*(1-$B960)</f>
        <v>0</v>
      </c>
      <c r="L961" s="6">
        <f>Vendas!L972*(1-$B960)</f>
        <v>0</v>
      </c>
      <c r="M961" s="6">
        <f>Vendas!M972*(1-$B960)</f>
        <v>0</v>
      </c>
      <c r="N961" s="6">
        <f>Vendas!N972*(1-$B960)</f>
        <v>0</v>
      </c>
      <c r="O961" s="6">
        <f t="shared" ref="O961" si="2083">AVERAGE(C961:N961)</f>
        <v>0</v>
      </c>
      <c r="P961" s="6">
        <f>Vendas!P972*(1-Aprovisionamento!$B960)</f>
        <v>0</v>
      </c>
      <c r="Q961" s="6">
        <f>Vendas!Q972*(1-Aprovisionamento!$B960)</f>
        <v>0</v>
      </c>
      <c r="R961" s="6">
        <f>Vendas!R972*(1-Aprovisionamento!$B960)</f>
        <v>0</v>
      </c>
      <c r="S961" s="6">
        <f>Vendas!S972*(1-Aprovisionamento!$B960)</f>
        <v>0</v>
      </c>
    </row>
    <row r="962" spans="1:19" ht="12" customHeight="1" x14ac:dyDescent="0.25">
      <c r="A962" s="194" t="s">
        <v>282</v>
      </c>
      <c r="B962" s="194"/>
      <c r="C962" s="6">
        <f t="shared" ref="C962" si="2084">C959*C961</f>
        <v>0</v>
      </c>
      <c r="D962" s="6">
        <f t="shared" ref="D962:N962" si="2085">D959*D961</f>
        <v>0</v>
      </c>
      <c r="E962" s="6">
        <f t="shared" si="2085"/>
        <v>0</v>
      </c>
      <c r="F962" s="6">
        <f t="shared" si="2085"/>
        <v>0</v>
      </c>
      <c r="G962" s="6">
        <f t="shared" si="2085"/>
        <v>0</v>
      </c>
      <c r="H962" s="6">
        <f t="shared" si="2085"/>
        <v>0</v>
      </c>
      <c r="I962" s="6">
        <f t="shared" si="2085"/>
        <v>0</v>
      </c>
      <c r="J962" s="6">
        <f t="shared" si="2085"/>
        <v>0</v>
      </c>
      <c r="K962" s="6">
        <f t="shared" si="2085"/>
        <v>0</v>
      </c>
      <c r="L962" s="6">
        <f t="shared" si="2085"/>
        <v>0</v>
      </c>
      <c r="M962" s="6">
        <f t="shared" si="2085"/>
        <v>0</v>
      </c>
      <c r="N962" s="6">
        <f t="shared" si="2085"/>
        <v>0</v>
      </c>
      <c r="O962" s="6">
        <f t="shared" ref="O962" si="2086">SUM(C962:N962)</f>
        <v>0</v>
      </c>
      <c r="P962" s="6">
        <f t="shared" ref="P962:S962" si="2087">P959*P961</f>
        <v>0</v>
      </c>
      <c r="Q962" s="6">
        <f t="shared" si="2087"/>
        <v>0</v>
      </c>
      <c r="R962" s="6">
        <f t="shared" si="2087"/>
        <v>0</v>
      </c>
      <c r="S962" s="6">
        <f t="shared" si="2087"/>
        <v>0</v>
      </c>
    </row>
    <row r="963" spans="1:19" x14ac:dyDescent="0.25">
      <c r="A963" s="194" t="s">
        <v>31</v>
      </c>
      <c r="B963" s="194"/>
      <c r="C963" s="130">
        <f>Vendas!C974</f>
        <v>0.21</v>
      </c>
      <c r="D963" s="130">
        <f>Vendas!D974</f>
        <v>0.21</v>
      </c>
      <c r="E963" s="130">
        <f>Vendas!E974</f>
        <v>0.21</v>
      </c>
      <c r="F963" s="130">
        <f>Vendas!F974</f>
        <v>0.21</v>
      </c>
      <c r="G963" s="130">
        <f>Vendas!G974</f>
        <v>0.21</v>
      </c>
      <c r="H963" s="130">
        <f>Vendas!H974</f>
        <v>0.21</v>
      </c>
      <c r="I963" s="130">
        <f>Vendas!I974</f>
        <v>0.21</v>
      </c>
      <c r="J963" s="130">
        <f>Vendas!J974</f>
        <v>0.21</v>
      </c>
      <c r="K963" s="130">
        <f>Vendas!K974</f>
        <v>0.21</v>
      </c>
      <c r="L963" s="130">
        <f>Vendas!L974</f>
        <v>0.21</v>
      </c>
      <c r="M963" s="130">
        <f>Vendas!M974</f>
        <v>0.21</v>
      </c>
      <c r="N963" s="130">
        <f>Vendas!N974</f>
        <v>0.21</v>
      </c>
      <c r="O963" s="6"/>
      <c r="P963" s="6"/>
      <c r="Q963" s="6"/>
      <c r="R963" s="6"/>
      <c r="S963" s="6"/>
    </row>
    <row r="964" spans="1:19" x14ac:dyDescent="0.25">
      <c r="A964" s="195" t="s">
        <v>280</v>
      </c>
      <c r="B964" s="195"/>
      <c r="C964" s="6">
        <f t="shared" ref="C964" si="2088">C962*C963</f>
        <v>0</v>
      </c>
      <c r="D964" s="6">
        <f t="shared" ref="D964:N964" si="2089">D962*D963</f>
        <v>0</v>
      </c>
      <c r="E964" s="6">
        <f t="shared" si="2089"/>
        <v>0</v>
      </c>
      <c r="F964" s="6">
        <f t="shared" si="2089"/>
        <v>0</v>
      </c>
      <c r="G964" s="6">
        <f t="shared" si="2089"/>
        <v>0</v>
      </c>
      <c r="H964" s="6">
        <f t="shared" si="2089"/>
        <v>0</v>
      </c>
      <c r="I964" s="6">
        <f t="shared" si="2089"/>
        <v>0</v>
      </c>
      <c r="J964" s="6">
        <f t="shared" si="2089"/>
        <v>0</v>
      </c>
      <c r="K964" s="6">
        <f t="shared" si="2089"/>
        <v>0</v>
      </c>
      <c r="L964" s="6">
        <f t="shared" si="2089"/>
        <v>0</v>
      </c>
      <c r="M964" s="6">
        <f t="shared" si="2089"/>
        <v>0</v>
      </c>
      <c r="N964" s="6">
        <f t="shared" si="2089"/>
        <v>0</v>
      </c>
      <c r="O964" s="6">
        <f t="shared" ref="O964:O967" si="2090">SUM(C964:N964)</f>
        <v>0</v>
      </c>
      <c r="P964" s="6">
        <f t="shared" ref="P964:S964" si="2091">P962*$C963</f>
        <v>0</v>
      </c>
      <c r="Q964" s="6">
        <f t="shared" si="2091"/>
        <v>0</v>
      </c>
      <c r="R964" s="6">
        <f t="shared" si="2091"/>
        <v>0</v>
      </c>
      <c r="S964" s="6">
        <f t="shared" si="2091"/>
        <v>0</v>
      </c>
    </row>
    <row r="965" spans="1:19" x14ac:dyDescent="0.25">
      <c r="A965" s="195" t="s">
        <v>281</v>
      </c>
      <c r="B965" s="195"/>
      <c r="C965" s="6">
        <f t="shared" ref="C965" si="2092">C962+C964</f>
        <v>0</v>
      </c>
      <c r="D965" s="6">
        <f t="shared" ref="D965:N965" si="2093">D962+D964</f>
        <v>0</v>
      </c>
      <c r="E965" s="6">
        <f t="shared" si="2093"/>
        <v>0</v>
      </c>
      <c r="F965" s="6">
        <f t="shared" si="2093"/>
        <v>0</v>
      </c>
      <c r="G965" s="6">
        <f t="shared" si="2093"/>
        <v>0</v>
      </c>
      <c r="H965" s="6">
        <f t="shared" si="2093"/>
        <v>0</v>
      </c>
      <c r="I965" s="6">
        <f t="shared" si="2093"/>
        <v>0</v>
      </c>
      <c r="J965" s="6">
        <f t="shared" si="2093"/>
        <v>0</v>
      </c>
      <c r="K965" s="6">
        <f t="shared" si="2093"/>
        <v>0</v>
      </c>
      <c r="L965" s="6">
        <f t="shared" si="2093"/>
        <v>0</v>
      </c>
      <c r="M965" s="6">
        <f t="shared" si="2093"/>
        <v>0</v>
      </c>
      <c r="N965" s="6">
        <f t="shared" si="2093"/>
        <v>0</v>
      </c>
      <c r="O965" s="6">
        <f t="shared" si="2090"/>
        <v>0</v>
      </c>
      <c r="P965" s="6">
        <f t="shared" ref="P965:S965" si="2094">P962+P964</f>
        <v>0</v>
      </c>
      <c r="Q965" s="6">
        <f t="shared" si="2094"/>
        <v>0</v>
      </c>
      <c r="R965" s="6">
        <f t="shared" si="2094"/>
        <v>0</v>
      </c>
      <c r="S965" s="6">
        <f t="shared" si="2094"/>
        <v>0</v>
      </c>
    </row>
    <row r="966" spans="1:19" x14ac:dyDescent="0.25">
      <c r="A966" s="8" t="s">
        <v>33</v>
      </c>
      <c r="B966" s="80">
        <v>0.25</v>
      </c>
      <c r="C966" s="6">
        <f t="shared" ref="C966" si="2095">C965*$B$16</f>
        <v>0</v>
      </c>
      <c r="D966" s="6">
        <f t="shared" ref="D966:N966" si="2096">D965*$B$16</f>
        <v>0</v>
      </c>
      <c r="E966" s="6">
        <f t="shared" si="2096"/>
        <v>0</v>
      </c>
      <c r="F966" s="6">
        <f t="shared" si="2096"/>
        <v>0</v>
      </c>
      <c r="G966" s="6">
        <f t="shared" si="2096"/>
        <v>0</v>
      </c>
      <c r="H966" s="6">
        <f t="shared" si="2096"/>
        <v>0</v>
      </c>
      <c r="I966" s="6">
        <f t="shared" si="2096"/>
        <v>0</v>
      </c>
      <c r="J966" s="6">
        <f t="shared" si="2096"/>
        <v>0</v>
      </c>
      <c r="K966" s="6">
        <f t="shared" si="2096"/>
        <v>0</v>
      </c>
      <c r="L966" s="6">
        <f t="shared" si="2096"/>
        <v>0</v>
      </c>
      <c r="M966" s="6">
        <f t="shared" si="2096"/>
        <v>0</v>
      </c>
      <c r="N966" s="6">
        <f t="shared" si="2096"/>
        <v>0</v>
      </c>
      <c r="O966" s="6">
        <f t="shared" si="2090"/>
        <v>0</v>
      </c>
      <c r="P966" s="6">
        <f t="shared" ref="P966:S966" si="2097">P965*$B966</f>
        <v>0</v>
      </c>
      <c r="Q966" s="6">
        <f t="shared" si="2097"/>
        <v>0</v>
      </c>
      <c r="R966" s="6">
        <f t="shared" si="2097"/>
        <v>0</v>
      </c>
      <c r="S966" s="6">
        <f t="shared" si="2097"/>
        <v>0</v>
      </c>
    </row>
    <row r="967" spans="1:19" x14ac:dyDescent="0.25">
      <c r="A967" s="8" t="s">
        <v>34</v>
      </c>
      <c r="B967" s="9">
        <f>1-B966</f>
        <v>0.75</v>
      </c>
      <c r="C967" s="6">
        <f t="shared" ref="C967" si="2098">C965*$B$17</f>
        <v>0</v>
      </c>
      <c r="D967" s="6">
        <f t="shared" ref="D967:N967" si="2099">D965*$B$17</f>
        <v>0</v>
      </c>
      <c r="E967" s="6">
        <f t="shared" si="2099"/>
        <v>0</v>
      </c>
      <c r="F967" s="6">
        <f t="shared" si="2099"/>
        <v>0</v>
      </c>
      <c r="G967" s="6">
        <f t="shared" si="2099"/>
        <v>0</v>
      </c>
      <c r="H967" s="6">
        <f t="shared" si="2099"/>
        <v>0</v>
      </c>
      <c r="I967" s="6">
        <f t="shared" si="2099"/>
        <v>0</v>
      </c>
      <c r="J967" s="6">
        <f t="shared" si="2099"/>
        <v>0</v>
      </c>
      <c r="K967" s="6">
        <f t="shared" si="2099"/>
        <v>0</v>
      </c>
      <c r="L967" s="6">
        <f t="shared" si="2099"/>
        <v>0</v>
      </c>
      <c r="M967" s="6">
        <f t="shared" si="2099"/>
        <v>0</v>
      </c>
      <c r="N967" s="6">
        <f t="shared" si="2099"/>
        <v>0</v>
      </c>
      <c r="O967" s="6">
        <f t="shared" si="2090"/>
        <v>0</v>
      </c>
      <c r="P967" s="6">
        <f t="shared" ref="P967:S967" si="2100">P965-P966</f>
        <v>0</v>
      </c>
      <c r="Q967" s="6">
        <f t="shared" si="2100"/>
        <v>0</v>
      </c>
      <c r="R967" s="6">
        <f t="shared" si="2100"/>
        <v>0</v>
      </c>
      <c r="S967" s="6">
        <f t="shared" si="2100"/>
        <v>0</v>
      </c>
    </row>
    <row r="968" spans="1:19" x14ac:dyDescent="0.25">
      <c r="A968" s="122" t="str">
        <f>Vendas!A979</f>
        <v>PRODUTO 97</v>
      </c>
      <c r="B968" s="122"/>
      <c r="C968" s="98" t="s">
        <v>17</v>
      </c>
      <c r="D968" s="98" t="s">
        <v>18</v>
      </c>
      <c r="E968" s="98" t="s">
        <v>19</v>
      </c>
      <c r="F968" s="98" t="s">
        <v>20</v>
      </c>
      <c r="G968" s="98" t="s">
        <v>21</v>
      </c>
      <c r="H968" s="98" t="s">
        <v>22</v>
      </c>
      <c r="I968" s="98" t="s">
        <v>23</v>
      </c>
      <c r="J968" s="98" t="s">
        <v>24</v>
      </c>
      <c r="K968" s="98" t="s">
        <v>25</v>
      </c>
      <c r="L968" s="98" t="s">
        <v>26</v>
      </c>
      <c r="M968" s="98" t="s">
        <v>27</v>
      </c>
      <c r="N968" s="98" t="s">
        <v>28</v>
      </c>
      <c r="O968" s="98" t="s">
        <v>438</v>
      </c>
      <c r="P968" s="98" t="s">
        <v>447</v>
      </c>
      <c r="Q968" s="98" t="s">
        <v>448</v>
      </c>
      <c r="R968" s="98" t="s">
        <v>449</v>
      </c>
      <c r="S968" s="98" t="s">
        <v>450</v>
      </c>
    </row>
    <row r="969" spans="1:19" x14ac:dyDescent="0.25">
      <c r="A969" s="194" t="s">
        <v>29</v>
      </c>
      <c r="B969" s="194"/>
      <c r="C969" s="78">
        <f>Vendas!C981</f>
        <v>0</v>
      </c>
      <c r="D969" s="78">
        <f>Vendas!D981</f>
        <v>0</v>
      </c>
      <c r="E969" s="78">
        <f>Vendas!E981</f>
        <v>0</v>
      </c>
      <c r="F969" s="78">
        <f>Vendas!F981</f>
        <v>0</v>
      </c>
      <c r="G969" s="78">
        <f>Vendas!G981</f>
        <v>0</v>
      </c>
      <c r="H969" s="78">
        <f>Vendas!H981</f>
        <v>0</v>
      </c>
      <c r="I969" s="78">
        <f>Vendas!I981</f>
        <v>0</v>
      </c>
      <c r="J969" s="78">
        <f>Vendas!J981</f>
        <v>0</v>
      </c>
      <c r="K969" s="78">
        <f>Vendas!K981</f>
        <v>0</v>
      </c>
      <c r="L969" s="78">
        <f>Vendas!L981</f>
        <v>0</v>
      </c>
      <c r="M969" s="78">
        <f>Vendas!M981</f>
        <v>0</v>
      </c>
      <c r="N969" s="78">
        <f>Vendas!N981</f>
        <v>0</v>
      </c>
      <c r="O969" s="79">
        <f t="shared" ref="O969" si="2101">SUM(C969:N969)</f>
        <v>0</v>
      </c>
      <c r="P969" s="79">
        <f>Vendas!P981</f>
        <v>0</v>
      </c>
      <c r="Q969" s="79">
        <f>Vendas!Q981</f>
        <v>0</v>
      </c>
      <c r="R969" s="79">
        <f>Vendas!R981</f>
        <v>0</v>
      </c>
      <c r="S969" s="79">
        <f>Vendas!S981</f>
        <v>0</v>
      </c>
    </row>
    <row r="970" spans="1:19" x14ac:dyDescent="0.25">
      <c r="A970" s="175" t="s">
        <v>516</v>
      </c>
      <c r="B970" s="120">
        <v>0</v>
      </c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9"/>
      <c r="P970" s="79"/>
      <c r="Q970" s="79"/>
      <c r="R970" s="79"/>
      <c r="S970" s="79"/>
    </row>
    <row r="971" spans="1:19" x14ac:dyDescent="0.25">
      <c r="A971" s="194" t="s">
        <v>30</v>
      </c>
      <c r="B971" s="194"/>
      <c r="C971" s="6">
        <f>Vendas!C982*(1-$B970)</f>
        <v>0</v>
      </c>
      <c r="D971" s="6">
        <f>Vendas!D982*(1-$B970)</f>
        <v>0</v>
      </c>
      <c r="E971" s="6">
        <f>Vendas!E982*(1-$B970)</f>
        <v>0</v>
      </c>
      <c r="F971" s="6">
        <f>Vendas!F982*(1-$B970)</f>
        <v>0</v>
      </c>
      <c r="G971" s="6">
        <f>Vendas!G982*(1-$B970)</f>
        <v>0</v>
      </c>
      <c r="H971" s="6">
        <f>Vendas!H982*(1-$B970)</f>
        <v>0</v>
      </c>
      <c r="I971" s="6">
        <f>Vendas!I982*(1-$B970)</f>
        <v>0</v>
      </c>
      <c r="J971" s="6">
        <f>Vendas!J982*(1-$B970)</f>
        <v>0</v>
      </c>
      <c r="K971" s="6">
        <f>Vendas!K982*(1-$B970)</f>
        <v>0</v>
      </c>
      <c r="L971" s="6">
        <f>Vendas!L982*(1-$B970)</f>
        <v>0</v>
      </c>
      <c r="M971" s="6">
        <f>Vendas!M982*(1-$B970)</f>
        <v>0</v>
      </c>
      <c r="N971" s="6">
        <f>Vendas!N982*(1-$B970)</f>
        <v>0</v>
      </c>
      <c r="O971" s="6">
        <f t="shared" ref="O971" si="2102">AVERAGE(C971:N971)</f>
        <v>0</v>
      </c>
      <c r="P971" s="6">
        <f>Vendas!P982*(1-Aprovisionamento!$B970)</f>
        <v>0</v>
      </c>
      <c r="Q971" s="6">
        <f>Vendas!Q982*(1-Aprovisionamento!$B970)</f>
        <v>0</v>
      </c>
      <c r="R971" s="6">
        <f>Vendas!R982*(1-Aprovisionamento!$B970)</f>
        <v>0</v>
      </c>
      <c r="S971" s="6">
        <f>Vendas!S982*(1-Aprovisionamento!$B970)</f>
        <v>0</v>
      </c>
    </row>
    <row r="972" spans="1:19" ht="12" customHeight="1" x14ac:dyDescent="0.25">
      <c r="A972" s="194" t="s">
        <v>282</v>
      </c>
      <c r="B972" s="194"/>
      <c r="C972" s="6">
        <f t="shared" ref="C972" si="2103">C969*C971</f>
        <v>0</v>
      </c>
      <c r="D972" s="6">
        <f t="shared" ref="D972:N972" si="2104">D969*D971</f>
        <v>0</v>
      </c>
      <c r="E972" s="6">
        <f t="shared" si="2104"/>
        <v>0</v>
      </c>
      <c r="F972" s="6">
        <f t="shared" si="2104"/>
        <v>0</v>
      </c>
      <c r="G972" s="6">
        <f t="shared" si="2104"/>
        <v>0</v>
      </c>
      <c r="H972" s="6">
        <f t="shared" si="2104"/>
        <v>0</v>
      </c>
      <c r="I972" s="6">
        <f t="shared" si="2104"/>
        <v>0</v>
      </c>
      <c r="J972" s="6">
        <f t="shared" si="2104"/>
        <v>0</v>
      </c>
      <c r="K972" s="6">
        <f t="shared" si="2104"/>
        <v>0</v>
      </c>
      <c r="L972" s="6">
        <f t="shared" si="2104"/>
        <v>0</v>
      </c>
      <c r="M972" s="6">
        <f t="shared" si="2104"/>
        <v>0</v>
      </c>
      <c r="N972" s="6">
        <f t="shared" si="2104"/>
        <v>0</v>
      </c>
      <c r="O972" s="6">
        <f t="shared" ref="O972" si="2105">SUM(C972:N972)</f>
        <v>0</v>
      </c>
      <c r="P972" s="6">
        <f t="shared" ref="P972:S972" si="2106">P969*P971</f>
        <v>0</v>
      </c>
      <c r="Q972" s="6">
        <f t="shared" si="2106"/>
        <v>0</v>
      </c>
      <c r="R972" s="6">
        <f t="shared" si="2106"/>
        <v>0</v>
      </c>
      <c r="S972" s="6">
        <f t="shared" si="2106"/>
        <v>0</v>
      </c>
    </row>
    <row r="973" spans="1:19" x14ac:dyDescent="0.25">
      <c r="A973" s="194" t="s">
        <v>31</v>
      </c>
      <c r="B973" s="194"/>
      <c r="C973" s="130">
        <f>Vendas!C984</f>
        <v>0.21</v>
      </c>
      <c r="D973" s="130">
        <f>Vendas!D984</f>
        <v>0.21</v>
      </c>
      <c r="E973" s="130">
        <f>Vendas!E984</f>
        <v>0.21</v>
      </c>
      <c r="F973" s="130">
        <f>Vendas!F984</f>
        <v>0.21</v>
      </c>
      <c r="G973" s="130">
        <f>Vendas!G984</f>
        <v>0.21</v>
      </c>
      <c r="H973" s="130">
        <f>Vendas!H984</f>
        <v>0.21</v>
      </c>
      <c r="I973" s="130">
        <f>Vendas!I984</f>
        <v>0.21</v>
      </c>
      <c r="J973" s="130">
        <f>Vendas!J984</f>
        <v>0.21</v>
      </c>
      <c r="K973" s="130">
        <f>Vendas!K984</f>
        <v>0.21</v>
      </c>
      <c r="L973" s="130">
        <f>Vendas!L984</f>
        <v>0.21</v>
      </c>
      <c r="M973" s="130">
        <f>Vendas!M984</f>
        <v>0.21</v>
      </c>
      <c r="N973" s="130">
        <f>Vendas!N984</f>
        <v>0.21</v>
      </c>
      <c r="O973" s="6"/>
      <c r="P973" s="6"/>
      <c r="Q973" s="6"/>
      <c r="R973" s="6"/>
      <c r="S973" s="6"/>
    </row>
    <row r="974" spans="1:19" x14ac:dyDescent="0.25">
      <c r="A974" s="195" t="s">
        <v>280</v>
      </c>
      <c r="B974" s="195"/>
      <c r="C974" s="6">
        <f t="shared" ref="C974" si="2107">C972*C973</f>
        <v>0</v>
      </c>
      <c r="D974" s="6">
        <f t="shared" ref="D974:N974" si="2108">D972*D973</f>
        <v>0</v>
      </c>
      <c r="E974" s="6">
        <f t="shared" si="2108"/>
        <v>0</v>
      </c>
      <c r="F974" s="6">
        <f t="shared" si="2108"/>
        <v>0</v>
      </c>
      <c r="G974" s="6">
        <f t="shared" si="2108"/>
        <v>0</v>
      </c>
      <c r="H974" s="6">
        <f t="shared" si="2108"/>
        <v>0</v>
      </c>
      <c r="I974" s="6">
        <f t="shared" si="2108"/>
        <v>0</v>
      </c>
      <c r="J974" s="6">
        <f t="shared" si="2108"/>
        <v>0</v>
      </c>
      <c r="K974" s="6">
        <f t="shared" si="2108"/>
        <v>0</v>
      </c>
      <c r="L974" s="6">
        <f t="shared" si="2108"/>
        <v>0</v>
      </c>
      <c r="M974" s="6">
        <f t="shared" si="2108"/>
        <v>0</v>
      </c>
      <c r="N974" s="6">
        <f t="shared" si="2108"/>
        <v>0</v>
      </c>
      <c r="O974" s="6">
        <f t="shared" ref="O974:O977" si="2109">SUM(C974:N974)</f>
        <v>0</v>
      </c>
      <c r="P974" s="6">
        <f t="shared" ref="P974:S974" si="2110">P972*$C973</f>
        <v>0</v>
      </c>
      <c r="Q974" s="6">
        <f t="shared" si="2110"/>
        <v>0</v>
      </c>
      <c r="R974" s="6">
        <f t="shared" si="2110"/>
        <v>0</v>
      </c>
      <c r="S974" s="6">
        <f t="shared" si="2110"/>
        <v>0</v>
      </c>
    </row>
    <row r="975" spans="1:19" x14ac:dyDescent="0.25">
      <c r="A975" s="195" t="s">
        <v>281</v>
      </c>
      <c r="B975" s="195"/>
      <c r="C975" s="6">
        <f t="shared" ref="C975" si="2111">C972+C974</f>
        <v>0</v>
      </c>
      <c r="D975" s="6">
        <f t="shared" ref="D975:N975" si="2112">D972+D974</f>
        <v>0</v>
      </c>
      <c r="E975" s="6">
        <f t="shared" si="2112"/>
        <v>0</v>
      </c>
      <c r="F975" s="6">
        <f t="shared" si="2112"/>
        <v>0</v>
      </c>
      <c r="G975" s="6">
        <f t="shared" si="2112"/>
        <v>0</v>
      </c>
      <c r="H975" s="6">
        <f t="shared" si="2112"/>
        <v>0</v>
      </c>
      <c r="I975" s="6">
        <f t="shared" si="2112"/>
        <v>0</v>
      </c>
      <c r="J975" s="6">
        <f t="shared" si="2112"/>
        <v>0</v>
      </c>
      <c r="K975" s="6">
        <f t="shared" si="2112"/>
        <v>0</v>
      </c>
      <c r="L975" s="6">
        <f t="shared" si="2112"/>
        <v>0</v>
      </c>
      <c r="M975" s="6">
        <f t="shared" si="2112"/>
        <v>0</v>
      </c>
      <c r="N975" s="6">
        <f t="shared" si="2112"/>
        <v>0</v>
      </c>
      <c r="O975" s="6">
        <f t="shared" si="2109"/>
        <v>0</v>
      </c>
      <c r="P975" s="6">
        <f t="shared" ref="P975:S975" si="2113">P972+P974</f>
        <v>0</v>
      </c>
      <c r="Q975" s="6">
        <f t="shared" si="2113"/>
        <v>0</v>
      </c>
      <c r="R975" s="6">
        <f t="shared" si="2113"/>
        <v>0</v>
      </c>
      <c r="S975" s="6">
        <f t="shared" si="2113"/>
        <v>0</v>
      </c>
    </row>
    <row r="976" spans="1:19" x14ac:dyDescent="0.25">
      <c r="A976" s="8" t="s">
        <v>33</v>
      </c>
      <c r="B976" s="80">
        <v>0.25</v>
      </c>
      <c r="C976" s="6">
        <f t="shared" ref="C976" si="2114">C975*$B$16</f>
        <v>0</v>
      </c>
      <c r="D976" s="6">
        <f t="shared" ref="D976:N976" si="2115">D975*$B$16</f>
        <v>0</v>
      </c>
      <c r="E976" s="6">
        <f t="shared" si="2115"/>
        <v>0</v>
      </c>
      <c r="F976" s="6">
        <f t="shared" si="2115"/>
        <v>0</v>
      </c>
      <c r="G976" s="6">
        <f t="shared" si="2115"/>
        <v>0</v>
      </c>
      <c r="H976" s="6">
        <f t="shared" si="2115"/>
        <v>0</v>
      </c>
      <c r="I976" s="6">
        <f t="shared" si="2115"/>
        <v>0</v>
      </c>
      <c r="J976" s="6">
        <f t="shared" si="2115"/>
        <v>0</v>
      </c>
      <c r="K976" s="6">
        <f t="shared" si="2115"/>
        <v>0</v>
      </c>
      <c r="L976" s="6">
        <f t="shared" si="2115"/>
        <v>0</v>
      </c>
      <c r="M976" s="6">
        <f t="shared" si="2115"/>
        <v>0</v>
      </c>
      <c r="N976" s="6">
        <f t="shared" si="2115"/>
        <v>0</v>
      </c>
      <c r="O976" s="6">
        <f t="shared" si="2109"/>
        <v>0</v>
      </c>
      <c r="P976" s="6">
        <f t="shared" ref="P976:S976" si="2116">P975*$B976</f>
        <v>0</v>
      </c>
      <c r="Q976" s="6">
        <f t="shared" si="2116"/>
        <v>0</v>
      </c>
      <c r="R976" s="6">
        <f t="shared" si="2116"/>
        <v>0</v>
      </c>
      <c r="S976" s="6">
        <f t="shared" si="2116"/>
        <v>0</v>
      </c>
    </row>
    <row r="977" spans="1:19" x14ac:dyDescent="0.25">
      <c r="A977" s="8" t="s">
        <v>34</v>
      </c>
      <c r="B977" s="9">
        <f>1-B976</f>
        <v>0.75</v>
      </c>
      <c r="C977" s="6">
        <f t="shared" ref="C977" si="2117">C975*$B$17</f>
        <v>0</v>
      </c>
      <c r="D977" s="6">
        <f t="shared" ref="D977:N977" si="2118">D975*$B$17</f>
        <v>0</v>
      </c>
      <c r="E977" s="6">
        <f t="shared" si="2118"/>
        <v>0</v>
      </c>
      <c r="F977" s="6">
        <f t="shared" si="2118"/>
        <v>0</v>
      </c>
      <c r="G977" s="6">
        <f t="shared" si="2118"/>
        <v>0</v>
      </c>
      <c r="H977" s="6">
        <f t="shared" si="2118"/>
        <v>0</v>
      </c>
      <c r="I977" s="6">
        <f t="shared" si="2118"/>
        <v>0</v>
      </c>
      <c r="J977" s="6">
        <f t="shared" si="2118"/>
        <v>0</v>
      </c>
      <c r="K977" s="6">
        <f t="shared" si="2118"/>
        <v>0</v>
      </c>
      <c r="L977" s="6">
        <f t="shared" si="2118"/>
        <v>0</v>
      </c>
      <c r="M977" s="6">
        <f t="shared" si="2118"/>
        <v>0</v>
      </c>
      <c r="N977" s="6">
        <f t="shared" si="2118"/>
        <v>0</v>
      </c>
      <c r="O977" s="6">
        <f t="shared" si="2109"/>
        <v>0</v>
      </c>
      <c r="P977" s="6">
        <f t="shared" ref="P977:S977" si="2119">P975-P976</f>
        <v>0</v>
      </c>
      <c r="Q977" s="6">
        <f t="shared" si="2119"/>
        <v>0</v>
      </c>
      <c r="R977" s="6">
        <f t="shared" si="2119"/>
        <v>0</v>
      </c>
      <c r="S977" s="6">
        <f t="shared" si="2119"/>
        <v>0</v>
      </c>
    </row>
    <row r="978" spans="1:19" x14ac:dyDescent="0.25">
      <c r="A978" s="122" t="str">
        <f>Vendas!A989</f>
        <v>PRODUTO 98</v>
      </c>
      <c r="B978" s="122"/>
      <c r="C978" s="98" t="s">
        <v>17</v>
      </c>
      <c r="D978" s="98" t="s">
        <v>18</v>
      </c>
      <c r="E978" s="98" t="s">
        <v>19</v>
      </c>
      <c r="F978" s="98" t="s">
        <v>20</v>
      </c>
      <c r="G978" s="98" t="s">
        <v>21</v>
      </c>
      <c r="H978" s="98" t="s">
        <v>22</v>
      </c>
      <c r="I978" s="98" t="s">
        <v>23</v>
      </c>
      <c r="J978" s="98" t="s">
        <v>24</v>
      </c>
      <c r="K978" s="98" t="s">
        <v>25</v>
      </c>
      <c r="L978" s="98" t="s">
        <v>26</v>
      </c>
      <c r="M978" s="98" t="s">
        <v>27</v>
      </c>
      <c r="N978" s="98" t="s">
        <v>28</v>
      </c>
      <c r="O978" s="98" t="s">
        <v>438</v>
      </c>
      <c r="P978" s="98" t="s">
        <v>447</v>
      </c>
      <c r="Q978" s="98" t="s">
        <v>448</v>
      </c>
      <c r="R978" s="98" t="s">
        <v>449</v>
      </c>
      <c r="S978" s="98" t="s">
        <v>450</v>
      </c>
    </row>
    <row r="979" spans="1:19" x14ac:dyDescent="0.25">
      <c r="A979" s="194" t="s">
        <v>29</v>
      </c>
      <c r="B979" s="194"/>
      <c r="C979" s="78">
        <f>Vendas!C991</f>
        <v>0</v>
      </c>
      <c r="D979" s="78">
        <f>Vendas!D991</f>
        <v>0</v>
      </c>
      <c r="E979" s="78">
        <f>Vendas!E991</f>
        <v>0</v>
      </c>
      <c r="F979" s="78">
        <f>Vendas!F991</f>
        <v>0</v>
      </c>
      <c r="G979" s="78">
        <f>Vendas!G991</f>
        <v>0</v>
      </c>
      <c r="H979" s="78">
        <f>Vendas!H991</f>
        <v>0</v>
      </c>
      <c r="I979" s="78">
        <f>Vendas!I991</f>
        <v>0</v>
      </c>
      <c r="J979" s="78">
        <f>Vendas!J991</f>
        <v>0</v>
      </c>
      <c r="K979" s="78">
        <f>Vendas!K991</f>
        <v>0</v>
      </c>
      <c r="L979" s="78">
        <f>Vendas!L991</f>
        <v>0</v>
      </c>
      <c r="M979" s="78">
        <f>Vendas!M991</f>
        <v>0</v>
      </c>
      <c r="N979" s="78">
        <f>Vendas!N991</f>
        <v>0</v>
      </c>
      <c r="O979" s="79">
        <f t="shared" ref="O979" si="2120">SUM(C979:N979)</f>
        <v>0</v>
      </c>
      <c r="P979" s="79">
        <f>Vendas!P991</f>
        <v>0</v>
      </c>
      <c r="Q979" s="79">
        <f>Vendas!Q991</f>
        <v>0</v>
      </c>
      <c r="R979" s="79">
        <f>Vendas!R991</f>
        <v>0</v>
      </c>
      <c r="S979" s="79">
        <f>Vendas!S991</f>
        <v>0</v>
      </c>
    </row>
    <row r="980" spans="1:19" x14ac:dyDescent="0.25">
      <c r="A980" s="175" t="s">
        <v>516</v>
      </c>
      <c r="B980" s="120">
        <v>0</v>
      </c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9"/>
      <c r="P980" s="79"/>
      <c r="Q980" s="79"/>
      <c r="R980" s="79"/>
      <c r="S980" s="79"/>
    </row>
    <row r="981" spans="1:19" x14ac:dyDescent="0.25">
      <c r="A981" s="194" t="s">
        <v>30</v>
      </c>
      <c r="B981" s="194"/>
      <c r="C981" s="6">
        <f>Vendas!C992*(1-$B980)</f>
        <v>0</v>
      </c>
      <c r="D981" s="6">
        <f>Vendas!D992*(1-$B980)</f>
        <v>0</v>
      </c>
      <c r="E981" s="6">
        <f>Vendas!E992*(1-$B980)</f>
        <v>0</v>
      </c>
      <c r="F981" s="6">
        <f>Vendas!F992*(1-$B980)</f>
        <v>0</v>
      </c>
      <c r="G981" s="6">
        <f>Vendas!G992*(1-$B980)</f>
        <v>0</v>
      </c>
      <c r="H981" s="6">
        <f>Vendas!H992*(1-$B980)</f>
        <v>0</v>
      </c>
      <c r="I981" s="6">
        <f>Vendas!I992*(1-$B980)</f>
        <v>0</v>
      </c>
      <c r="J981" s="6">
        <f>Vendas!J992*(1-$B980)</f>
        <v>0</v>
      </c>
      <c r="K981" s="6">
        <f>Vendas!K992*(1-$B980)</f>
        <v>0</v>
      </c>
      <c r="L981" s="6">
        <f>Vendas!L992*(1-$B980)</f>
        <v>0</v>
      </c>
      <c r="M981" s="6">
        <f>Vendas!M992*(1-$B980)</f>
        <v>0</v>
      </c>
      <c r="N981" s="6">
        <f>Vendas!N992*(1-$B980)</f>
        <v>0</v>
      </c>
      <c r="O981" s="6">
        <f t="shared" ref="O981" si="2121">AVERAGE(C981:N981)</f>
        <v>0</v>
      </c>
      <c r="P981" s="6">
        <f>Vendas!P992*(1-Aprovisionamento!$B980)</f>
        <v>0</v>
      </c>
      <c r="Q981" s="6">
        <f>Vendas!Q992*(1-Aprovisionamento!$B980)</f>
        <v>0</v>
      </c>
      <c r="R981" s="6">
        <f>Vendas!R992*(1-Aprovisionamento!$B980)</f>
        <v>0</v>
      </c>
      <c r="S981" s="6">
        <f>Vendas!S992*(1-Aprovisionamento!$B980)</f>
        <v>0</v>
      </c>
    </row>
    <row r="982" spans="1:19" ht="12" customHeight="1" x14ac:dyDescent="0.25">
      <c r="A982" s="194" t="s">
        <v>282</v>
      </c>
      <c r="B982" s="194"/>
      <c r="C982" s="6">
        <f t="shared" ref="C982" si="2122">C979*C981</f>
        <v>0</v>
      </c>
      <c r="D982" s="6">
        <f t="shared" ref="D982:N982" si="2123">D979*D981</f>
        <v>0</v>
      </c>
      <c r="E982" s="6">
        <f t="shared" si="2123"/>
        <v>0</v>
      </c>
      <c r="F982" s="6">
        <f t="shared" si="2123"/>
        <v>0</v>
      </c>
      <c r="G982" s="6">
        <f t="shared" si="2123"/>
        <v>0</v>
      </c>
      <c r="H982" s="6">
        <f t="shared" si="2123"/>
        <v>0</v>
      </c>
      <c r="I982" s="6">
        <f t="shared" si="2123"/>
        <v>0</v>
      </c>
      <c r="J982" s="6">
        <f t="shared" si="2123"/>
        <v>0</v>
      </c>
      <c r="K982" s="6">
        <f t="shared" si="2123"/>
        <v>0</v>
      </c>
      <c r="L982" s="6">
        <f t="shared" si="2123"/>
        <v>0</v>
      </c>
      <c r="M982" s="6">
        <f t="shared" si="2123"/>
        <v>0</v>
      </c>
      <c r="N982" s="6">
        <f t="shared" si="2123"/>
        <v>0</v>
      </c>
      <c r="O982" s="6">
        <f t="shared" ref="O982" si="2124">SUM(C982:N982)</f>
        <v>0</v>
      </c>
      <c r="P982" s="6">
        <f t="shared" ref="P982:S982" si="2125">P979*P981</f>
        <v>0</v>
      </c>
      <c r="Q982" s="6">
        <f t="shared" si="2125"/>
        <v>0</v>
      </c>
      <c r="R982" s="6">
        <f t="shared" si="2125"/>
        <v>0</v>
      </c>
      <c r="S982" s="6">
        <f t="shared" si="2125"/>
        <v>0</v>
      </c>
    </row>
    <row r="983" spans="1:19" x14ac:dyDescent="0.25">
      <c r="A983" s="194" t="s">
        <v>31</v>
      </c>
      <c r="B983" s="194"/>
      <c r="C983" s="130">
        <f>Vendas!C994</f>
        <v>0.21</v>
      </c>
      <c r="D983" s="130">
        <f>Vendas!D994</f>
        <v>0.21</v>
      </c>
      <c r="E983" s="130">
        <f>Vendas!E994</f>
        <v>0.21</v>
      </c>
      <c r="F983" s="130">
        <f>Vendas!F994</f>
        <v>0.21</v>
      </c>
      <c r="G983" s="130">
        <f>Vendas!G994</f>
        <v>0.21</v>
      </c>
      <c r="H983" s="130">
        <f>Vendas!H994</f>
        <v>0.21</v>
      </c>
      <c r="I983" s="130">
        <f>Vendas!I994</f>
        <v>0.21</v>
      </c>
      <c r="J983" s="130">
        <f>Vendas!J994</f>
        <v>0.21</v>
      </c>
      <c r="K983" s="130">
        <f>Vendas!K994</f>
        <v>0.21</v>
      </c>
      <c r="L983" s="130">
        <f>Vendas!L994</f>
        <v>0.21</v>
      </c>
      <c r="M983" s="130">
        <f>Vendas!M994</f>
        <v>0.21</v>
      </c>
      <c r="N983" s="130">
        <f>Vendas!N994</f>
        <v>0.21</v>
      </c>
      <c r="O983" s="6"/>
      <c r="P983" s="6"/>
      <c r="Q983" s="6"/>
      <c r="R983" s="6"/>
      <c r="S983" s="6"/>
    </row>
    <row r="984" spans="1:19" x14ac:dyDescent="0.25">
      <c r="A984" s="195" t="s">
        <v>280</v>
      </c>
      <c r="B984" s="195"/>
      <c r="C984" s="6">
        <f t="shared" ref="C984" si="2126">C982*C983</f>
        <v>0</v>
      </c>
      <c r="D984" s="6">
        <f t="shared" ref="D984:N984" si="2127">D982*D983</f>
        <v>0</v>
      </c>
      <c r="E984" s="6">
        <f t="shared" si="2127"/>
        <v>0</v>
      </c>
      <c r="F984" s="6">
        <f t="shared" si="2127"/>
        <v>0</v>
      </c>
      <c r="G984" s="6">
        <f t="shared" si="2127"/>
        <v>0</v>
      </c>
      <c r="H984" s="6">
        <f t="shared" si="2127"/>
        <v>0</v>
      </c>
      <c r="I984" s="6">
        <f t="shared" si="2127"/>
        <v>0</v>
      </c>
      <c r="J984" s="6">
        <f t="shared" si="2127"/>
        <v>0</v>
      </c>
      <c r="K984" s="6">
        <f t="shared" si="2127"/>
        <v>0</v>
      </c>
      <c r="L984" s="6">
        <f t="shared" si="2127"/>
        <v>0</v>
      </c>
      <c r="M984" s="6">
        <f t="shared" si="2127"/>
        <v>0</v>
      </c>
      <c r="N984" s="6">
        <f t="shared" si="2127"/>
        <v>0</v>
      </c>
      <c r="O984" s="6">
        <f t="shared" ref="O984:O987" si="2128">SUM(C984:N984)</f>
        <v>0</v>
      </c>
      <c r="P984" s="6">
        <f t="shared" ref="P984:S984" si="2129">P982*$C983</f>
        <v>0</v>
      </c>
      <c r="Q984" s="6">
        <f t="shared" si="2129"/>
        <v>0</v>
      </c>
      <c r="R984" s="6">
        <f t="shared" si="2129"/>
        <v>0</v>
      </c>
      <c r="S984" s="6">
        <f t="shared" si="2129"/>
        <v>0</v>
      </c>
    </row>
    <row r="985" spans="1:19" x14ac:dyDescent="0.25">
      <c r="A985" s="195" t="s">
        <v>281</v>
      </c>
      <c r="B985" s="195"/>
      <c r="C985" s="6">
        <f t="shared" ref="C985" si="2130">C982+C984</f>
        <v>0</v>
      </c>
      <c r="D985" s="6">
        <f t="shared" ref="D985:N985" si="2131">D982+D984</f>
        <v>0</v>
      </c>
      <c r="E985" s="6">
        <f t="shared" si="2131"/>
        <v>0</v>
      </c>
      <c r="F985" s="6">
        <f t="shared" si="2131"/>
        <v>0</v>
      </c>
      <c r="G985" s="6">
        <f t="shared" si="2131"/>
        <v>0</v>
      </c>
      <c r="H985" s="6">
        <f t="shared" si="2131"/>
        <v>0</v>
      </c>
      <c r="I985" s="6">
        <f t="shared" si="2131"/>
        <v>0</v>
      </c>
      <c r="J985" s="6">
        <f t="shared" si="2131"/>
        <v>0</v>
      </c>
      <c r="K985" s="6">
        <f t="shared" si="2131"/>
        <v>0</v>
      </c>
      <c r="L985" s="6">
        <f t="shared" si="2131"/>
        <v>0</v>
      </c>
      <c r="M985" s="6">
        <f t="shared" si="2131"/>
        <v>0</v>
      </c>
      <c r="N985" s="6">
        <f t="shared" si="2131"/>
        <v>0</v>
      </c>
      <c r="O985" s="6">
        <f t="shared" si="2128"/>
        <v>0</v>
      </c>
      <c r="P985" s="6">
        <f t="shared" ref="P985:S985" si="2132">P982+P984</f>
        <v>0</v>
      </c>
      <c r="Q985" s="6">
        <f t="shared" si="2132"/>
        <v>0</v>
      </c>
      <c r="R985" s="6">
        <f t="shared" si="2132"/>
        <v>0</v>
      </c>
      <c r="S985" s="6">
        <f t="shared" si="2132"/>
        <v>0</v>
      </c>
    </row>
    <row r="986" spans="1:19" x14ac:dyDescent="0.25">
      <c r="A986" s="8" t="s">
        <v>33</v>
      </c>
      <c r="B986" s="80">
        <v>0.25</v>
      </c>
      <c r="C986" s="6">
        <f t="shared" ref="C986" si="2133">C985*$B$16</f>
        <v>0</v>
      </c>
      <c r="D986" s="6">
        <f t="shared" ref="D986:N986" si="2134">D985*$B$16</f>
        <v>0</v>
      </c>
      <c r="E986" s="6">
        <f t="shared" si="2134"/>
        <v>0</v>
      </c>
      <c r="F986" s="6">
        <f t="shared" si="2134"/>
        <v>0</v>
      </c>
      <c r="G986" s="6">
        <f t="shared" si="2134"/>
        <v>0</v>
      </c>
      <c r="H986" s="6">
        <f t="shared" si="2134"/>
        <v>0</v>
      </c>
      <c r="I986" s="6">
        <f t="shared" si="2134"/>
        <v>0</v>
      </c>
      <c r="J986" s="6">
        <f t="shared" si="2134"/>
        <v>0</v>
      </c>
      <c r="K986" s="6">
        <f t="shared" si="2134"/>
        <v>0</v>
      </c>
      <c r="L986" s="6">
        <f t="shared" si="2134"/>
        <v>0</v>
      </c>
      <c r="M986" s="6">
        <f t="shared" si="2134"/>
        <v>0</v>
      </c>
      <c r="N986" s="6">
        <f t="shared" si="2134"/>
        <v>0</v>
      </c>
      <c r="O986" s="6">
        <f t="shared" si="2128"/>
        <v>0</v>
      </c>
      <c r="P986" s="6">
        <f t="shared" ref="P986:S986" si="2135">P985*$B986</f>
        <v>0</v>
      </c>
      <c r="Q986" s="6">
        <f t="shared" si="2135"/>
        <v>0</v>
      </c>
      <c r="R986" s="6">
        <f t="shared" si="2135"/>
        <v>0</v>
      </c>
      <c r="S986" s="6">
        <f t="shared" si="2135"/>
        <v>0</v>
      </c>
    </row>
    <row r="987" spans="1:19" x14ac:dyDescent="0.25">
      <c r="A987" s="8" t="s">
        <v>34</v>
      </c>
      <c r="B987" s="9">
        <f>1-B986</f>
        <v>0.75</v>
      </c>
      <c r="C987" s="6">
        <f t="shared" ref="C987" si="2136">C985*$B$17</f>
        <v>0</v>
      </c>
      <c r="D987" s="6">
        <f t="shared" ref="D987:N987" si="2137">D985*$B$17</f>
        <v>0</v>
      </c>
      <c r="E987" s="6">
        <f t="shared" si="2137"/>
        <v>0</v>
      </c>
      <c r="F987" s="6">
        <f t="shared" si="2137"/>
        <v>0</v>
      </c>
      <c r="G987" s="6">
        <f t="shared" si="2137"/>
        <v>0</v>
      </c>
      <c r="H987" s="6">
        <f t="shared" si="2137"/>
        <v>0</v>
      </c>
      <c r="I987" s="6">
        <f t="shared" si="2137"/>
        <v>0</v>
      </c>
      <c r="J987" s="6">
        <f t="shared" si="2137"/>
        <v>0</v>
      </c>
      <c r="K987" s="6">
        <f t="shared" si="2137"/>
        <v>0</v>
      </c>
      <c r="L987" s="6">
        <f t="shared" si="2137"/>
        <v>0</v>
      </c>
      <c r="M987" s="6">
        <f t="shared" si="2137"/>
        <v>0</v>
      </c>
      <c r="N987" s="6">
        <f t="shared" si="2137"/>
        <v>0</v>
      </c>
      <c r="O987" s="6">
        <f t="shared" si="2128"/>
        <v>0</v>
      </c>
      <c r="P987" s="6">
        <f t="shared" ref="P987:S987" si="2138">P985-P986</f>
        <v>0</v>
      </c>
      <c r="Q987" s="6">
        <f t="shared" si="2138"/>
        <v>0</v>
      </c>
      <c r="R987" s="6">
        <f t="shared" si="2138"/>
        <v>0</v>
      </c>
      <c r="S987" s="6">
        <f t="shared" si="2138"/>
        <v>0</v>
      </c>
    </row>
    <row r="988" spans="1:19" x14ac:dyDescent="0.25">
      <c r="A988" s="122" t="str">
        <f>Vendas!A999</f>
        <v>PRODUTO 99</v>
      </c>
      <c r="B988" s="122"/>
      <c r="C988" s="98" t="s">
        <v>17</v>
      </c>
      <c r="D988" s="98" t="s">
        <v>18</v>
      </c>
      <c r="E988" s="98" t="s">
        <v>19</v>
      </c>
      <c r="F988" s="98" t="s">
        <v>20</v>
      </c>
      <c r="G988" s="98" t="s">
        <v>21</v>
      </c>
      <c r="H988" s="98" t="s">
        <v>22</v>
      </c>
      <c r="I988" s="98" t="s">
        <v>23</v>
      </c>
      <c r="J988" s="98" t="s">
        <v>24</v>
      </c>
      <c r="K988" s="98" t="s">
        <v>25</v>
      </c>
      <c r="L988" s="98" t="s">
        <v>26</v>
      </c>
      <c r="M988" s="98" t="s">
        <v>27</v>
      </c>
      <c r="N988" s="98" t="s">
        <v>28</v>
      </c>
      <c r="O988" s="98" t="s">
        <v>438</v>
      </c>
      <c r="P988" s="98" t="s">
        <v>447</v>
      </c>
      <c r="Q988" s="98" t="s">
        <v>448</v>
      </c>
      <c r="R988" s="98" t="s">
        <v>449</v>
      </c>
      <c r="S988" s="98" t="s">
        <v>450</v>
      </c>
    </row>
    <row r="989" spans="1:19" x14ac:dyDescent="0.25">
      <c r="A989" s="194" t="s">
        <v>29</v>
      </c>
      <c r="B989" s="194"/>
      <c r="C989" s="78">
        <f>Vendas!C1001</f>
        <v>0</v>
      </c>
      <c r="D989" s="78">
        <f>Vendas!D1001</f>
        <v>0</v>
      </c>
      <c r="E989" s="78">
        <f>Vendas!E1001</f>
        <v>0</v>
      </c>
      <c r="F989" s="78">
        <f>Vendas!F1001</f>
        <v>0</v>
      </c>
      <c r="G989" s="78">
        <f>Vendas!G1001</f>
        <v>0</v>
      </c>
      <c r="H989" s="78">
        <f>Vendas!H1001</f>
        <v>0</v>
      </c>
      <c r="I989" s="78">
        <f>Vendas!I1001</f>
        <v>0</v>
      </c>
      <c r="J989" s="78">
        <f>Vendas!J1001</f>
        <v>0</v>
      </c>
      <c r="K989" s="78">
        <f>Vendas!K1001</f>
        <v>0</v>
      </c>
      <c r="L989" s="78">
        <f>Vendas!L1001</f>
        <v>0</v>
      </c>
      <c r="M989" s="78">
        <f>Vendas!M1001</f>
        <v>0</v>
      </c>
      <c r="N989" s="78">
        <f>Vendas!N1001</f>
        <v>0</v>
      </c>
      <c r="O989" s="79">
        <f t="shared" ref="O989" si="2139">SUM(C989:N989)</f>
        <v>0</v>
      </c>
      <c r="P989" s="79">
        <f>Vendas!P1001</f>
        <v>0</v>
      </c>
      <c r="Q989" s="79">
        <f>Vendas!Q1001</f>
        <v>0</v>
      </c>
      <c r="R989" s="79">
        <f>Vendas!R1001</f>
        <v>0</v>
      </c>
      <c r="S989" s="79">
        <f>Vendas!S1001</f>
        <v>0</v>
      </c>
    </row>
    <row r="990" spans="1:19" x14ac:dyDescent="0.25">
      <c r="A990" s="175" t="s">
        <v>516</v>
      </c>
      <c r="B990" s="120">
        <v>0</v>
      </c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9"/>
      <c r="P990" s="79"/>
      <c r="Q990" s="79"/>
      <c r="R990" s="79"/>
      <c r="S990" s="79"/>
    </row>
    <row r="991" spans="1:19" x14ac:dyDescent="0.25">
      <c r="A991" s="194" t="s">
        <v>30</v>
      </c>
      <c r="B991" s="194"/>
      <c r="C991" s="6">
        <f>Vendas!C1002*(1-$B990)</f>
        <v>0</v>
      </c>
      <c r="D991" s="6">
        <f>Vendas!D1002*(1-$B990)</f>
        <v>0</v>
      </c>
      <c r="E991" s="6">
        <f>Vendas!E1002*(1-$B990)</f>
        <v>0</v>
      </c>
      <c r="F991" s="6">
        <f>Vendas!F1002*(1-$B990)</f>
        <v>0</v>
      </c>
      <c r="G991" s="6">
        <f>Vendas!G1002*(1-$B990)</f>
        <v>0</v>
      </c>
      <c r="H991" s="6">
        <f>Vendas!H1002*(1-$B990)</f>
        <v>0</v>
      </c>
      <c r="I991" s="6">
        <f>Vendas!I1002*(1-$B990)</f>
        <v>0</v>
      </c>
      <c r="J991" s="6">
        <f>Vendas!J1002*(1-$B990)</f>
        <v>0</v>
      </c>
      <c r="K991" s="6">
        <f>Vendas!K1002*(1-$B990)</f>
        <v>0</v>
      </c>
      <c r="L991" s="6">
        <f>Vendas!L1002*(1-$B990)</f>
        <v>0</v>
      </c>
      <c r="M991" s="6">
        <f>Vendas!M1002*(1-$B990)</f>
        <v>0</v>
      </c>
      <c r="N991" s="6">
        <f>Vendas!N1002*(1-$B990)</f>
        <v>0</v>
      </c>
      <c r="O991" s="6">
        <f t="shared" ref="O991" si="2140">AVERAGE(C991:N991)</f>
        <v>0</v>
      </c>
      <c r="P991" s="6">
        <f>Vendas!P1002*(1-Aprovisionamento!$B990)</f>
        <v>0</v>
      </c>
      <c r="Q991" s="6">
        <f>Vendas!Q1002*(1-Aprovisionamento!$B990)</f>
        <v>0</v>
      </c>
      <c r="R991" s="6">
        <f>Vendas!R1002*(1-Aprovisionamento!$B990)</f>
        <v>0</v>
      </c>
      <c r="S991" s="6">
        <f>Vendas!S1002*(1-Aprovisionamento!$B990)</f>
        <v>0</v>
      </c>
    </row>
    <row r="992" spans="1:19" ht="12" customHeight="1" x14ac:dyDescent="0.25">
      <c r="A992" s="194" t="s">
        <v>282</v>
      </c>
      <c r="B992" s="194"/>
      <c r="C992" s="6">
        <f t="shared" ref="C992" si="2141">C989*C991</f>
        <v>0</v>
      </c>
      <c r="D992" s="6">
        <f t="shared" ref="D992:N992" si="2142">D989*D991</f>
        <v>0</v>
      </c>
      <c r="E992" s="6">
        <f t="shared" si="2142"/>
        <v>0</v>
      </c>
      <c r="F992" s="6">
        <f t="shared" si="2142"/>
        <v>0</v>
      </c>
      <c r="G992" s="6">
        <f t="shared" si="2142"/>
        <v>0</v>
      </c>
      <c r="H992" s="6">
        <f t="shared" si="2142"/>
        <v>0</v>
      </c>
      <c r="I992" s="6">
        <f t="shared" si="2142"/>
        <v>0</v>
      </c>
      <c r="J992" s="6">
        <f t="shared" si="2142"/>
        <v>0</v>
      </c>
      <c r="K992" s="6">
        <f t="shared" si="2142"/>
        <v>0</v>
      </c>
      <c r="L992" s="6">
        <f t="shared" si="2142"/>
        <v>0</v>
      </c>
      <c r="M992" s="6">
        <f t="shared" si="2142"/>
        <v>0</v>
      </c>
      <c r="N992" s="6">
        <f t="shared" si="2142"/>
        <v>0</v>
      </c>
      <c r="O992" s="6">
        <f t="shared" ref="O992" si="2143">SUM(C992:N992)</f>
        <v>0</v>
      </c>
      <c r="P992" s="6">
        <f t="shared" ref="P992:S992" si="2144">P989*P991</f>
        <v>0</v>
      </c>
      <c r="Q992" s="6">
        <f t="shared" si="2144"/>
        <v>0</v>
      </c>
      <c r="R992" s="6">
        <f t="shared" si="2144"/>
        <v>0</v>
      </c>
      <c r="S992" s="6">
        <f t="shared" si="2144"/>
        <v>0</v>
      </c>
    </row>
    <row r="993" spans="1:19" x14ac:dyDescent="0.25">
      <c r="A993" s="194" t="s">
        <v>31</v>
      </c>
      <c r="B993" s="194"/>
      <c r="C993" s="130">
        <f>Vendas!C1004</f>
        <v>0.21</v>
      </c>
      <c r="D993" s="130">
        <f>Vendas!D1004</f>
        <v>0.21</v>
      </c>
      <c r="E993" s="130">
        <f>Vendas!E1004</f>
        <v>0.21</v>
      </c>
      <c r="F993" s="130">
        <f>Vendas!F1004</f>
        <v>0.21</v>
      </c>
      <c r="G993" s="130">
        <f>Vendas!G1004</f>
        <v>0.21</v>
      </c>
      <c r="H993" s="130">
        <f>Vendas!H1004</f>
        <v>0.21</v>
      </c>
      <c r="I993" s="130">
        <f>Vendas!I1004</f>
        <v>0.21</v>
      </c>
      <c r="J993" s="130">
        <f>Vendas!J1004</f>
        <v>0.21</v>
      </c>
      <c r="K993" s="130">
        <f>Vendas!K1004</f>
        <v>0.21</v>
      </c>
      <c r="L993" s="130">
        <f>Vendas!L1004</f>
        <v>0.21</v>
      </c>
      <c r="M993" s="130">
        <f>Vendas!M1004</f>
        <v>0.21</v>
      </c>
      <c r="N993" s="130">
        <f>Vendas!N1004</f>
        <v>0.21</v>
      </c>
      <c r="O993" s="6"/>
      <c r="P993" s="6"/>
      <c r="Q993" s="6"/>
      <c r="R993" s="6"/>
      <c r="S993" s="6"/>
    </row>
    <row r="994" spans="1:19" x14ac:dyDescent="0.25">
      <c r="A994" s="195" t="s">
        <v>280</v>
      </c>
      <c r="B994" s="195"/>
      <c r="C994" s="6">
        <f t="shared" ref="C994" si="2145">C992*C993</f>
        <v>0</v>
      </c>
      <c r="D994" s="6">
        <f t="shared" ref="D994:N994" si="2146">D992*D993</f>
        <v>0</v>
      </c>
      <c r="E994" s="6">
        <f t="shared" si="2146"/>
        <v>0</v>
      </c>
      <c r="F994" s="6">
        <f t="shared" si="2146"/>
        <v>0</v>
      </c>
      <c r="G994" s="6">
        <f t="shared" si="2146"/>
        <v>0</v>
      </c>
      <c r="H994" s="6">
        <f t="shared" si="2146"/>
        <v>0</v>
      </c>
      <c r="I994" s="6">
        <f t="shared" si="2146"/>
        <v>0</v>
      </c>
      <c r="J994" s="6">
        <f t="shared" si="2146"/>
        <v>0</v>
      </c>
      <c r="K994" s="6">
        <f t="shared" si="2146"/>
        <v>0</v>
      </c>
      <c r="L994" s="6">
        <f t="shared" si="2146"/>
        <v>0</v>
      </c>
      <c r="M994" s="6">
        <f t="shared" si="2146"/>
        <v>0</v>
      </c>
      <c r="N994" s="6">
        <f t="shared" si="2146"/>
        <v>0</v>
      </c>
      <c r="O994" s="6">
        <f t="shared" ref="O994:O997" si="2147">SUM(C994:N994)</f>
        <v>0</v>
      </c>
      <c r="P994" s="6">
        <f t="shared" ref="P994:S994" si="2148">P992*$C993</f>
        <v>0</v>
      </c>
      <c r="Q994" s="6">
        <f t="shared" si="2148"/>
        <v>0</v>
      </c>
      <c r="R994" s="6">
        <f t="shared" si="2148"/>
        <v>0</v>
      </c>
      <c r="S994" s="6">
        <f t="shared" si="2148"/>
        <v>0</v>
      </c>
    </row>
    <row r="995" spans="1:19" x14ac:dyDescent="0.25">
      <c r="A995" s="195" t="s">
        <v>281</v>
      </c>
      <c r="B995" s="195"/>
      <c r="C995" s="6">
        <f t="shared" ref="C995" si="2149">C992+C994</f>
        <v>0</v>
      </c>
      <c r="D995" s="6">
        <f t="shared" ref="D995:N995" si="2150">D992+D994</f>
        <v>0</v>
      </c>
      <c r="E995" s="6">
        <f t="shared" si="2150"/>
        <v>0</v>
      </c>
      <c r="F995" s="6">
        <f t="shared" si="2150"/>
        <v>0</v>
      </c>
      <c r="G995" s="6">
        <f t="shared" si="2150"/>
        <v>0</v>
      </c>
      <c r="H995" s="6">
        <f t="shared" si="2150"/>
        <v>0</v>
      </c>
      <c r="I995" s="6">
        <f t="shared" si="2150"/>
        <v>0</v>
      </c>
      <c r="J995" s="6">
        <f t="shared" si="2150"/>
        <v>0</v>
      </c>
      <c r="K995" s="6">
        <f t="shared" si="2150"/>
        <v>0</v>
      </c>
      <c r="L995" s="6">
        <f t="shared" si="2150"/>
        <v>0</v>
      </c>
      <c r="M995" s="6">
        <f t="shared" si="2150"/>
        <v>0</v>
      </c>
      <c r="N995" s="6">
        <f t="shared" si="2150"/>
        <v>0</v>
      </c>
      <c r="O995" s="6">
        <f t="shared" si="2147"/>
        <v>0</v>
      </c>
      <c r="P995" s="6">
        <f t="shared" ref="P995:S995" si="2151">P992+P994</f>
        <v>0</v>
      </c>
      <c r="Q995" s="6">
        <f t="shared" si="2151"/>
        <v>0</v>
      </c>
      <c r="R995" s="6">
        <f t="shared" si="2151"/>
        <v>0</v>
      </c>
      <c r="S995" s="6">
        <f t="shared" si="2151"/>
        <v>0</v>
      </c>
    </row>
    <row r="996" spans="1:19" x14ac:dyDescent="0.25">
      <c r="A996" s="8" t="s">
        <v>33</v>
      </c>
      <c r="B996" s="80">
        <v>0.25</v>
      </c>
      <c r="C996" s="6">
        <f t="shared" ref="C996" si="2152">C995*$B$16</f>
        <v>0</v>
      </c>
      <c r="D996" s="6">
        <f t="shared" ref="D996:N996" si="2153">D995*$B$16</f>
        <v>0</v>
      </c>
      <c r="E996" s="6">
        <f t="shared" si="2153"/>
        <v>0</v>
      </c>
      <c r="F996" s="6">
        <f t="shared" si="2153"/>
        <v>0</v>
      </c>
      <c r="G996" s="6">
        <f t="shared" si="2153"/>
        <v>0</v>
      </c>
      <c r="H996" s="6">
        <f t="shared" si="2153"/>
        <v>0</v>
      </c>
      <c r="I996" s="6">
        <f t="shared" si="2153"/>
        <v>0</v>
      </c>
      <c r="J996" s="6">
        <f t="shared" si="2153"/>
        <v>0</v>
      </c>
      <c r="K996" s="6">
        <f t="shared" si="2153"/>
        <v>0</v>
      </c>
      <c r="L996" s="6">
        <f t="shared" si="2153"/>
        <v>0</v>
      </c>
      <c r="M996" s="6">
        <f t="shared" si="2153"/>
        <v>0</v>
      </c>
      <c r="N996" s="6">
        <f t="shared" si="2153"/>
        <v>0</v>
      </c>
      <c r="O996" s="6">
        <f t="shared" si="2147"/>
        <v>0</v>
      </c>
      <c r="P996" s="6">
        <f t="shared" ref="P996:S996" si="2154">P995*$B996</f>
        <v>0</v>
      </c>
      <c r="Q996" s="6">
        <f t="shared" si="2154"/>
        <v>0</v>
      </c>
      <c r="R996" s="6">
        <f t="shared" si="2154"/>
        <v>0</v>
      </c>
      <c r="S996" s="6">
        <f t="shared" si="2154"/>
        <v>0</v>
      </c>
    </row>
    <row r="997" spans="1:19" x14ac:dyDescent="0.25">
      <c r="A997" s="8" t="s">
        <v>34</v>
      </c>
      <c r="B997" s="9">
        <f>1-B996</f>
        <v>0.75</v>
      </c>
      <c r="C997" s="6">
        <f t="shared" ref="C997" si="2155">C995*$B$17</f>
        <v>0</v>
      </c>
      <c r="D997" s="6">
        <f t="shared" ref="D997:N997" si="2156">D995*$B$17</f>
        <v>0</v>
      </c>
      <c r="E997" s="6">
        <f t="shared" si="2156"/>
        <v>0</v>
      </c>
      <c r="F997" s="6">
        <f t="shared" si="2156"/>
        <v>0</v>
      </c>
      <c r="G997" s="6">
        <f t="shared" si="2156"/>
        <v>0</v>
      </c>
      <c r="H997" s="6">
        <f t="shared" si="2156"/>
        <v>0</v>
      </c>
      <c r="I997" s="6">
        <f t="shared" si="2156"/>
        <v>0</v>
      </c>
      <c r="J997" s="6">
        <f t="shared" si="2156"/>
        <v>0</v>
      </c>
      <c r="K997" s="6">
        <f t="shared" si="2156"/>
        <v>0</v>
      </c>
      <c r="L997" s="6">
        <f t="shared" si="2156"/>
        <v>0</v>
      </c>
      <c r="M997" s="6">
        <f t="shared" si="2156"/>
        <v>0</v>
      </c>
      <c r="N997" s="6">
        <f t="shared" si="2156"/>
        <v>0</v>
      </c>
      <c r="O997" s="6">
        <f t="shared" si="2147"/>
        <v>0</v>
      </c>
      <c r="P997" s="6">
        <f t="shared" ref="P997:S997" si="2157">P995-P996</f>
        <v>0</v>
      </c>
      <c r="Q997" s="6">
        <f t="shared" si="2157"/>
        <v>0</v>
      </c>
      <c r="R997" s="6">
        <f t="shared" si="2157"/>
        <v>0</v>
      </c>
      <c r="S997" s="6">
        <f t="shared" si="2157"/>
        <v>0</v>
      </c>
    </row>
    <row r="998" spans="1:19" x14ac:dyDescent="0.25">
      <c r="A998" s="122" t="str">
        <f>Vendas!A1009</f>
        <v>PRODUTO 100</v>
      </c>
      <c r="B998" s="122"/>
      <c r="C998" s="98" t="s">
        <v>17</v>
      </c>
      <c r="D998" s="98" t="s">
        <v>18</v>
      </c>
      <c r="E998" s="98" t="s">
        <v>19</v>
      </c>
      <c r="F998" s="98" t="s">
        <v>20</v>
      </c>
      <c r="G998" s="98" t="s">
        <v>21</v>
      </c>
      <c r="H998" s="98" t="s">
        <v>22</v>
      </c>
      <c r="I998" s="98" t="s">
        <v>23</v>
      </c>
      <c r="J998" s="98" t="s">
        <v>24</v>
      </c>
      <c r="K998" s="98" t="s">
        <v>25</v>
      </c>
      <c r="L998" s="98" t="s">
        <v>26</v>
      </c>
      <c r="M998" s="98" t="s">
        <v>27</v>
      </c>
      <c r="N998" s="98" t="s">
        <v>28</v>
      </c>
      <c r="O998" s="98" t="s">
        <v>438</v>
      </c>
      <c r="P998" s="98" t="s">
        <v>447</v>
      </c>
      <c r="Q998" s="98" t="s">
        <v>448</v>
      </c>
      <c r="R998" s="98" t="s">
        <v>449</v>
      </c>
      <c r="S998" s="98" t="s">
        <v>450</v>
      </c>
    </row>
    <row r="999" spans="1:19" x14ac:dyDescent="0.25">
      <c r="A999" s="194" t="s">
        <v>29</v>
      </c>
      <c r="B999" s="194"/>
      <c r="C999" s="78">
        <f>Vendas!C1011</f>
        <v>0</v>
      </c>
      <c r="D999" s="78">
        <f>Vendas!D1011</f>
        <v>0</v>
      </c>
      <c r="E999" s="78">
        <f>Vendas!E1011</f>
        <v>0</v>
      </c>
      <c r="F999" s="78">
        <f>Vendas!F1011</f>
        <v>0</v>
      </c>
      <c r="G999" s="78">
        <f>Vendas!G1011</f>
        <v>0</v>
      </c>
      <c r="H999" s="78">
        <f>Vendas!H1011</f>
        <v>0</v>
      </c>
      <c r="I999" s="78">
        <f>Vendas!I1011</f>
        <v>0</v>
      </c>
      <c r="J999" s="78">
        <f>Vendas!J1011</f>
        <v>0</v>
      </c>
      <c r="K999" s="78">
        <f>Vendas!K1011</f>
        <v>0</v>
      </c>
      <c r="L999" s="78">
        <f>Vendas!L1011</f>
        <v>0</v>
      </c>
      <c r="M999" s="78">
        <f>Vendas!M1011</f>
        <v>0</v>
      </c>
      <c r="N999" s="78">
        <f>Vendas!N1011</f>
        <v>0</v>
      </c>
      <c r="O999" s="79">
        <f t="shared" ref="O999" si="2158">SUM(C999:N999)</f>
        <v>0</v>
      </c>
      <c r="P999" s="79">
        <f>Vendas!P1011</f>
        <v>0</v>
      </c>
      <c r="Q999" s="79">
        <f>Vendas!Q1011</f>
        <v>0</v>
      </c>
      <c r="R999" s="79">
        <f>Vendas!R1011</f>
        <v>0</v>
      </c>
      <c r="S999" s="79">
        <f>Vendas!S1011</f>
        <v>0</v>
      </c>
    </row>
    <row r="1000" spans="1:19" x14ac:dyDescent="0.25">
      <c r="A1000" s="175" t="s">
        <v>516</v>
      </c>
      <c r="B1000" s="120">
        <v>0</v>
      </c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9"/>
      <c r="P1000" s="79"/>
      <c r="Q1000" s="79"/>
      <c r="R1000" s="79"/>
      <c r="S1000" s="79"/>
    </row>
    <row r="1001" spans="1:19" x14ac:dyDescent="0.25">
      <c r="A1001" s="194" t="s">
        <v>30</v>
      </c>
      <c r="B1001" s="194"/>
      <c r="C1001" s="6">
        <f>Vendas!C1012*(1-$B1000)</f>
        <v>0</v>
      </c>
      <c r="D1001" s="6">
        <f>Vendas!D1012*(1-$B1000)</f>
        <v>0</v>
      </c>
      <c r="E1001" s="6">
        <f>Vendas!E1012*(1-$B1000)</f>
        <v>0</v>
      </c>
      <c r="F1001" s="6">
        <f>Vendas!F1012*(1-$B1000)</f>
        <v>0</v>
      </c>
      <c r="G1001" s="6">
        <f>Vendas!G1012*(1-$B1000)</f>
        <v>0</v>
      </c>
      <c r="H1001" s="6">
        <f>Vendas!H1012*(1-$B1000)</f>
        <v>0</v>
      </c>
      <c r="I1001" s="6">
        <f>Vendas!I1012*(1-$B1000)</f>
        <v>0</v>
      </c>
      <c r="J1001" s="6">
        <f>Vendas!J1012*(1-$B1000)</f>
        <v>0</v>
      </c>
      <c r="K1001" s="6">
        <f>Vendas!K1012*(1-$B1000)</f>
        <v>0</v>
      </c>
      <c r="L1001" s="6">
        <f>Vendas!L1012*(1-$B1000)</f>
        <v>0</v>
      </c>
      <c r="M1001" s="6">
        <f>Vendas!M1012*(1-$B1000)</f>
        <v>0</v>
      </c>
      <c r="N1001" s="6">
        <f>Vendas!N1012*(1-$B1000)</f>
        <v>0</v>
      </c>
      <c r="O1001" s="6">
        <f t="shared" ref="O1001" si="2159">AVERAGE(C1001:N1001)</f>
        <v>0</v>
      </c>
      <c r="P1001" s="6">
        <f>Vendas!P1012*(1-Aprovisionamento!$B1000)</f>
        <v>0</v>
      </c>
      <c r="Q1001" s="6">
        <f>Vendas!Q1012*(1-Aprovisionamento!$B1000)</f>
        <v>0</v>
      </c>
      <c r="R1001" s="6">
        <f>Vendas!R1012*(1-Aprovisionamento!$B1000)</f>
        <v>0</v>
      </c>
      <c r="S1001" s="6">
        <f>Vendas!S1012*(1-Aprovisionamento!$B1000)</f>
        <v>0</v>
      </c>
    </row>
    <row r="1002" spans="1:19" ht="12" customHeight="1" x14ac:dyDescent="0.25">
      <c r="A1002" s="194" t="s">
        <v>282</v>
      </c>
      <c r="B1002" s="194"/>
      <c r="C1002" s="6">
        <f t="shared" ref="C1002" si="2160">C999*C1001</f>
        <v>0</v>
      </c>
      <c r="D1002" s="6">
        <f t="shared" ref="D1002:N1002" si="2161">D999*D1001</f>
        <v>0</v>
      </c>
      <c r="E1002" s="6">
        <f t="shared" si="2161"/>
        <v>0</v>
      </c>
      <c r="F1002" s="6">
        <f t="shared" si="2161"/>
        <v>0</v>
      </c>
      <c r="G1002" s="6">
        <f t="shared" si="2161"/>
        <v>0</v>
      </c>
      <c r="H1002" s="6">
        <f t="shared" si="2161"/>
        <v>0</v>
      </c>
      <c r="I1002" s="6">
        <f t="shared" si="2161"/>
        <v>0</v>
      </c>
      <c r="J1002" s="6">
        <f t="shared" si="2161"/>
        <v>0</v>
      </c>
      <c r="K1002" s="6">
        <f t="shared" si="2161"/>
        <v>0</v>
      </c>
      <c r="L1002" s="6">
        <f t="shared" si="2161"/>
        <v>0</v>
      </c>
      <c r="M1002" s="6">
        <f t="shared" si="2161"/>
        <v>0</v>
      </c>
      <c r="N1002" s="6">
        <f t="shared" si="2161"/>
        <v>0</v>
      </c>
      <c r="O1002" s="6">
        <f t="shared" ref="O1002" si="2162">SUM(C1002:N1002)</f>
        <v>0</v>
      </c>
      <c r="P1002" s="6">
        <f t="shared" ref="P1002:S1002" si="2163">P999*P1001</f>
        <v>0</v>
      </c>
      <c r="Q1002" s="6">
        <f t="shared" si="2163"/>
        <v>0</v>
      </c>
      <c r="R1002" s="6">
        <f t="shared" si="2163"/>
        <v>0</v>
      </c>
      <c r="S1002" s="6">
        <f t="shared" si="2163"/>
        <v>0</v>
      </c>
    </row>
    <row r="1003" spans="1:19" x14ac:dyDescent="0.25">
      <c r="A1003" s="194" t="s">
        <v>31</v>
      </c>
      <c r="B1003" s="194"/>
      <c r="C1003" s="130">
        <f>Vendas!C1014</f>
        <v>0.21</v>
      </c>
      <c r="D1003" s="130">
        <f>Vendas!D1014</f>
        <v>0.21</v>
      </c>
      <c r="E1003" s="130">
        <f>Vendas!E1014</f>
        <v>0.21</v>
      </c>
      <c r="F1003" s="130">
        <f>Vendas!F1014</f>
        <v>0.21</v>
      </c>
      <c r="G1003" s="130">
        <f>Vendas!G1014</f>
        <v>0.21</v>
      </c>
      <c r="H1003" s="130">
        <f>Vendas!H1014</f>
        <v>0.21</v>
      </c>
      <c r="I1003" s="130">
        <f>Vendas!I1014</f>
        <v>0.21</v>
      </c>
      <c r="J1003" s="130">
        <f>Vendas!J1014</f>
        <v>0.21</v>
      </c>
      <c r="K1003" s="130">
        <f>Vendas!K1014</f>
        <v>0.21</v>
      </c>
      <c r="L1003" s="130">
        <f>Vendas!L1014</f>
        <v>0.21</v>
      </c>
      <c r="M1003" s="130">
        <f>Vendas!M1014</f>
        <v>0.21</v>
      </c>
      <c r="N1003" s="130">
        <f>Vendas!N1014</f>
        <v>0.21</v>
      </c>
      <c r="O1003" s="6"/>
      <c r="P1003" s="6"/>
      <c r="Q1003" s="6"/>
      <c r="R1003" s="6"/>
      <c r="S1003" s="6"/>
    </row>
    <row r="1004" spans="1:19" x14ac:dyDescent="0.25">
      <c r="A1004" s="195" t="s">
        <v>280</v>
      </c>
      <c r="B1004" s="195"/>
      <c r="C1004" s="6">
        <f t="shared" ref="C1004" si="2164">C1002*C1003</f>
        <v>0</v>
      </c>
      <c r="D1004" s="6">
        <f t="shared" ref="D1004:N1004" si="2165">D1002*D1003</f>
        <v>0</v>
      </c>
      <c r="E1004" s="6">
        <f t="shared" si="2165"/>
        <v>0</v>
      </c>
      <c r="F1004" s="6">
        <f t="shared" si="2165"/>
        <v>0</v>
      </c>
      <c r="G1004" s="6">
        <f t="shared" si="2165"/>
        <v>0</v>
      </c>
      <c r="H1004" s="6">
        <f t="shared" si="2165"/>
        <v>0</v>
      </c>
      <c r="I1004" s="6">
        <f t="shared" si="2165"/>
        <v>0</v>
      </c>
      <c r="J1004" s="6">
        <f t="shared" si="2165"/>
        <v>0</v>
      </c>
      <c r="K1004" s="6">
        <f t="shared" si="2165"/>
        <v>0</v>
      </c>
      <c r="L1004" s="6">
        <f t="shared" si="2165"/>
        <v>0</v>
      </c>
      <c r="M1004" s="6">
        <f t="shared" si="2165"/>
        <v>0</v>
      </c>
      <c r="N1004" s="6">
        <f t="shared" si="2165"/>
        <v>0</v>
      </c>
      <c r="O1004" s="6">
        <f t="shared" ref="O1004:O1007" si="2166">SUM(C1004:N1004)</f>
        <v>0</v>
      </c>
      <c r="P1004" s="6">
        <f t="shared" ref="P1004:S1004" si="2167">P1002*$C1003</f>
        <v>0</v>
      </c>
      <c r="Q1004" s="6">
        <f t="shared" si="2167"/>
        <v>0</v>
      </c>
      <c r="R1004" s="6">
        <f t="shared" si="2167"/>
        <v>0</v>
      </c>
      <c r="S1004" s="6">
        <f t="shared" si="2167"/>
        <v>0</v>
      </c>
    </row>
    <row r="1005" spans="1:19" x14ac:dyDescent="0.25">
      <c r="A1005" s="195" t="s">
        <v>281</v>
      </c>
      <c r="B1005" s="195"/>
      <c r="C1005" s="6">
        <f t="shared" ref="C1005" si="2168">C1002+C1004</f>
        <v>0</v>
      </c>
      <c r="D1005" s="6">
        <f t="shared" ref="D1005:N1005" si="2169">D1002+D1004</f>
        <v>0</v>
      </c>
      <c r="E1005" s="6">
        <f t="shared" si="2169"/>
        <v>0</v>
      </c>
      <c r="F1005" s="6">
        <f t="shared" si="2169"/>
        <v>0</v>
      </c>
      <c r="G1005" s="6">
        <f t="shared" si="2169"/>
        <v>0</v>
      </c>
      <c r="H1005" s="6">
        <f t="shared" si="2169"/>
        <v>0</v>
      </c>
      <c r="I1005" s="6">
        <f t="shared" si="2169"/>
        <v>0</v>
      </c>
      <c r="J1005" s="6">
        <f t="shared" si="2169"/>
        <v>0</v>
      </c>
      <c r="K1005" s="6">
        <f t="shared" si="2169"/>
        <v>0</v>
      </c>
      <c r="L1005" s="6">
        <f t="shared" si="2169"/>
        <v>0</v>
      </c>
      <c r="M1005" s="6">
        <f t="shared" si="2169"/>
        <v>0</v>
      </c>
      <c r="N1005" s="6">
        <f t="shared" si="2169"/>
        <v>0</v>
      </c>
      <c r="O1005" s="6">
        <f t="shared" si="2166"/>
        <v>0</v>
      </c>
      <c r="P1005" s="6">
        <f t="shared" ref="P1005:S1005" si="2170">P1002+P1004</f>
        <v>0</v>
      </c>
      <c r="Q1005" s="6">
        <f t="shared" si="2170"/>
        <v>0</v>
      </c>
      <c r="R1005" s="6">
        <f t="shared" si="2170"/>
        <v>0</v>
      </c>
      <c r="S1005" s="6">
        <f t="shared" si="2170"/>
        <v>0</v>
      </c>
    </row>
    <row r="1006" spans="1:19" x14ac:dyDescent="0.25">
      <c r="A1006" s="8" t="s">
        <v>33</v>
      </c>
      <c r="B1006" s="80">
        <v>0.25</v>
      </c>
      <c r="C1006" s="6">
        <f t="shared" ref="C1006" si="2171">C1005*$B$16</f>
        <v>0</v>
      </c>
      <c r="D1006" s="6">
        <f t="shared" ref="D1006:N1006" si="2172">D1005*$B$16</f>
        <v>0</v>
      </c>
      <c r="E1006" s="6">
        <f t="shared" si="2172"/>
        <v>0</v>
      </c>
      <c r="F1006" s="6">
        <f t="shared" si="2172"/>
        <v>0</v>
      </c>
      <c r="G1006" s="6">
        <f t="shared" si="2172"/>
        <v>0</v>
      </c>
      <c r="H1006" s="6">
        <f t="shared" si="2172"/>
        <v>0</v>
      </c>
      <c r="I1006" s="6">
        <f t="shared" si="2172"/>
        <v>0</v>
      </c>
      <c r="J1006" s="6">
        <f t="shared" si="2172"/>
        <v>0</v>
      </c>
      <c r="K1006" s="6">
        <f t="shared" si="2172"/>
        <v>0</v>
      </c>
      <c r="L1006" s="6">
        <f t="shared" si="2172"/>
        <v>0</v>
      </c>
      <c r="M1006" s="6">
        <f t="shared" si="2172"/>
        <v>0</v>
      </c>
      <c r="N1006" s="6">
        <f t="shared" si="2172"/>
        <v>0</v>
      </c>
      <c r="O1006" s="6">
        <f t="shared" si="2166"/>
        <v>0</v>
      </c>
      <c r="P1006" s="6">
        <f t="shared" ref="P1006:S1006" si="2173">P1005*$B1006</f>
        <v>0</v>
      </c>
      <c r="Q1006" s="6">
        <f t="shared" si="2173"/>
        <v>0</v>
      </c>
      <c r="R1006" s="6">
        <f t="shared" si="2173"/>
        <v>0</v>
      </c>
      <c r="S1006" s="6">
        <f t="shared" si="2173"/>
        <v>0</v>
      </c>
    </row>
    <row r="1007" spans="1:19" x14ac:dyDescent="0.25">
      <c r="A1007" s="8" t="s">
        <v>34</v>
      </c>
      <c r="B1007" s="9">
        <f>1-B1006</f>
        <v>0.75</v>
      </c>
      <c r="C1007" s="6">
        <f t="shared" ref="C1007" si="2174">C1005*$B$17</f>
        <v>0</v>
      </c>
      <c r="D1007" s="6">
        <f t="shared" ref="D1007:N1007" si="2175">D1005*$B$17</f>
        <v>0</v>
      </c>
      <c r="E1007" s="6">
        <f t="shared" si="2175"/>
        <v>0</v>
      </c>
      <c r="F1007" s="6">
        <f t="shared" si="2175"/>
        <v>0</v>
      </c>
      <c r="G1007" s="6">
        <f t="shared" si="2175"/>
        <v>0</v>
      </c>
      <c r="H1007" s="6">
        <f t="shared" si="2175"/>
        <v>0</v>
      </c>
      <c r="I1007" s="6">
        <f t="shared" si="2175"/>
        <v>0</v>
      </c>
      <c r="J1007" s="6">
        <f t="shared" si="2175"/>
        <v>0</v>
      </c>
      <c r="K1007" s="6">
        <f t="shared" si="2175"/>
        <v>0</v>
      </c>
      <c r="L1007" s="6">
        <f t="shared" si="2175"/>
        <v>0</v>
      </c>
      <c r="M1007" s="6">
        <f t="shared" si="2175"/>
        <v>0</v>
      </c>
      <c r="N1007" s="6">
        <f t="shared" si="2175"/>
        <v>0</v>
      </c>
      <c r="O1007" s="6">
        <f t="shared" si="2166"/>
        <v>0</v>
      </c>
      <c r="P1007" s="6">
        <f t="shared" ref="P1007:S1007" si="2176">P1005-P1006</f>
        <v>0</v>
      </c>
      <c r="Q1007" s="6">
        <f t="shared" si="2176"/>
        <v>0</v>
      </c>
      <c r="R1007" s="6">
        <f t="shared" si="2176"/>
        <v>0</v>
      </c>
      <c r="S1007" s="6">
        <f t="shared" si="2176"/>
        <v>0</v>
      </c>
    </row>
  </sheetData>
  <sheetProtection password="946E" sheet="1" objects="1" scenarios="1"/>
  <mergeCells count="600">
    <mergeCell ref="A493:B493"/>
    <mergeCell ref="A494:B494"/>
    <mergeCell ref="A495:B495"/>
    <mergeCell ref="A499:B499"/>
    <mergeCell ref="A501:B501"/>
    <mergeCell ref="A502:B502"/>
    <mergeCell ref="A503:B503"/>
    <mergeCell ref="A504:B504"/>
    <mergeCell ref="A505:B505"/>
    <mergeCell ref="A479:B479"/>
    <mergeCell ref="A481:B481"/>
    <mergeCell ref="A482:B482"/>
    <mergeCell ref="A483:B483"/>
    <mergeCell ref="A484:B484"/>
    <mergeCell ref="A485:B485"/>
    <mergeCell ref="A489:B489"/>
    <mergeCell ref="A491:B491"/>
    <mergeCell ref="A492:B492"/>
    <mergeCell ref="A463:B463"/>
    <mergeCell ref="A464:B464"/>
    <mergeCell ref="A465:B465"/>
    <mergeCell ref="A469:B469"/>
    <mergeCell ref="A471:B471"/>
    <mergeCell ref="A472:B472"/>
    <mergeCell ref="A473:B473"/>
    <mergeCell ref="A474:B474"/>
    <mergeCell ref="A475:B475"/>
    <mergeCell ref="A449:B449"/>
    <mergeCell ref="A451:B451"/>
    <mergeCell ref="A452:B452"/>
    <mergeCell ref="A453:B453"/>
    <mergeCell ref="A454:B454"/>
    <mergeCell ref="A455:B455"/>
    <mergeCell ref="A459:B459"/>
    <mergeCell ref="A461:B461"/>
    <mergeCell ref="A462:B462"/>
    <mergeCell ref="A433:B433"/>
    <mergeCell ref="A434:B434"/>
    <mergeCell ref="A435:B435"/>
    <mergeCell ref="A439:B439"/>
    <mergeCell ref="A441:B441"/>
    <mergeCell ref="A442:B442"/>
    <mergeCell ref="A443:B443"/>
    <mergeCell ref="A444:B444"/>
    <mergeCell ref="A445:B445"/>
    <mergeCell ref="A419:B419"/>
    <mergeCell ref="A421:B421"/>
    <mergeCell ref="A422:B422"/>
    <mergeCell ref="A423:B423"/>
    <mergeCell ref="A424:B424"/>
    <mergeCell ref="A425:B425"/>
    <mergeCell ref="A429:B429"/>
    <mergeCell ref="A431:B431"/>
    <mergeCell ref="A432:B432"/>
    <mergeCell ref="A403:B403"/>
    <mergeCell ref="A404:B404"/>
    <mergeCell ref="A405:B405"/>
    <mergeCell ref="A409:B409"/>
    <mergeCell ref="A411:B411"/>
    <mergeCell ref="A412:B412"/>
    <mergeCell ref="A413:B413"/>
    <mergeCell ref="A414:B414"/>
    <mergeCell ref="A415:B415"/>
    <mergeCell ref="A389:B389"/>
    <mergeCell ref="A391:B391"/>
    <mergeCell ref="A392:B392"/>
    <mergeCell ref="A393:B393"/>
    <mergeCell ref="A394:B394"/>
    <mergeCell ref="A395:B395"/>
    <mergeCell ref="A399:B399"/>
    <mergeCell ref="A401:B401"/>
    <mergeCell ref="A402:B402"/>
    <mergeCell ref="A212:B212"/>
    <mergeCell ref="A211:B211"/>
    <mergeCell ref="A209:B209"/>
    <mergeCell ref="A379:B379"/>
    <mergeCell ref="A381:B381"/>
    <mergeCell ref="A382:B382"/>
    <mergeCell ref="A383:B383"/>
    <mergeCell ref="A384:B384"/>
    <mergeCell ref="A385:B385"/>
    <mergeCell ref="A225:B225"/>
    <mergeCell ref="A224:B224"/>
    <mergeCell ref="A223:B223"/>
    <mergeCell ref="A222:B222"/>
    <mergeCell ref="A221:B221"/>
    <mergeCell ref="A219:B219"/>
    <mergeCell ref="A215:B215"/>
    <mergeCell ref="A214:B214"/>
    <mergeCell ref="A213:B213"/>
    <mergeCell ref="A242:B242"/>
    <mergeCell ref="A241:B241"/>
    <mergeCell ref="A239:B239"/>
    <mergeCell ref="A235:B235"/>
    <mergeCell ref="A234:B234"/>
    <mergeCell ref="A233:B233"/>
    <mergeCell ref="A232:B232"/>
    <mergeCell ref="A231:B231"/>
    <mergeCell ref="A229:B229"/>
    <mergeCell ref="A255:B255"/>
    <mergeCell ref="A254:B254"/>
    <mergeCell ref="A253:B253"/>
    <mergeCell ref="A252:B252"/>
    <mergeCell ref="A251:B251"/>
    <mergeCell ref="A249:B249"/>
    <mergeCell ref="A245:B245"/>
    <mergeCell ref="A244:B244"/>
    <mergeCell ref="A243:B243"/>
    <mergeCell ref="A272:B272"/>
    <mergeCell ref="A271:B271"/>
    <mergeCell ref="A269:B269"/>
    <mergeCell ref="A265:B265"/>
    <mergeCell ref="A264:B264"/>
    <mergeCell ref="A263:B263"/>
    <mergeCell ref="A262:B262"/>
    <mergeCell ref="A261:B261"/>
    <mergeCell ref="A259:B259"/>
    <mergeCell ref="A285:B285"/>
    <mergeCell ref="A284:B284"/>
    <mergeCell ref="A283:B283"/>
    <mergeCell ref="A282:B282"/>
    <mergeCell ref="A281:B281"/>
    <mergeCell ref="A279:B279"/>
    <mergeCell ref="A275:B275"/>
    <mergeCell ref="A274:B274"/>
    <mergeCell ref="A273:B273"/>
    <mergeCell ref="A302:B302"/>
    <mergeCell ref="A301:B301"/>
    <mergeCell ref="A299:B299"/>
    <mergeCell ref="A295:B295"/>
    <mergeCell ref="A294:B294"/>
    <mergeCell ref="A293:B293"/>
    <mergeCell ref="A292:B292"/>
    <mergeCell ref="A291:B291"/>
    <mergeCell ref="A289:B289"/>
    <mergeCell ref="A315:B315"/>
    <mergeCell ref="A314:B314"/>
    <mergeCell ref="A313:B313"/>
    <mergeCell ref="A312:B312"/>
    <mergeCell ref="A311:B311"/>
    <mergeCell ref="A309:B309"/>
    <mergeCell ref="A305:B305"/>
    <mergeCell ref="A304:B304"/>
    <mergeCell ref="A303:B303"/>
    <mergeCell ref="A332:B332"/>
    <mergeCell ref="A331:B331"/>
    <mergeCell ref="A329:B329"/>
    <mergeCell ref="A325:B325"/>
    <mergeCell ref="A324:B324"/>
    <mergeCell ref="A323:B323"/>
    <mergeCell ref="A322:B322"/>
    <mergeCell ref="A321:B321"/>
    <mergeCell ref="A319:B319"/>
    <mergeCell ref="A345:B345"/>
    <mergeCell ref="A344:B344"/>
    <mergeCell ref="A343:B343"/>
    <mergeCell ref="A342:B342"/>
    <mergeCell ref="A341:B341"/>
    <mergeCell ref="A339:B339"/>
    <mergeCell ref="A335:B335"/>
    <mergeCell ref="A334:B334"/>
    <mergeCell ref="A333:B333"/>
    <mergeCell ref="A362:B362"/>
    <mergeCell ref="A361:B361"/>
    <mergeCell ref="A359:B359"/>
    <mergeCell ref="A355:B355"/>
    <mergeCell ref="A354:B354"/>
    <mergeCell ref="A353:B353"/>
    <mergeCell ref="A352:B352"/>
    <mergeCell ref="A351:B351"/>
    <mergeCell ref="A349:B349"/>
    <mergeCell ref="A375:B375"/>
    <mergeCell ref="A374:B374"/>
    <mergeCell ref="A373:B373"/>
    <mergeCell ref="A372:B372"/>
    <mergeCell ref="A371:B371"/>
    <mergeCell ref="A369:B369"/>
    <mergeCell ref="A365:B365"/>
    <mergeCell ref="A364:B364"/>
    <mergeCell ref="A363:B363"/>
    <mergeCell ref="A204:B204"/>
    <mergeCell ref="A205:B205"/>
    <mergeCell ref="A195:B195"/>
    <mergeCell ref="A199:B199"/>
    <mergeCell ref="A201:B201"/>
    <mergeCell ref="A202:B202"/>
    <mergeCell ref="A203:B203"/>
    <mergeCell ref="A182:B182"/>
    <mergeCell ref="A183:B183"/>
    <mergeCell ref="A184:B184"/>
    <mergeCell ref="A185:B185"/>
    <mergeCell ref="A189:B189"/>
    <mergeCell ref="A191:B191"/>
    <mergeCell ref="A192:B192"/>
    <mergeCell ref="A193:B193"/>
    <mergeCell ref="A194:B194"/>
    <mergeCell ref="A174:B174"/>
    <mergeCell ref="A175:B175"/>
    <mergeCell ref="A179:B179"/>
    <mergeCell ref="A181:B181"/>
    <mergeCell ref="A152:B152"/>
    <mergeCell ref="A153:B153"/>
    <mergeCell ref="A154:B154"/>
    <mergeCell ref="A155:B155"/>
    <mergeCell ref="A159:B159"/>
    <mergeCell ref="A161:B161"/>
    <mergeCell ref="A162:B162"/>
    <mergeCell ref="A163:B163"/>
    <mergeCell ref="A164:B164"/>
    <mergeCell ref="A165:B165"/>
    <mergeCell ref="A169:B169"/>
    <mergeCell ref="A171:B171"/>
    <mergeCell ref="A172:B172"/>
    <mergeCell ref="A173:B173"/>
    <mergeCell ref="A135:B135"/>
    <mergeCell ref="A139:B139"/>
    <mergeCell ref="A141:B141"/>
    <mergeCell ref="A142:B142"/>
    <mergeCell ref="A143:B143"/>
    <mergeCell ref="A144:B144"/>
    <mergeCell ref="A145:B145"/>
    <mergeCell ref="A149:B149"/>
    <mergeCell ref="A151:B151"/>
    <mergeCell ref="A122:B122"/>
    <mergeCell ref="A123:B123"/>
    <mergeCell ref="A124:B124"/>
    <mergeCell ref="A125:B125"/>
    <mergeCell ref="A129:B129"/>
    <mergeCell ref="A131:B131"/>
    <mergeCell ref="A132:B132"/>
    <mergeCell ref="A133:B133"/>
    <mergeCell ref="A134:B134"/>
    <mergeCell ref="A119:B119"/>
    <mergeCell ref="A121:B121"/>
    <mergeCell ref="A101:B101"/>
    <mergeCell ref="A102:B102"/>
    <mergeCell ref="A103:B103"/>
    <mergeCell ref="A104:B104"/>
    <mergeCell ref="A115:B115"/>
    <mergeCell ref="A109:B109"/>
    <mergeCell ref="A111:B111"/>
    <mergeCell ref="A112:B112"/>
    <mergeCell ref="A113:B113"/>
    <mergeCell ref="A114:B114"/>
    <mergeCell ref="A105:B105"/>
    <mergeCell ref="A49:B49"/>
    <mergeCell ref="A51:B51"/>
    <mergeCell ref="A52:B52"/>
    <mergeCell ref="A53:B53"/>
    <mergeCell ref="A45:B45"/>
    <mergeCell ref="A72:B72"/>
    <mergeCell ref="A73:B73"/>
    <mergeCell ref="A74:B74"/>
    <mergeCell ref="A75:B75"/>
    <mergeCell ref="A54:B54"/>
    <mergeCell ref="A55:B55"/>
    <mergeCell ref="A59:B59"/>
    <mergeCell ref="A61:B61"/>
    <mergeCell ref="A62:B62"/>
    <mergeCell ref="A63:B63"/>
    <mergeCell ref="A64:B64"/>
    <mergeCell ref="A65:B65"/>
    <mergeCell ref="A69:B69"/>
    <mergeCell ref="A71:B71"/>
    <mergeCell ref="A9:B9"/>
    <mergeCell ref="A11:B11"/>
    <mergeCell ref="A12:B12"/>
    <mergeCell ref="A13:B13"/>
    <mergeCell ref="A14:B14"/>
    <mergeCell ref="A15:B15"/>
    <mergeCell ref="A19:B19"/>
    <mergeCell ref="A21:B21"/>
    <mergeCell ref="A22:B22"/>
    <mergeCell ref="A23:B23"/>
    <mergeCell ref="A24:B24"/>
    <mergeCell ref="A25:B25"/>
    <mergeCell ref="A32:B32"/>
    <mergeCell ref="A33:B33"/>
    <mergeCell ref="A34:B34"/>
    <mergeCell ref="A35:B35"/>
    <mergeCell ref="A43:B43"/>
    <mergeCell ref="A44:B44"/>
    <mergeCell ref="A29:B29"/>
    <mergeCell ref="A31:B31"/>
    <mergeCell ref="A39:B39"/>
    <mergeCell ref="A41:B41"/>
    <mergeCell ref="A42:B42"/>
    <mergeCell ref="A79:B79"/>
    <mergeCell ref="A81:B81"/>
    <mergeCell ref="A82:B82"/>
    <mergeCell ref="A89:B89"/>
    <mergeCell ref="A91:B91"/>
    <mergeCell ref="A92:B92"/>
    <mergeCell ref="A93:B93"/>
    <mergeCell ref="A99:B99"/>
    <mergeCell ref="A83:B83"/>
    <mergeCell ref="A84:B84"/>
    <mergeCell ref="A85:B85"/>
    <mergeCell ref="A94:B94"/>
    <mergeCell ref="A95:B95"/>
    <mergeCell ref="A509:B509"/>
    <mergeCell ref="A511:B511"/>
    <mergeCell ref="A512:B512"/>
    <mergeCell ref="A513:B513"/>
    <mergeCell ref="A514:B514"/>
    <mergeCell ref="A515:B515"/>
    <mergeCell ref="A519:B519"/>
    <mergeCell ref="A521:B521"/>
    <mergeCell ref="A522:B522"/>
    <mergeCell ref="A523:B523"/>
    <mergeCell ref="A524:B524"/>
    <mergeCell ref="A525:B525"/>
    <mergeCell ref="A529:B529"/>
    <mergeCell ref="A531:B531"/>
    <mergeCell ref="A532:B532"/>
    <mergeCell ref="A533:B533"/>
    <mergeCell ref="A534:B534"/>
    <mergeCell ref="A535:B535"/>
    <mergeCell ref="A539:B539"/>
    <mergeCell ref="A541:B541"/>
    <mergeCell ref="A542:B542"/>
    <mergeCell ref="A543:B543"/>
    <mergeCell ref="A544:B544"/>
    <mergeCell ref="A545:B545"/>
    <mergeCell ref="A549:B549"/>
    <mergeCell ref="A551:B551"/>
    <mergeCell ref="A552:B552"/>
    <mergeCell ref="A553:B553"/>
    <mergeCell ref="A554:B554"/>
    <mergeCell ref="A555:B555"/>
    <mergeCell ref="A559:B559"/>
    <mergeCell ref="A561:B561"/>
    <mergeCell ref="A562:B562"/>
    <mergeCell ref="A563:B563"/>
    <mergeCell ref="A564:B564"/>
    <mergeCell ref="A565:B565"/>
    <mergeCell ref="A569:B569"/>
    <mergeCell ref="A571:B571"/>
    <mergeCell ref="A572:B572"/>
    <mergeCell ref="A573:B573"/>
    <mergeCell ref="A574:B574"/>
    <mergeCell ref="A575:B575"/>
    <mergeCell ref="A579:B579"/>
    <mergeCell ref="A581:B581"/>
    <mergeCell ref="A582:B582"/>
    <mergeCell ref="A583:B583"/>
    <mergeCell ref="A584:B584"/>
    <mergeCell ref="A585:B585"/>
    <mergeCell ref="A589:B589"/>
    <mergeCell ref="A591:B591"/>
    <mergeCell ref="A592:B592"/>
    <mergeCell ref="A593:B593"/>
    <mergeCell ref="A594:B594"/>
    <mergeCell ref="A595:B595"/>
    <mergeCell ref="A599:B599"/>
    <mergeCell ref="A601:B601"/>
    <mergeCell ref="A602:B602"/>
    <mergeCell ref="A603:B603"/>
    <mergeCell ref="A604:B604"/>
    <mergeCell ref="A605:B605"/>
    <mergeCell ref="A609:B609"/>
    <mergeCell ref="A611:B611"/>
    <mergeCell ref="A612:B612"/>
    <mergeCell ref="A613:B613"/>
    <mergeCell ref="A614:B614"/>
    <mergeCell ref="A615:B615"/>
    <mergeCell ref="A619:B619"/>
    <mergeCell ref="A621:B621"/>
    <mergeCell ref="A622:B622"/>
    <mergeCell ref="A623:B623"/>
    <mergeCell ref="A624:B624"/>
    <mergeCell ref="A625:B625"/>
    <mergeCell ref="A629:B629"/>
    <mergeCell ref="A631:B631"/>
    <mergeCell ref="A632:B632"/>
    <mergeCell ref="A633:B633"/>
    <mergeCell ref="A634:B634"/>
    <mergeCell ref="A635:B635"/>
    <mergeCell ref="A639:B639"/>
    <mergeCell ref="A641:B641"/>
    <mergeCell ref="A642:B642"/>
    <mergeCell ref="A643:B643"/>
    <mergeCell ref="A644:B644"/>
    <mergeCell ref="A645:B645"/>
    <mergeCell ref="A649:B649"/>
    <mergeCell ref="A651:B651"/>
    <mergeCell ref="A652:B652"/>
    <mergeCell ref="A653:B653"/>
    <mergeCell ref="A654:B654"/>
    <mergeCell ref="A655:B655"/>
    <mergeCell ref="A673:B673"/>
    <mergeCell ref="A674:B674"/>
    <mergeCell ref="A675:B675"/>
    <mergeCell ref="A659:B659"/>
    <mergeCell ref="A661:B661"/>
    <mergeCell ref="A662:B662"/>
    <mergeCell ref="A663:B663"/>
    <mergeCell ref="A664:B664"/>
    <mergeCell ref="A665:B665"/>
    <mergeCell ref="A669:B669"/>
    <mergeCell ref="A671:B671"/>
    <mergeCell ref="A672:B672"/>
    <mergeCell ref="A679:B679"/>
    <mergeCell ref="A681:B681"/>
    <mergeCell ref="A682:B682"/>
    <mergeCell ref="A683:B683"/>
    <mergeCell ref="A684:B684"/>
    <mergeCell ref="A685:B685"/>
    <mergeCell ref="A689:B689"/>
    <mergeCell ref="A691:B691"/>
    <mergeCell ref="A692:B692"/>
    <mergeCell ref="A693:B693"/>
    <mergeCell ref="A694:B694"/>
    <mergeCell ref="A695:B695"/>
    <mergeCell ref="A699:B699"/>
    <mergeCell ref="A701:B701"/>
    <mergeCell ref="A702:B702"/>
    <mergeCell ref="A703:B703"/>
    <mergeCell ref="A704:B704"/>
    <mergeCell ref="A705:B705"/>
    <mergeCell ref="A709:B709"/>
    <mergeCell ref="A711:B711"/>
    <mergeCell ref="A712:B712"/>
    <mergeCell ref="A713:B713"/>
    <mergeCell ref="A714:B714"/>
    <mergeCell ref="A715:B715"/>
    <mergeCell ref="A719:B719"/>
    <mergeCell ref="A721:B721"/>
    <mergeCell ref="A722:B722"/>
    <mergeCell ref="A723:B723"/>
    <mergeCell ref="A724:B724"/>
    <mergeCell ref="A725:B725"/>
    <mergeCell ref="A729:B729"/>
    <mergeCell ref="A731:B731"/>
    <mergeCell ref="A732:B732"/>
    <mergeCell ref="A733:B733"/>
    <mergeCell ref="A734:B734"/>
    <mergeCell ref="A735:B735"/>
    <mergeCell ref="A739:B739"/>
    <mergeCell ref="A741:B741"/>
    <mergeCell ref="A742:B742"/>
    <mergeCell ref="A743:B743"/>
    <mergeCell ref="A744:B744"/>
    <mergeCell ref="A745:B745"/>
    <mergeCell ref="A749:B749"/>
    <mergeCell ref="A751:B751"/>
    <mergeCell ref="A752:B752"/>
    <mergeCell ref="A753:B753"/>
    <mergeCell ref="A754:B754"/>
    <mergeCell ref="A755:B755"/>
    <mergeCell ref="A759:B759"/>
    <mergeCell ref="A761:B761"/>
    <mergeCell ref="A762:B762"/>
    <mergeCell ref="A763:B763"/>
    <mergeCell ref="A764:B764"/>
    <mergeCell ref="A765:B765"/>
    <mergeCell ref="A769:B769"/>
    <mergeCell ref="A771:B771"/>
    <mergeCell ref="A772:B772"/>
    <mergeCell ref="A773:B773"/>
    <mergeCell ref="A774:B774"/>
    <mergeCell ref="A775:B775"/>
    <mergeCell ref="A779:B779"/>
    <mergeCell ref="A781:B781"/>
    <mergeCell ref="A782:B782"/>
    <mergeCell ref="A783:B783"/>
    <mergeCell ref="A784:B784"/>
    <mergeCell ref="A785:B785"/>
    <mergeCell ref="A789:B789"/>
    <mergeCell ref="A791:B791"/>
    <mergeCell ref="A792:B792"/>
    <mergeCell ref="A793:B793"/>
    <mergeCell ref="A794:B794"/>
    <mergeCell ref="A795:B795"/>
    <mergeCell ref="A819:B819"/>
    <mergeCell ref="A821:B821"/>
    <mergeCell ref="A822:B822"/>
    <mergeCell ref="A813:B813"/>
    <mergeCell ref="A814:B814"/>
    <mergeCell ref="A815:B815"/>
    <mergeCell ref="A799:B799"/>
    <mergeCell ref="A801:B801"/>
    <mergeCell ref="A802:B802"/>
    <mergeCell ref="A803:B803"/>
    <mergeCell ref="A804:B804"/>
    <mergeCell ref="A805:B805"/>
    <mergeCell ref="A809:B809"/>
    <mergeCell ref="A811:B811"/>
    <mergeCell ref="A812:B812"/>
    <mergeCell ref="A823:B823"/>
    <mergeCell ref="A824:B824"/>
    <mergeCell ref="A825:B825"/>
    <mergeCell ref="A829:B829"/>
    <mergeCell ref="A831:B831"/>
    <mergeCell ref="A832:B832"/>
    <mergeCell ref="A833:B833"/>
    <mergeCell ref="A834:B834"/>
    <mergeCell ref="A835:B835"/>
    <mergeCell ref="A839:B839"/>
    <mergeCell ref="A841:B841"/>
    <mergeCell ref="A842:B842"/>
    <mergeCell ref="A843:B843"/>
    <mergeCell ref="A844:B844"/>
    <mergeCell ref="A845:B845"/>
    <mergeCell ref="A849:B849"/>
    <mergeCell ref="A851:B851"/>
    <mergeCell ref="A852:B852"/>
    <mergeCell ref="A853:B853"/>
    <mergeCell ref="A854:B854"/>
    <mergeCell ref="A855:B855"/>
    <mergeCell ref="A859:B859"/>
    <mergeCell ref="A861:B861"/>
    <mergeCell ref="A862:B862"/>
    <mergeCell ref="A863:B863"/>
    <mergeCell ref="A864:B864"/>
    <mergeCell ref="A865:B865"/>
    <mergeCell ref="A869:B869"/>
    <mergeCell ref="A871:B871"/>
    <mergeCell ref="A872:B872"/>
    <mergeCell ref="A873:B873"/>
    <mergeCell ref="A874:B874"/>
    <mergeCell ref="A875:B875"/>
    <mergeCell ref="A879:B879"/>
    <mergeCell ref="A881:B881"/>
    <mergeCell ref="A882:B882"/>
    <mergeCell ref="A883:B883"/>
    <mergeCell ref="A884:B884"/>
    <mergeCell ref="A885:B885"/>
    <mergeCell ref="A889:B889"/>
    <mergeCell ref="A891:B891"/>
    <mergeCell ref="A892:B892"/>
    <mergeCell ref="A893:B893"/>
    <mergeCell ref="A894:B894"/>
    <mergeCell ref="A895:B895"/>
    <mergeCell ref="A899:B899"/>
    <mergeCell ref="A901:B901"/>
    <mergeCell ref="A902:B902"/>
    <mergeCell ref="A903:B903"/>
    <mergeCell ref="A904:B904"/>
    <mergeCell ref="A905:B905"/>
    <mergeCell ref="A909:B909"/>
    <mergeCell ref="A911:B911"/>
    <mergeCell ref="A912:B912"/>
    <mergeCell ref="A913:B913"/>
    <mergeCell ref="A914:B914"/>
    <mergeCell ref="A915:B915"/>
    <mergeCell ref="A919:B919"/>
    <mergeCell ref="A921:B921"/>
    <mergeCell ref="A922:B922"/>
    <mergeCell ref="A923:B923"/>
    <mergeCell ref="A924:B924"/>
    <mergeCell ref="A925:B925"/>
    <mergeCell ref="A929:B929"/>
    <mergeCell ref="A931:B931"/>
    <mergeCell ref="A932:B932"/>
    <mergeCell ref="A933:B933"/>
    <mergeCell ref="A934:B934"/>
    <mergeCell ref="A935:B935"/>
    <mergeCell ref="A939:B939"/>
    <mergeCell ref="A941:B941"/>
    <mergeCell ref="A942:B942"/>
    <mergeCell ref="A943:B943"/>
    <mergeCell ref="A944:B944"/>
    <mergeCell ref="A945:B945"/>
    <mergeCell ref="A949:B949"/>
    <mergeCell ref="A951:B951"/>
    <mergeCell ref="A952:B952"/>
    <mergeCell ref="A953:B953"/>
    <mergeCell ref="A954:B954"/>
    <mergeCell ref="A955:B955"/>
    <mergeCell ref="A959:B959"/>
    <mergeCell ref="A961:B961"/>
    <mergeCell ref="A962:B962"/>
    <mergeCell ref="A963:B963"/>
    <mergeCell ref="A964:B964"/>
    <mergeCell ref="A965:B965"/>
    <mergeCell ref="A969:B969"/>
    <mergeCell ref="A971:B971"/>
    <mergeCell ref="A972:B972"/>
    <mergeCell ref="A973:B973"/>
    <mergeCell ref="A974:B974"/>
    <mergeCell ref="A975:B975"/>
    <mergeCell ref="A979:B979"/>
    <mergeCell ref="A981:B981"/>
    <mergeCell ref="A982:B982"/>
    <mergeCell ref="A983:B983"/>
    <mergeCell ref="A984:B984"/>
    <mergeCell ref="A985:B985"/>
    <mergeCell ref="A1003:B1003"/>
    <mergeCell ref="A1004:B1004"/>
    <mergeCell ref="A1005:B1005"/>
    <mergeCell ref="A989:B989"/>
    <mergeCell ref="A991:B991"/>
    <mergeCell ref="A992:B992"/>
    <mergeCell ref="A993:B993"/>
    <mergeCell ref="A994:B994"/>
    <mergeCell ref="A995:B995"/>
    <mergeCell ref="A999:B999"/>
    <mergeCell ref="A1001:B1001"/>
    <mergeCell ref="A1002:B1002"/>
  </mergeCells>
  <phoneticPr fontId="2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I27"/>
  <sheetViews>
    <sheetView zoomScale="106" zoomScaleNormal="106" workbookViewId="0">
      <pane ySplit="2" topLeftCell="A3" activePane="bottomLeft" state="frozenSplit"/>
      <selection pane="bottomLeft" activeCell="C8" sqref="C8"/>
    </sheetView>
  </sheetViews>
  <sheetFormatPr baseColWidth="10" defaultColWidth="9.109375" defaultRowHeight="14.4" x14ac:dyDescent="0.3"/>
  <cols>
    <col min="1" max="1" width="28.5546875" style="10" customWidth="1"/>
    <col min="2" max="1023" width="11.44140625" style="10"/>
  </cols>
  <sheetData>
    <row r="1" spans="1:26" x14ac:dyDescent="0.3">
      <c r="S1" s="207" t="s">
        <v>457</v>
      </c>
      <c r="T1" s="207"/>
      <c r="U1" s="207" t="s">
        <v>458</v>
      </c>
      <c r="V1" s="207"/>
      <c r="W1" s="207" t="s">
        <v>459</v>
      </c>
      <c r="X1" s="207"/>
      <c r="Y1" s="207" t="s">
        <v>460</v>
      </c>
      <c r="Z1" s="207"/>
    </row>
    <row r="2" spans="1:26" x14ac:dyDescent="0.3">
      <c r="A2" s="2" t="s">
        <v>41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438</v>
      </c>
      <c r="O2" s="2" t="s">
        <v>447</v>
      </c>
      <c r="P2" s="2" t="s">
        <v>448</v>
      </c>
      <c r="Q2" s="2" t="s">
        <v>449</v>
      </c>
      <c r="R2" s="2" t="s">
        <v>450</v>
      </c>
      <c r="S2" s="152" t="s">
        <v>456</v>
      </c>
      <c r="T2" s="152" t="s">
        <v>332</v>
      </c>
      <c r="U2" s="152" t="s">
        <v>456</v>
      </c>
      <c r="V2" s="152" t="s">
        <v>332</v>
      </c>
      <c r="W2" s="152" t="s">
        <v>456</v>
      </c>
      <c r="X2" s="152" t="s">
        <v>332</v>
      </c>
      <c r="Y2" s="152" t="s">
        <v>456</v>
      </c>
      <c r="Z2" s="152" t="s">
        <v>332</v>
      </c>
    </row>
    <row r="3" spans="1:26" x14ac:dyDescent="0.3">
      <c r="A3" s="132" t="s">
        <v>520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1">
        <f t="shared" ref="N3:N4" si="0">SUM(B3:M3)</f>
        <v>0</v>
      </c>
      <c r="O3" s="2"/>
      <c r="P3" s="2"/>
      <c r="Q3" s="2"/>
      <c r="R3" s="2"/>
      <c r="S3" s="152"/>
      <c r="T3" s="152"/>
      <c r="U3" s="152"/>
      <c r="V3" s="152"/>
      <c r="W3" s="152"/>
      <c r="X3" s="152"/>
      <c r="Y3" s="152"/>
      <c r="Z3" s="152"/>
    </row>
    <row r="4" spans="1:26" x14ac:dyDescent="0.3">
      <c r="A4" s="132" t="s">
        <v>341</v>
      </c>
      <c r="B4" s="7">
        <v>0</v>
      </c>
      <c r="C4" s="150">
        <f t="shared" ref="C4:M9" si="1">$B4</f>
        <v>0</v>
      </c>
      <c r="D4" s="150">
        <f t="shared" si="1"/>
        <v>0</v>
      </c>
      <c r="E4" s="150">
        <f t="shared" si="1"/>
        <v>0</v>
      </c>
      <c r="F4" s="150">
        <f t="shared" si="1"/>
        <v>0</v>
      </c>
      <c r="G4" s="150">
        <f t="shared" si="1"/>
        <v>0</v>
      </c>
      <c r="H4" s="150">
        <f t="shared" si="1"/>
        <v>0</v>
      </c>
      <c r="I4" s="150">
        <f t="shared" si="1"/>
        <v>0</v>
      </c>
      <c r="J4" s="150">
        <f t="shared" si="1"/>
        <v>0</v>
      </c>
      <c r="K4" s="150">
        <f t="shared" si="1"/>
        <v>0</v>
      </c>
      <c r="L4" s="150">
        <f t="shared" si="1"/>
        <v>0</v>
      </c>
      <c r="M4" s="150">
        <f t="shared" si="1"/>
        <v>0</v>
      </c>
      <c r="N4" s="11">
        <f t="shared" si="0"/>
        <v>0</v>
      </c>
      <c r="O4" s="11">
        <f>N4*(1+S4)*(1+T4)</f>
        <v>0</v>
      </c>
      <c r="P4" s="11">
        <f>O4*(1+U4)*(1+V4)</f>
        <v>0</v>
      </c>
      <c r="Q4" s="11">
        <f>P4*(1+W4)*(1+X4)</f>
        <v>0</v>
      </c>
      <c r="R4" s="11">
        <f>Q4*(1+Y4)*(1+Z4)</f>
        <v>0</v>
      </c>
      <c r="S4" s="151">
        <v>0</v>
      </c>
      <c r="T4" s="151">
        <v>0</v>
      </c>
      <c r="U4" s="151">
        <f>$S4</f>
        <v>0</v>
      </c>
      <c r="V4" s="151">
        <f>$T4</f>
        <v>0</v>
      </c>
      <c r="W4" s="151">
        <f>$S4</f>
        <v>0</v>
      </c>
      <c r="X4" s="151">
        <f>$T4</f>
        <v>0</v>
      </c>
      <c r="Y4" s="151">
        <f>$S4</f>
        <v>0</v>
      </c>
      <c r="Z4" s="151">
        <f>$T4</f>
        <v>0</v>
      </c>
    </row>
    <row r="5" spans="1:26" ht="15" customHeight="1" x14ac:dyDescent="0.3">
      <c r="A5" s="132" t="s">
        <v>531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1">
        <f t="shared" ref="N5:N24" si="2">SUM(B5:M5)</f>
        <v>0</v>
      </c>
      <c r="O5" s="11">
        <f t="shared" ref="O5:O6" si="3">N5*(1+S5)*(1+T5)</f>
        <v>0</v>
      </c>
      <c r="P5" s="11">
        <f t="shared" ref="P5:P6" si="4">O5*(1+U5)*(1+V5)</f>
        <v>0</v>
      </c>
      <c r="Q5" s="11">
        <f t="shared" ref="Q5:Q6" si="5">P5*(1+W5)*(1+X5)</f>
        <v>0</v>
      </c>
      <c r="R5" s="11">
        <f t="shared" ref="R5:R6" si="6">Q5*(1+Y5)*(1+Z5)</f>
        <v>0</v>
      </c>
      <c r="S5" s="151">
        <v>0</v>
      </c>
      <c r="T5" s="151">
        <v>0</v>
      </c>
      <c r="U5" s="151">
        <f t="shared" ref="U5:U25" si="7">$S5</f>
        <v>0</v>
      </c>
      <c r="V5" s="151">
        <f t="shared" ref="V5:V25" si="8">$T5</f>
        <v>0</v>
      </c>
      <c r="W5" s="151">
        <f t="shared" ref="W5:W25" si="9">$S5</f>
        <v>0</v>
      </c>
      <c r="X5" s="151">
        <f t="shared" ref="X5:X25" si="10">$T5</f>
        <v>0</v>
      </c>
      <c r="Y5" s="151">
        <f t="shared" ref="Y5:Y25" si="11">$S5</f>
        <v>0</v>
      </c>
      <c r="Z5" s="151">
        <f t="shared" ref="Z5:Z25" si="12">$T5</f>
        <v>0</v>
      </c>
    </row>
    <row r="6" spans="1:26" x14ac:dyDescent="0.3">
      <c r="A6" s="132" t="s">
        <v>43</v>
      </c>
      <c r="B6" s="7"/>
      <c r="C6" s="150">
        <f t="shared" si="1"/>
        <v>0</v>
      </c>
      <c r="D6" s="150">
        <f t="shared" si="1"/>
        <v>0</v>
      </c>
      <c r="E6" s="150">
        <f t="shared" si="1"/>
        <v>0</v>
      </c>
      <c r="F6" s="150">
        <f t="shared" si="1"/>
        <v>0</v>
      </c>
      <c r="G6" s="150">
        <f t="shared" si="1"/>
        <v>0</v>
      </c>
      <c r="H6" s="150">
        <f t="shared" si="1"/>
        <v>0</v>
      </c>
      <c r="I6" s="150">
        <f t="shared" si="1"/>
        <v>0</v>
      </c>
      <c r="J6" s="150">
        <f t="shared" si="1"/>
        <v>0</v>
      </c>
      <c r="K6" s="150">
        <f t="shared" si="1"/>
        <v>0</v>
      </c>
      <c r="L6" s="150">
        <f t="shared" si="1"/>
        <v>0</v>
      </c>
      <c r="M6" s="150">
        <f t="shared" si="1"/>
        <v>0</v>
      </c>
      <c r="N6" s="11">
        <f t="shared" si="2"/>
        <v>0</v>
      </c>
      <c r="O6" s="11">
        <f t="shared" si="3"/>
        <v>0</v>
      </c>
      <c r="P6" s="11">
        <f t="shared" si="4"/>
        <v>0</v>
      </c>
      <c r="Q6" s="11">
        <f t="shared" si="5"/>
        <v>0</v>
      </c>
      <c r="R6" s="11">
        <f t="shared" si="6"/>
        <v>0</v>
      </c>
      <c r="S6" s="151">
        <v>0</v>
      </c>
      <c r="T6" s="151">
        <v>0</v>
      </c>
      <c r="U6" s="151">
        <f t="shared" si="7"/>
        <v>0</v>
      </c>
      <c r="V6" s="151">
        <f t="shared" si="8"/>
        <v>0</v>
      </c>
      <c r="W6" s="151">
        <f t="shared" si="9"/>
        <v>0</v>
      </c>
      <c r="X6" s="151">
        <f t="shared" si="10"/>
        <v>0</v>
      </c>
      <c r="Y6" s="151">
        <f t="shared" si="11"/>
        <v>0</v>
      </c>
      <c r="Z6" s="151">
        <f t="shared" si="12"/>
        <v>0</v>
      </c>
    </row>
    <row r="7" spans="1:26" x14ac:dyDescent="0.3">
      <c r="A7" s="132" t="s">
        <v>44</v>
      </c>
      <c r="B7" s="7"/>
      <c r="C7" s="150">
        <f t="shared" si="1"/>
        <v>0</v>
      </c>
      <c r="D7" s="150">
        <f t="shared" si="1"/>
        <v>0</v>
      </c>
      <c r="E7" s="150">
        <f t="shared" si="1"/>
        <v>0</v>
      </c>
      <c r="F7" s="150">
        <f t="shared" si="1"/>
        <v>0</v>
      </c>
      <c r="G7" s="150">
        <f t="shared" si="1"/>
        <v>0</v>
      </c>
      <c r="H7" s="150">
        <f t="shared" si="1"/>
        <v>0</v>
      </c>
      <c r="I7" s="150">
        <f t="shared" si="1"/>
        <v>0</v>
      </c>
      <c r="J7" s="150">
        <f t="shared" si="1"/>
        <v>0</v>
      </c>
      <c r="K7" s="150">
        <f t="shared" si="1"/>
        <v>0</v>
      </c>
      <c r="L7" s="150">
        <f t="shared" si="1"/>
        <v>0</v>
      </c>
      <c r="M7" s="150">
        <f t="shared" si="1"/>
        <v>0</v>
      </c>
      <c r="N7" s="11">
        <f t="shared" si="2"/>
        <v>0</v>
      </c>
      <c r="O7" s="11">
        <f t="shared" ref="O7:O24" si="13">N7*(1+S7)*(1+T7)</f>
        <v>0</v>
      </c>
      <c r="P7" s="11">
        <f t="shared" ref="P7:P24" si="14">O7*(1+U7)*(1+V7)</f>
        <v>0</v>
      </c>
      <c r="Q7" s="11">
        <f t="shared" ref="Q7:Q24" si="15">P7*(1+W7)*(1+X7)</f>
        <v>0</v>
      </c>
      <c r="R7" s="11">
        <f t="shared" ref="R7:R24" si="16">Q7*(1+Y7)*(1+Z7)</f>
        <v>0</v>
      </c>
      <c r="S7" s="151">
        <v>0</v>
      </c>
      <c r="T7" s="151">
        <v>0</v>
      </c>
      <c r="U7" s="151">
        <f t="shared" si="7"/>
        <v>0</v>
      </c>
      <c r="V7" s="151">
        <f t="shared" si="8"/>
        <v>0</v>
      </c>
      <c r="W7" s="151">
        <f t="shared" si="9"/>
        <v>0</v>
      </c>
      <c r="X7" s="151">
        <f t="shared" si="10"/>
        <v>0</v>
      </c>
      <c r="Y7" s="151">
        <f t="shared" si="11"/>
        <v>0</v>
      </c>
      <c r="Z7" s="151">
        <f t="shared" si="12"/>
        <v>0</v>
      </c>
    </row>
    <row r="8" spans="1:26" ht="15" customHeight="1" x14ac:dyDescent="0.3">
      <c r="A8" s="132" t="s">
        <v>45</v>
      </c>
      <c r="B8" s="7"/>
      <c r="C8" s="150">
        <f t="shared" si="1"/>
        <v>0</v>
      </c>
      <c r="D8" s="150">
        <f t="shared" si="1"/>
        <v>0</v>
      </c>
      <c r="E8" s="150">
        <f t="shared" si="1"/>
        <v>0</v>
      </c>
      <c r="F8" s="150">
        <f t="shared" si="1"/>
        <v>0</v>
      </c>
      <c r="G8" s="150">
        <f t="shared" si="1"/>
        <v>0</v>
      </c>
      <c r="H8" s="150">
        <f t="shared" si="1"/>
        <v>0</v>
      </c>
      <c r="I8" s="150">
        <f t="shared" si="1"/>
        <v>0</v>
      </c>
      <c r="J8" s="150">
        <f t="shared" si="1"/>
        <v>0</v>
      </c>
      <c r="K8" s="150">
        <f t="shared" si="1"/>
        <v>0</v>
      </c>
      <c r="L8" s="150">
        <f t="shared" si="1"/>
        <v>0</v>
      </c>
      <c r="M8" s="150">
        <f t="shared" si="1"/>
        <v>0</v>
      </c>
      <c r="N8" s="11">
        <f t="shared" si="2"/>
        <v>0</v>
      </c>
      <c r="O8" s="11">
        <f t="shared" si="13"/>
        <v>0</v>
      </c>
      <c r="P8" s="11">
        <f t="shared" si="14"/>
        <v>0</v>
      </c>
      <c r="Q8" s="11">
        <f t="shared" si="15"/>
        <v>0</v>
      </c>
      <c r="R8" s="11">
        <f t="shared" si="16"/>
        <v>0</v>
      </c>
      <c r="S8" s="151">
        <v>0</v>
      </c>
      <c r="T8" s="151">
        <v>0</v>
      </c>
      <c r="U8" s="151">
        <f t="shared" si="7"/>
        <v>0</v>
      </c>
      <c r="V8" s="151">
        <f t="shared" si="8"/>
        <v>0</v>
      </c>
      <c r="W8" s="151">
        <f t="shared" si="9"/>
        <v>0</v>
      </c>
      <c r="X8" s="151">
        <f t="shared" si="10"/>
        <v>0</v>
      </c>
      <c r="Y8" s="151">
        <f t="shared" si="11"/>
        <v>0</v>
      </c>
      <c r="Z8" s="151">
        <f t="shared" si="12"/>
        <v>0</v>
      </c>
    </row>
    <row r="9" spans="1:26" ht="15" customHeight="1" x14ac:dyDescent="0.3">
      <c r="A9" s="132" t="s">
        <v>46</v>
      </c>
      <c r="B9" s="7"/>
      <c r="C9" s="150">
        <f t="shared" si="1"/>
        <v>0</v>
      </c>
      <c r="D9" s="150">
        <f t="shared" si="1"/>
        <v>0</v>
      </c>
      <c r="E9" s="150">
        <f t="shared" si="1"/>
        <v>0</v>
      </c>
      <c r="F9" s="150">
        <f t="shared" si="1"/>
        <v>0</v>
      </c>
      <c r="G9" s="150">
        <f t="shared" si="1"/>
        <v>0</v>
      </c>
      <c r="H9" s="150">
        <f t="shared" si="1"/>
        <v>0</v>
      </c>
      <c r="I9" s="150">
        <f t="shared" si="1"/>
        <v>0</v>
      </c>
      <c r="J9" s="150">
        <f t="shared" si="1"/>
        <v>0</v>
      </c>
      <c r="K9" s="150">
        <f t="shared" si="1"/>
        <v>0</v>
      </c>
      <c r="L9" s="150">
        <f t="shared" si="1"/>
        <v>0</v>
      </c>
      <c r="M9" s="150">
        <f t="shared" si="1"/>
        <v>0</v>
      </c>
      <c r="N9" s="11">
        <f t="shared" si="2"/>
        <v>0</v>
      </c>
      <c r="O9" s="11">
        <f t="shared" si="13"/>
        <v>0</v>
      </c>
      <c r="P9" s="11">
        <f t="shared" si="14"/>
        <v>0</v>
      </c>
      <c r="Q9" s="11">
        <f t="shared" si="15"/>
        <v>0</v>
      </c>
      <c r="R9" s="11">
        <f t="shared" si="16"/>
        <v>0</v>
      </c>
      <c r="S9" s="151">
        <v>0</v>
      </c>
      <c r="T9" s="151">
        <v>0</v>
      </c>
      <c r="U9" s="151">
        <f t="shared" si="7"/>
        <v>0</v>
      </c>
      <c r="V9" s="151">
        <f t="shared" si="8"/>
        <v>0</v>
      </c>
      <c r="W9" s="151">
        <f t="shared" si="9"/>
        <v>0</v>
      </c>
      <c r="X9" s="151">
        <f t="shared" si="10"/>
        <v>0</v>
      </c>
      <c r="Y9" s="151">
        <f t="shared" si="11"/>
        <v>0</v>
      </c>
      <c r="Z9" s="151">
        <f t="shared" si="12"/>
        <v>0</v>
      </c>
    </row>
    <row r="10" spans="1:26" ht="15" customHeight="1" x14ac:dyDescent="0.3">
      <c r="A10" s="132" t="s">
        <v>47</v>
      </c>
      <c r="B10" s="7"/>
      <c r="C10" s="150">
        <f>B10</f>
        <v>0</v>
      </c>
      <c r="D10" s="150">
        <f t="shared" ref="D10:M10" si="17">C10</f>
        <v>0</v>
      </c>
      <c r="E10" s="150">
        <f t="shared" si="17"/>
        <v>0</v>
      </c>
      <c r="F10" s="150">
        <f t="shared" si="17"/>
        <v>0</v>
      </c>
      <c r="G10" s="150">
        <f t="shared" si="17"/>
        <v>0</v>
      </c>
      <c r="H10" s="150">
        <f t="shared" si="17"/>
        <v>0</v>
      </c>
      <c r="I10" s="150">
        <f t="shared" si="17"/>
        <v>0</v>
      </c>
      <c r="J10" s="150">
        <f t="shared" si="17"/>
        <v>0</v>
      </c>
      <c r="K10" s="150">
        <f t="shared" si="17"/>
        <v>0</v>
      </c>
      <c r="L10" s="150">
        <f t="shared" si="17"/>
        <v>0</v>
      </c>
      <c r="M10" s="150">
        <f t="shared" si="17"/>
        <v>0</v>
      </c>
      <c r="N10" s="11">
        <f t="shared" si="2"/>
        <v>0</v>
      </c>
      <c r="O10" s="11">
        <f t="shared" si="13"/>
        <v>0</v>
      </c>
      <c r="P10" s="11">
        <f t="shared" si="14"/>
        <v>0</v>
      </c>
      <c r="Q10" s="11">
        <f t="shared" si="15"/>
        <v>0</v>
      </c>
      <c r="R10" s="11">
        <f t="shared" si="16"/>
        <v>0</v>
      </c>
      <c r="S10" s="151">
        <v>0</v>
      </c>
      <c r="T10" s="151">
        <v>0</v>
      </c>
      <c r="U10" s="151">
        <f t="shared" si="7"/>
        <v>0</v>
      </c>
      <c r="V10" s="151">
        <f t="shared" si="8"/>
        <v>0</v>
      </c>
      <c r="W10" s="151">
        <f t="shared" si="9"/>
        <v>0</v>
      </c>
      <c r="X10" s="151">
        <f t="shared" si="10"/>
        <v>0</v>
      </c>
      <c r="Y10" s="151">
        <f t="shared" si="11"/>
        <v>0</v>
      </c>
      <c r="Z10" s="151">
        <f t="shared" si="12"/>
        <v>0</v>
      </c>
    </row>
    <row r="11" spans="1:26" ht="15" customHeight="1" x14ac:dyDescent="0.3">
      <c r="A11" s="132" t="s">
        <v>514</v>
      </c>
      <c r="B11" s="7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1">
        <f t="shared" si="2"/>
        <v>0</v>
      </c>
      <c r="O11" s="11">
        <f t="shared" si="13"/>
        <v>0</v>
      </c>
      <c r="P11" s="11">
        <f t="shared" si="14"/>
        <v>0</v>
      </c>
      <c r="Q11" s="11">
        <f t="shared" si="15"/>
        <v>0</v>
      </c>
      <c r="R11" s="11">
        <f t="shared" si="16"/>
        <v>0</v>
      </c>
      <c r="S11" s="151">
        <v>0</v>
      </c>
      <c r="T11" s="151">
        <v>0</v>
      </c>
      <c r="U11" s="151">
        <f t="shared" si="7"/>
        <v>0</v>
      </c>
      <c r="V11" s="151">
        <f t="shared" si="8"/>
        <v>0</v>
      </c>
      <c r="W11" s="151">
        <f t="shared" si="9"/>
        <v>0</v>
      </c>
      <c r="X11" s="151">
        <f t="shared" si="10"/>
        <v>0</v>
      </c>
      <c r="Y11" s="151">
        <f t="shared" si="11"/>
        <v>0</v>
      </c>
      <c r="Z11" s="151">
        <f t="shared" si="12"/>
        <v>0</v>
      </c>
    </row>
    <row r="12" spans="1:26" ht="15" customHeight="1" x14ac:dyDescent="0.3">
      <c r="A12" s="132" t="s">
        <v>517</v>
      </c>
      <c r="B12" s="7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1">
        <f t="shared" si="2"/>
        <v>0</v>
      </c>
      <c r="O12" s="11">
        <f t="shared" si="13"/>
        <v>0</v>
      </c>
      <c r="P12" s="11">
        <f t="shared" si="14"/>
        <v>0</v>
      </c>
      <c r="Q12" s="11">
        <f t="shared" si="15"/>
        <v>0</v>
      </c>
      <c r="R12" s="11">
        <f t="shared" si="16"/>
        <v>0</v>
      </c>
      <c r="S12" s="151">
        <v>0</v>
      </c>
      <c r="T12" s="151">
        <v>0</v>
      </c>
      <c r="U12" s="151">
        <f t="shared" si="7"/>
        <v>0</v>
      </c>
      <c r="V12" s="151">
        <f t="shared" si="8"/>
        <v>0</v>
      </c>
      <c r="W12" s="151">
        <f t="shared" si="9"/>
        <v>0</v>
      </c>
      <c r="X12" s="151">
        <f t="shared" si="10"/>
        <v>0</v>
      </c>
      <c r="Y12" s="151">
        <f t="shared" si="11"/>
        <v>0</v>
      </c>
      <c r="Z12" s="151">
        <f t="shared" si="12"/>
        <v>0</v>
      </c>
    </row>
    <row r="13" spans="1:26" ht="15" customHeight="1" x14ac:dyDescent="0.3">
      <c r="A13" s="132" t="s">
        <v>518</v>
      </c>
      <c r="B13" s="7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1">
        <f t="shared" si="2"/>
        <v>0</v>
      </c>
      <c r="O13" s="11">
        <f t="shared" si="13"/>
        <v>0</v>
      </c>
      <c r="P13" s="11">
        <f t="shared" si="14"/>
        <v>0</v>
      </c>
      <c r="Q13" s="11">
        <f t="shared" si="15"/>
        <v>0</v>
      </c>
      <c r="R13" s="11">
        <f t="shared" si="16"/>
        <v>0</v>
      </c>
      <c r="S13" s="151">
        <v>0</v>
      </c>
      <c r="T13" s="151">
        <v>0</v>
      </c>
      <c r="U13" s="151">
        <f t="shared" si="7"/>
        <v>0</v>
      </c>
      <c r="V13" s="151">
        <f t="shared" si="8"/>
        <v>0</v>
      </c>
      <c r="W13" s="151">
        <f t="shared" si="9"/>
        <v>0</v>
      </c>
      <c r="X13" s="151">
        <f t="shared" si="10"/>
        <v>0</v>
      </c>
      <c r="Y13" s="151">
        <f t="shared" si="11"/>
        <v>0</v>
      </c>
      <c r="Z13" s="151">
        <f t="shared" si="12"/>
        <v>0</v>
      </c>
    </row>
    <row r="14" spans="1:26" x14ac:dyDescent="0.3">
      <c r="A14" s="132" t="s">
        <v>519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1">
        <f t="shared" si="2"/>
        <v>0</v>
      </c>
      <c r="O14" s="11">
        <f>SUM(O3:O13)</f>
        <v>0</v>
      </c>
      <c r="P14" s="11">
        <f t="shared" si="14"/>
        <v>0</v>
      </c>
      <c r="Q14" s="11">
        <f t="shared" si="15"/>
        <v>0</v>
      </c>
      <c r="R14" s="11">
        <f t="shared" si="16"/>
        <v>0</v>
      </c>
      <c r="S14" s="151">
        <v>0</v>
      </c>
      <c r="T14" s="151">
        <v>0</v>
      </c>
      <c r="U14" s="151">
        <f t="shared" si="7"/>
        <v>0</v>
      </c>
      <c r="V14" s="151">
        <f t="shared" si="8"/>
        <v>0</v>
      </c>
      <c r="W14" s="151">
        <f t="shared" si="9"/>
        <v>0</v>
      </c>
      <c r="X14" s="151">
        <f t="shared" si="10"/>
        <v>0</v>
      </c>
      <c r="Y14" s="151">
        <f t="shared" si="11"/>
        <v>0</v>
      </c>
      <c r="Z14" s="151">
        <f t="shared" si="12"/>
        <v>0</v>
      </c>
    </row>
    <row r="15" spans="1:26" x14ac:dyDescent="0.3">
      <c r="A15" s="8" t="s">
        <v>48</v>
      </c>
      <c r="B15" s="6">
        <f>SUM(B3:B14)</f>
        <v>0</v>
      </c>
      <c r="C15" s="6">
        <f t="shared" ref="C15:M15" si="18">SUM(C3:C14)</f>
        <v>0</v>
      </c>
      <c r="D15" s="6">
        <f t="shared" si="18"/>
        <v>0</v>
      </c>
      <c r="E15" s="6">
        <f t="shared" si="18"/>
        <v>0</v>
      </c>
      <c r="F15" s="6">
        <f t="shared" si="18"/>
        <v>0</v>
      </c>
      <c r="G15" s="6">
        <f t="shared" si="18"/>
        <v>0</v>
      </c>
      <c r="H15" s="6">
        <f t="shared" si="18"/>
        <v>0</v>
      </c>
      <c r="I15" s="6">
        <f t="shared" si="18"/>
        <v>0</v>
      </c>
      <c r="J15" s="6">
        <f t="shared" si="18"/>
        <v>0</v>
      </c>
      <c r="K15" s="6">
        <f t="shared" si="18"/>
        <v>0</v>
      </c>
      <c r="L15" s="6">
        <f t="shared" si="18"/>
        <v>0</v>
      </c>
      <c r="M15" s="6">
        <f t="shared" si="18"/>
        <v>0</v>
      </c>
      <c r="N15" s="11">
        <f t="shared" si="2"/>
        <v>0</v>
      </c>
      <c r="O15" s="11">
        <f>SUM(O3:O14)</f>
        <v>0</v>
      </c>
      <c r="P15" s="11">
        <f t="shared" ref="P15:R15" si="19">SUM(P3:P14)</f>
        <v>0</v>
      </c>
      <c r="Q15" s="11">
        <f t="shared" si="19"/>
        <v>0</v>
      </c>
      <c r="R15" s="11">
        <f t="shared" si="19"/>
        <v>0</v>
      </c>
      <c r="S15" s="151">
        <v>0</v>
      </c>
      <c r="T15" s="151">
        <v>0</v>
      </c>
      <c r="U15" s="151">
        <f t="shared" si="7"/>
        <v>0</v>
      </c>
      <c r="V15" s="151">
        <f t="shared" si="8"/>
        <v>0</v>
      </c>
      <c r="W15" s="151">
        <f t="shared" si="9"/>
        <v>0</v>
      </c>
      <c r="X15" s="151">
        <f t="shared" si="10"/>
        <v>0</v>
      </c>
      <c r="Y15" s="151">
        <f t="shared" si="11"/>
        <v>0</v>
      </c>
      <c r="Z15" s="151">
        <f t="shared" si="12"/>
        <v>0</v>
      </c>
    </row>
    <row r="16" spans="1:26" x14ac:dyDescent="0.3">
      <c r="A16" s="8" t="s">
        <v>49</v>
      </c>
      <c r="B16" s="6">
        <f t="shared" ref="B16" si="20">B15*0.21</f>
        <v>0</v>
      </c>
      <c r="C16" s="6">
        <f t="shared" ref="C16:M16" si="21">C15*0.21</f>
        <v>0</v>
      </c>
      <c r="D16" s="6">
        <f t="shared" si="21"/>
        <v>0</v>
      </c>
      <c r="E16" s="6">
        <f t="shared" si="21"/>
        <v>0</v>
      </c>
      <c r="F16" s="6">
        <f t="shared" si="21"/>
        <v>0</v>
      </c>
      <c r="G16" s="6">
        <f t="shared" si="21"/>
        <v>0</v>
      </c>
      <c r="H16" s="6">
        <f t="shared" si="21"/>
        <v>0</v>
      </c>
      <c r="I16" s="6">
        <f t="shared" si="21"/>
        <v>0</v>
      </c>
      <c r="J16" s="6">
        <f t="shared" si="21"/>
        <v>0</v>
      </c>
      <c r="K16" s="6">
        <f t="shared" si="21"/>
        <v>0</v>
      </c>
      <c r="L16" s="6">
        <f t="shared" si="21"/>
        <v>0</v>
      </c>
      <c r="M16" s="6">
        <f t="shared" si="21"/>
        <v>0</v>
      </c>
      <c r="N16" s="11">
        <f t="shared" si="2"/>
        <v>0</v>
      </c>
      <c r="O16" s="11">
        <f>O15*0.21</f>
        <v>0</v>
      </c>
      <c r="P16" s="11">
        <f t="shared" ref="P16:R16" si="22">P15*0.21</f>
        <v>0</v>
      </c>
      <c r="Q16" s="11">
        <f t="shared" si="22"/>
        <v>0</v>
      </c>
      <c r="R16" s="11">
        <f t="shared" si="22"/>
        <v>0</v>
      </c>
      <c r="S16" s="151">
        <v>0</v>
      </c>
      <c r="T16" s="151">
        <v>0</v>
      </c>
      <c r="U16" s="151">
        <f t="shared" si="7"/>
        <v>0</v>
      </c>
      <c r="V16" s="151">
        <f t="shared" si="8"/>
        <v>0</v>
      </c>
      <c r="W16" s="151">
        <f t="shared" si="9"/>
        <v>0</v>
      </c>
      <c r="X16" s="151">
        <f t="shared" si="10"/>
        <v>0</v>
      </c>
      <c r="Y16" s="151">
        <f t="shared" si="11"/>
        <v>0</v>
      </c>
      <c r="Z16" s="151">
        <f t="shared" si="12"/>
        <v>0</v>
      </c>
    </row>
    <row r="17" spans="1:26" x14ac:dyDescent="0.3">
      <c r="A17" s="132" t="s">
        <v>42</v>
      </c>
      <c r="B17" s="7"/>
      <c r="C17" s="150">
        <f t="shared" ref="C17:M17" si="23">$B17</f>
        <v>0</v>
      </c>
      <c r="D17" s="150">
        <f t="shared" si="23"/>
        <v>0</v>
      </c>
      <c r="E17" s="150">
        <f t="shared" si="23"/>
        <v>0</v>
      </c>
      <c r="F17" s="150">
        <f t="shared" si="23"/>
        <v>0</v>
      </c>
      <c r="G17" s="150">
        <f t="shared" si="23"/>
        <v>0</v>
      </c>
      <c r="H17" s="150">
        <f t="shared" si="23"/>
        <v>0</v>
      </c>
      <c r="I17" s="150">
        <f t="shared" si="23"/>
        <v>0</v>
      </c>
      <c r="J17" s="150">
        <f t="shared" si="23"/>
        <v>0</v>
      </c>
      <c r="K17" s="150">
        <f t="shared" si="23"/>
        <v>0</v>
      </c>
      <c r="L17" s="150">
        <f t="shared" si="23"/>
        <v>0</v>
      </c>
      <c r="M17" s="150">
        <f t="shared" si="23"/>
        <v>0</v>
      </c>
      <c r="N17" s="11">
        <f t="shared" si="2"/>
        <v>0</v>
      </c>
      <c r="O17" s="11">
        <f t="shared" si="13"/>
        <v>0</v>
      </c>
      <c r="P17" s="11">
        <f t="shared" si="14"/>
        <v>0</v>
      </c>
      <c r="Q17" s="11">
        <f t="shared" si="15"/>
        <v>0</v>
      </c>
      <c r="R17" s="11">
        <f t="shared" si="16"/>
        <v>0</v>
      </c>
      <c r="S17" s="151">
        <v>0</v>
      </c>
      <c r="T17" s="151">
        <v>0</v>
      </c>
      <c r="U17" s="151">
        <f t="shared" si="7"/>
        <v>0</v>
      </c>
      <c r="V17" s="151">
        <f t="shared" si="8"/>
        <v>0</v>
      </c>
      <c r="W17" s="151">
        <f t="shared" si="9"/>
        <v>0</v>
      </c>
      <c r="X17" s="151">
        <f t="shared" si="10"/>
        <v>0</v>
      </c>
      <c r="Y17" s="151">
        <f t="shared" si="11"/>
        <v>0</v>
      </c>
      <c r="Z17" s="151">
        <f t="shared" si="12"/>
        <v>0</v>
      </c>
    </row>
    <row r="18" spans="1:26" x14ac:dyDescent="0.3">
      <c r="A18" s="8" t="s">
        <v>530</v>
      </c>
      <c r="B18" s="6">
        <f>B17*0.05</f>
        <v>0</v>
      </c>
      <c r="C18" s="6">
        <f t="shared" ref="C18:M18" si="24">C17*0.05</f>
        <v>0</v>
      </c>
      <c r="D18" s="6">
        <f t="shared" si="24"/>
        <v>0</v>
      </c>
      <c r="E18" s="6">
        <f t="shared" si="24"/>
        <v>0</v>
      </c>
      <c r="F18" s="6">
        <f t="shared" si="24"/>
        <v>0</v>
      </c>
      <c r="G18" s="6">
        <f t="shared" si="24"/>
        <v>0</v>
      </c>
      <c r="H18" s="6">
        <f t="shared" si="24"/>
        <v>0</v>
      </c>
      <c r="I18" s="6">
        <f t="shared" si="24"/>
        <v>0</v>
      </c>
      <c r="J18" s="6">
        <f t="shared" si="24"/>
        <v>0</v>
      </c>
      <c r="K18" s="6">
        <f t="shared" si="24"/>
        <v>0</v>
      </c>
      <c r="L18" s="6">
        <f t="shared" si="24"/>
        <v>0</v>
      </c>
      <c r="M18" s="6">
        <f t="shared" si="24"/>
        <v>0</v>
      </c>
      <c r="N18" s="11">
        <f t="shared" si="2"/>
        <v>0</v>
      </c>
      <c r="O18" s="11">
        <f>O17*0.1</f>
        <v>0</v>
      </c>
      <c r="P18" s="11">
        <f t="shared" ref="P18:R18" si="25">P17*0.1</f>
        <v>0</v>
      </c>
      <c r="Q18" s="11">
        <f t="shared" si="25"/>
        <v>0</v>
      </c>
      <c r="R18" s="11">
        <f t="shared" si="25"/>
        <v>0</v>
      </c>
      <c r="S18" s="151">
        <v>0</v>
      </c>
      <c r="T18" s="151">
        <v>0</v>
      </c>
      <c r="U18" s="151">
        <f t="shared" si="7"/>
        <v>0</v>
      </c>
      <c r="V18" s="151">
        <f t="shared" si="8"/>
        <v>0</v>
      </c>
      <c r="W18" s="151">
        <f t="shared" si="9"/>
        <v>0</v>
      </c>
      <c r="X18" s="151">
        <f t="shared" si="10"/>
        <v>0</v>
      </c>
      <c r="Y18" s="151">
        <f t="shared" si="11"/>
        <v>0</v>
      </c>
      <c r="Z18" s="151">
        <f t="shared" si="12"/>
        <v>0</v>
      </c>
    </row>
    <row r="19" spans="1:26" x14ac:dyDescent="0.3">
      <c r="A19" s="132" t="s">
        <v>435</v>
      </c>
      <c r="B19" s="133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1">
        <f t="shared" si="2"/>
        <v>0</v>
      </c>
      <c r="O19" s="11">
        <f t="shared" si="13"/>
        <v>0</v>
      </c>
      <c r="P19" s="11">
        <f t="shared" si="14"/>
        <v>0</v>
      </c>
      <c r="Q19" s="11">
        <f t="shared" si="15"/>
        <v>0</v>
      </c>
      <c r="R19" s="11">
        <f t="shared" si="16"/>
        <v>0</v>
      </c>
      <c r="S19" s="151">
        <v>0</v>
      </c>
      <c r="T19" s="151">
        <v>0</v>
      </c>
      <c r="U19" s="151">
        <f t="shared" si="7"/>
        <v>0</v>
      </c>
      <c r="V19" s="151">
        <f t="shared" si="8"/>
        <v>0</v>
      </c>
      <c r="W19" s="151">
        <f t="shared" si="9"/>
        <v>0</v>
      </c>
      <c r="X19" s="151">
        <f t="shared" si="10"/>
        <v>0</v>
      </c>
      <c r="Y19" s="151">
        <f t="shared" si="11"/>
        <v>0</v>
      </c>
      <c r="Z19" s="151">
        <f t="shared" si="12"/>
        <v>0</v>
      </c>
    </row>
    <row r="20" spans="1:26" x14ac:dyDescent="0.3">
      <c r="A20" s="132" t="s">
        <v>512</v>
      </c>
      <c r="B20" s="133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1">
        <f t="shared" si="2"/>
        <v>0</v>
      </c>
      <c r="O20" s="11">
        <f t="shared" si="13"/>
        <v>0</v>
      </c>
      <c r="P20" s="11">
        <f t="shared" si="14"/>
        <v>0</v>
      </c>
      <c r="Q20" s="11">
        <f t="shared" si="15"/>
        <v>0</v>
      </c>
      <c r="R20" s="11">
        <f t="shared" si="16"/>
        <v>0</v>
      </c>
      <c r="S20" s="151">
        <v>0</v>
      </c>
      <c r="T20" s="151">
        <v>0</v>
      </c>
      <c r="U20" s="151">
        <f t="shared" si="7"/>
        <v>0</v>
      </c>
      <c r="V20" s="151">
        <f t="shared" si="8"/>
        <v>0</v>
      </c>
      <c r="W20" s="151">
        <f t="shared" si="9"/>
        <v>0</v>
      </c>
      <c r="X20" s="151">
        <f t="shared" si="10"/>
        <v>0</v>
      </c>
      <c r="Y20" s="151">
        <f t="shared" si="11"/>
        <v>0</v>
      </c>
      <c r="Z20" s="151">
        <f t="shared" si="12"/>
        <v>0</v>
      </c>
    </row>
    <row r="21" spans="1:26" x14ac:dyDescent="0.3">
      <c r="A21" s="132" t="s">
        <v>513</v>
      </c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1">
        <f t="shared" si="2"/>
        <v>0</v>
      </c>
      <c r="O21" s="11">
        <f t="shared" si="13"/>
        <v>0</v>
      </c>
      <c r="P21" s="11">
        <f t="shared" si="14"/>
        <v>0</v>
      </c>
      <c r="Q21" s="11">
        <f t="shared" si="15"/>
        <v>0</v>
      </c>
      <c r="R21" s="11">
        <f t="shared" si="16"/>
        <v>0</v>
      </c>
      <c r="S21" s="151">
        <v>0</v>
      </c>
      <c r="T21" s="151">
        <v>0</v>
      </c>
      <c r="U21" s="151">
        <f t="shared" si="7"/>
        <v>0</v>
      </c>
      <c r="V21" s="151">
        <f t="shared" si="8"/>
        <v>0</v>
      </c>
      <c r="W21" s="151">
        <f t="shared" si="9"/>
        <v>0</v>
      </c>
      <c r="X21" s="151">
        <f t="shared" si="10"/>
        <v>0</v>
      </c>
      <c r="Y21" s="151">
        <f t="shared" si="11"/>
        <v>0</v>
      </c>
      <c r="Z21" s="151">
        <f t="shared" si="12"/>
        <v>0</v>
      </c>
    </row>
    <row r="22" spans="1:26" x14ac:dyDescent="0.3">
      <c r="A22" s="132" t="s">
        <v>50</v>
      </c>
      <c r="B22" s="150"/>
      <c r="C22" s="150"/>
      <c r="D22" s="150"/>
      <c r="E22" s="150"/>
      <c r="F22" s="150"/>
      <c r="G22" s="150"/>
      <c r="H22" s="150"/>
      <c r="I22" s="150"/>
      <c r="J22" s="7"/>
      <c r="K22" s="150"/>
      <c r="L22" s="150"/>
      <c r="M22" s="150"/>
      <c r="N22" s="11">
        <f t="shared" si="2"/>
        <v>0</v>
      </c>
      <c r="O22" s="11">
        <f t="shared" si="13"/>
        <v>0</v>
      </c>
      <c r="P22" s="11">
        <f t="shared" si="14"/>
        <v>0</v>
      </c>
      <c r="Q22" s="11">
        <f t="shared" si="15"/>
        <v>0</v>
      </c>
      <c r="R22" s="11">
        <f t="shared" si="16"/>
        <v>0</v>
      </c>
      <c r="S22" s="151">
        <v>0</v>
      </c>
      <c r="T22" s="151">
        <v>0</v>
      </c>
      <c r="U22" s="151">
        <f t="shared" si="7"/>
        <v>0</v>
      </c>
      <c r="V22" s="151">
        <f t="shared" si="8"/>
        <v>0</v>
      </c>
      <c r="W22" s="151">
        <f t="shared" si="9"/>
        <v>0</v>
      </c>
      <c r="X22" s="151">
        <f t="shared" si="10"/>
        <v>0</v>
      </c>
      <c r="Y22" s="151">
        <f t="shared" si="11"/>
        <v>0</v>
      </c>
      <c r="Z22" s="151">
        <f t="shared" si="12"/>
        <v>0</v>
      </c>
    </row>
    <row r="23" spans="1:26" x14ac:dyDescent="0.3">
      <c r="A23" s="132" t="s">
        <v>51</v>
      </c>
      <c r="B23" s="150"/>
      <c r="C23" s="150"/>
      <c r="D23" s="150"/>
      <c r="E23" s="150"/>
      <c r="F23" s="150"/>
      <c r="G23" s="150"/>
      <c r="H23" s="150"/>
      <c r="I23" s="150"/>
      <c r="J23" s="7"/>
      <c r="K23" s="150"/>
      <c r="L23" s="150"/>
      <c r="M23" s="150"/>
      <c r="N23" s="11">
        <f t="shared" si="2"/>
        <v>0</v>
      </c>
      <c r="O23" s="11">
        <f t="shared" si="13"/>
        <v>0</v>
      </c>
      <c r="P23" s="11">
        <f t="shared" si="14"/>
        <v>0</v>
      </c>
      <c r="Q23" s="11">
        <f t="shared" si="15"/>
        <v>0</v>
      </c>
      <c r="R23" s="11">
        <f t="shared" si="16"/>
        <v>0</v>
      </c>
      <c r="S23" s="151">
        <v>0</v>
      </c>
      <c r="T23" s="151">
        <v>0</v>
      </c>
      <c r="U23" s="151">
        <f t="shared" si="7"/>
        <v>0</v>
      </c>
      <c r="V23" s="151">
        <f t="shared" si="8"/>
        <v>0</v>
      </c>
      <c r="W23" s="151">
        <f t="shared" si="9"/>
        <v>0</v>
      </c>
      <c r="X23" s="151">
        <f t="shared" si="10"/>
        <v>0</v>
      </c>
      <c r="Y23" s="151">
        <f t="shared" si="11"/>
        <v>0</v>
      </c>
      <c r="Z23" s="151">
        <f t="shared" si="12"/>
        <v>0</v>
      </c>
    </row>
    <row r="24" spans="1:26" x14ac:dyDescent="0.3">
      <c r="A24" s="132" t="s">
        <v>515</v>
      </c>
      <c r="B24" s="150"/>
      <c r="C24" s="150"/>
      <c r="D24" s="150"/>
      <c r="E24" s="150"/>
      <c r="F24" s="150"/>
      <c r="G24" s="150"/>
      <c r="H24" s="150"/>
      <c r="I24" s="150"/>
      <c r="J24" s="7"/>
      <c r="K24" s="150"/>
      <c r="L24" s="150"/>
      <c r="M24" s="150"/>
      <c r="N24" s="11">
        <f t="shared" si="2"/>
        <v>0</v>
      </c>
      <c r="O24" s="11">
        <f t="shared" si="13"/>
        <v>0</v>
      </c>
      <c r="P24" s="11">
        <f t="shared" si="14"/>
        <v>0</v>
      </c>
      <c r="Q24" s="11">
        <f t="shared" si="15"/>
        <v>0</v>
      </c>
      <c r="R24" s="11">
        <f t="shared" si="16"/>
        <v>0</v>
      </c>
      <c r="S24" s="151">
        <v>0</v>
      </c>
      <c r="T24" s="151">
        <v>0</v>
      </c>
      <c r="U24" s="151">
        <f t="shared" si="7"/>
        <v>0</v>
      </c>
      <c r="V24" s="151">
        <f t="shared" si="8"/>
        <v>0</v>
      </c>
      <c r="W24" s="151">
        <f t="shared" si="9"/>
        <v>0</v>
      </c>
      <c r="X24" s="151">
        <f t="shared" si="10"/>
        <v>0</v>
      </c>
      <c r="Y24" s="151">
        <f t="shared" si="11"/>
        <v>0</v>
      </c>
      <c r="Z24" s="151">
        <f t="shared" si="12"/>
        <v>0</v>
      </c>
    </row>
    <row r="25" spans="1:26" x14ac:dyDescent="0.3">
      <c r="A25" s="2" t="s">
        <v>52</v>
      </c>
      <c r="B25" s="6">
        <f>SUM(B15,B17,B19:B24)</f>
        <v>0</v>
      </c>
      <c r="C25" s="6">
        <f t="shared" ref="C25:O25" si="26">SUM(C15,C17,C19:C24)</f>
        <v>0</v>
      </c>
      <c r="D25" s="6">
        <f t="shared" si="26"/>
        <v>0</v>
      </c>
      <c r="E25" s="6">
        <f t="shared" si="26"/>
        <v>0</v>
      </c>
      <c r="F25" s="6">
        <f t="shared" si="26"/>
        <v>0</v>
      </c>
      <c r="G25" s="6">
        <f t="shared" si="26"/>
        <v>0</v>
      </c>
      <c r="H25" s="6">
        <f t="shared" si="26"/>
        <v>0</v>
      </c>
      <c r="I25" s="6">
        <f t="shared" si="26"/>
        <v>0</v>
      </c>
      <c r="J25" s="6">
        <f t="shared" si="26"/>
        <v>0</v>
      </c>
      <c r="K25" s="6">
        <f t="shared" si="26"/>
        <v>0</v>
      </c>
      <c r="L25" s="6">
        <f t="shared" si="26"/>
        <v>0</v>
      </c>
      <c r="M25" s="6">
        <f t="shared" si="26"/>
        <v>0</v>
      </c>
      <c r="N25" s="6">
        <f t="shared" si="26"/>
        <v>0</v>
      </c>
      <c r="O25" s="6">
        <f t="shared" si="26"/>
        <v>0</v>
      </c>
      <c r="P25" s="6">
        <f>SUM(P15,P17,P19:P24)</f>
        <v>0</v>
      </c>
      <c r="Q25" s="6">
        <f t="shared" ref="Q25" si="27">SUM(Q15,Q17,Q19:Q24)</f>
        <v>0</v>
      </c>
      <c r="R25" s="6">
        <f t="shared" ref="R25" si="28">SUM(R15,R17,R19:R24)</f>
        <v>0</v>
      </c>
      <c r="S25" s="151">
        <v>0</v>
      </c>
      <c r="T25" s="151">
        <v>0</v>
      </c>
      <c r="U25" s="151">
        <f t="shared" si="7"/>
        <v>0</v>
      </c>
      <c r="V25" s="151">
        <f t="shared" si="8"/>
        <v>0</v>
      </c>
      <c r="W25" s="151">
        <f t="shared" si="9"/>
        <v>0</v>
      </c>
      <c r="X25" s="151">
        <f t="shared" si="10"/>
        <v>0</v>
      </c>
      <c r="Y25" s="151">
        <f t="shared" si="11"/>
        <v>0</v>
      </c>
      <c r="Z25" s="151">
        <f t="shared" si="12"/>
        <v>0</v>
      </c>
    </row>
    <row r="26" spans="1:26" x14ac:dyDescent="0.3">
      <c r="B26" s="12"/>
    </row>
    <row r="27" spans="1:26" x14ac:dyDescent="0.3">
      <c r="A27" s="10" t="s">
        <v>523</v>
      </c>
      <c r="B27" s="185">
        <v>18</v>
      </c>
      <c r="C27" s="185">
        <v>20</v>
      </c>
      <c r="D27" s="185">
        <f>$C27</f>
        <v>20</v>
      </c>
      <c r="E27" s="185">
        <f>$C27</f>
        <v>20</v>
      </c>
      <c r="F27" s="185">
        <v>22</v>
      </c>
      <c r="G27" s="185">
        <f>$F27</f>
        <v>22</v>
      </c>
      <c r="H27" s="185">
        <f>$F27</f>
        <v>22</v>
      </c>
      <c r="I27" s="185">
        <f>$F27</f>
        <v>22</v>
      </c>
      <c r="J27" s="185">
        <f>$F27</f>
        <v>22</v>
      </c>
      <c r="K27" s="185">
        <f>$C27</f>
        <v>20</v>
      </c>
      <c r="L27" s="185">
        <f>$C27</f>
        <v>20</v>
      </c>
      <c r="M27" s="185">
        <v>16</v>
      </c>
      <c r="N27" s="185">
        <f>SUM(B27:M27)</f>
        <v>244</v>
      </c>
    </row>
  </sheetData>
  <sheetProtection password="946E" sheet="1" objects="1" scenarios="1"/>
  <mergeCells count="4">
    <mergeCell ref="S1:T1"/>
    <mergeCell ref="U1:V1"/>
    <mergeCell ref="W1:X1"/>
    <mergeCell ref="Y1:Z1"/>
  </mergeCells>
  <phoneticPr fontId="2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80"/>
  <sheetViews>
    <sheetView zoomScale="110" zoomScaleNormal="110" workbookViewId="0">
      <pane xSplit="2" ySplit="4" topLeftCell="C47" activePane="bottomRight" state="frozen"/>
      <selection pane="topRight" activeCell="C1" sqref="C1"/>
      <selection pane="bottomLeft" activeCell="A5" sqref="A5"/>
      <selection pane="bottomRight" activeCell="A56" sqref="A56:B56"/>
    </sheetView>
  </sheetViews>
  <sheetFormatPr baseColWidth="10" defaultColWidth="11.44140625" defaultRowHeight="12" x14ac:dyDescent="0.3"/>
  <cols>
    <col min="1" max="1" width="27.44140625" style="1" customWidth="1"/>
    <col min="2" max="16384" width="11.44140625" style="1"/>
  </cols>
  <sheetData>
    <row r="1" spans="1:19" x14ac:dyDescent="0.3">
      <c r="L1" s="206" t="s">
        <v>461</v>
      </c>
      <c r="M1" s="206"/>
      <c r="N1" s="206"/>
      <c r="O1" s="149"/>
      <c r="P1" s="151">
        <v>0</v>
      </c>
      <c r="Q1" s="151">
        <f>$P1</f>
        <v>0</v>
      </c>
      <c r="R1" s="151">
        <f t="shared" ref="R1:S1" si="0">$P1</f>
        <v>0</v>
      </c>
      <c r="S1" s="151">
        <f t="shared" si="0"/>
        <v>0</v>
      </c>
    </row>
    <row r="2" spans="1:19" x14ac:dyDescent="0.3">
      <c r="L2" s="206" t="s">
        <v>472</v>
      </c>
      <c r="M2" s="206"/>
      <c r="N2" s="206"/>
      <c r="O2" s="149"/>
      <c r="P2" s="151">
        <v>0</v>
      </c>
      <c r="Q2" s="151">
        <v>0</v>
      </c>
      <c r="R2" s="151">
        <v>0</v>
      </c>
      <c r="S2" s="151">
        <v>0</v>
      </c>
    </row>
    <row r="3" spans="1:19" x14ac:dyDescent="0.3">
      <c r="L3" s="206" t="s">
        <v>466</v>
      </c>
      <c r="M3" s="206"/>
      <c r="N3" s="206"/>
      <c r="O3" s="149"/>
      <c r="P3" s="151">
        <v>0</v>
      </c>
      <c r="Q3" s="151">
        <v>0</v>
      </c>
      <c r="R3" s="151">
        <v>0</v>
      </c>
      <c r="S3" s="151">
        <v>0</v>
      </c>
    </row>
    <row r="4" spans="1:19" x14ac:dyDescent="0.3">
      <c r="A4" s="115" t="s">
        <v>304</v>
      </c>
      <c r="B4" s="115"/>
      <c r="C4" s="97" t="s">
        <v>17</v>
      </c>
      <c r="D4" s="97" t="s">
        <v>18</v>
      </c>
      <c r="E4" s="97" t="s">
        <v>19</v>
      </c>
      <c r="F4" s="97" t="s">
        <v>20</v>
      </c>
      <c r="G4" s="97" t="s">
        <v>21</v>
      </c>
      <c r="H4" s="97" t="s">
        <v>22</v>
      </c>
      <c r="I4" s="97" t="s">
        <v>23</v>
      </c>
      <c r="J4" s="97" t="s">
        <v>24</v>
      </c>
      <c r="K4" s="97" t="s">
        <v>25</v>
      </c>
      <c r="L4" s="97" t="s">
        <v>26</v>
      </c>
      <c r="M4" s="97" t="s">
        <v>27</v>
      </c>
      <c r="N4" s="97" t="s">
        <v>28</v>
      </c>
      <c r="O4" s="97" t="s">
        <v>438</v>
      </c>
      <c r="P4" s="97" t="s">
        <v>447</v>
      </c>
      <c r="Q4" s="97" t="s">
        <v>448</v>
      </c>
      <c r="R4" s="97" t="s">
        <v>449</v>
      </c>
      <c r="S4" s="97" t="s">
        <v>450</v>
      </c>
    </row>
    <row r="5" spans="1:19" x14ac:dyDescent="0.3">
      <c r="A5" s="208" t="s">
        <v>301</v>
      </c>
      <c r="B5" s="208"/>
      <c r="C5" s="116">
        <f>SUM(C12:C15,C18:C21,C24:C27,C30:C33,C36:C39,C42:C44,C56:C58,C70:C72,C84:C86,C98:C100,C112:C114,C126:C128,C140:C142,C154:C156,C168:C170)-C6-C7-C10</f>
        <v>0</v>
      </c>
      <c r="D5" s="116">
        <f t="shared" ref="D5:M5" si="1">SUM(D12:D15,D18:D21,D24:D27,D30:D33,D36:D39,D42:D44,D56:D58,D70:D72,D84:D86,D98:D100,D112:D114,D126:D128,D140:D142,D154:D156,D168:D170)-D6-D7-D10</f>
        <v>0</v>
      </c>
      <c r="E5" s="116">
        <f t="shared" si="1"/>
        <v>0</v>
      </c>
      <c r="F5" s="116">
        <f t="shared" si="1"/>
        <v>0</v>
      </c>
      <c r="G5" s="116">
        <f t="shared" si="1"/>
        <v>0</v>
      </c>
      <c r="H5" s="116">
        <f t="shared" si="1"/>
        <v>0</v>
      </c>
      <c r="I5" s="116">
        <f t="shared" si="1"/>
        <v>0</v>
      </c>
      <c r="J5" s="116">
        <f t="shared" si="1"/>
        <v>0</v>
      </c>
      <c r="K5" s="116">
        <f t="shared" si="1"/>
        <v>0</v>
      </c>
      <c r="L5" s="116">
        <f t="shared" si="1"/>
        <v>0</v>
      </c>
      <c r="M5" s="116">
        <f t="shared" si="1"/>
        <v>0</v>
      </c>
      <c r="N5" s="116">
        <f>SUM(N12:N15,N18:N21,N24:N27,N30:N33,N36:N39,N42:N44,N56:N58,N70:N72,N84:N86,N98:N100,N112:N114,N126:N128,N140:N142,N154:N156,N168:N170)-N6-N7-N10</f>
        <v>0</v>
      </c>
      <c r="O5" s="116">
        <f>SUM(C5:N5)</f>
        <v>0</v>
      </c>
      <c r="P5" s="116">
        <f>SUM(P12:P15,P18:P21,P24:P27,P30:P33,P36:P39,P42:P44,P56:P58,P70:P72,P84:P86,P98:P100,P112:P114,P126:P128,P140:P142,P154:P156,P168:P170)-SUM(P16,P22,P28,P34,P40,P45:P48,P59:P62,P73:P76,P87:P90,P101:P104,P115:P118,P129:P132,P143:P146,P157:P160,P171:P174)</f>
        <v>0</v>
      </c>
      <c r="Q5" s="116">
        <f t="shared" ref="Q5:S5" si="2">P5*(1+Q$2)</f>
        <v>0</v>
      </c>
      <c r="R5" s="116">
        <f t="shared" si="2"/>
        <v>0</v>
      </c>
      <c r="S5" s="116">
        <f t="shared" si="2"/>
        <v>0</v>
      </c>
    </row>
    <row r="6" spans="1:19" x14ac:dyDescent="0.3">
      <c r="A6" s="208" t="s">
        <v>302</v>
      </c>
      <c r="B6" s="208"/>
      <c r="C6" s="116">
        <f>SUM(C16,C22,C28,C34,C40,C45,C59,C73,C87,C101,C115,C129,C143,C157,C171)</f>
        <v>0</v>
      </c>
      <c r="D6" s="116">
        <f t="shared" ref="D6:M6" si="3">SUM(D16,D22,D28,D34,D40,D45,D59,D73,D87,D101,D115,D129,D143,D157,D171)</f>
        <v>0</v>
      </c>
      <c r="E6" s="116">
        <f t="shared" si="3"/>
        <v>0</v>
      </c>
      <c r="F6" s="116">
        <f t="shared" si="3"/>
        <v>0</v>
      </c>
      <c r="G6" s="116">
        <f t="shared" si="3"/>
        <v>0</v>
      </c>
      <c r="H6" s="116">
        <f t="shared" si="3"/>
        <v>0</v>
      </c>
      <c r="I6" s="116">
        <f t="shared" si="3"/>
        <v>0</v>
      </c>
      <c r="J6" s="116">
        <f t="shared" si="3"/>
        <v>0</v>
      </c>
      <c r="K6" s="116">
        <f t="shared" si="3"/>
        <v>0</v>
      </c>
      <c r="L6" s="116">
        <f t="shared" si="3"/>
        <v>0</v>
      </c>
      <c r="M6" s="116">
        <f t="shared" si="3"/>
        <v>0</v>
      </c>
      <c r="N6" s="116">
        <f>SUM(N16,N22,N28,N34,N40,N45,N59,N73,N87,N101,N115,N129,N143,N157,N171)</f>
        <v>0</v>
      </c>
      <c r="O6" s="116">
        <f t="shared" ref="O6:O10" si="4">SUM(C6:N6)</f>
        <v>0</v>
      </c>
      <c r="P6" s="116">
        <f>SUM(P16,P22,P28,P34,P40,P45,P59,P73,P87,P101,P115,P129,P143,P157,P171)</f>
        <v>0</v>
      </c>
      <c r="Q6" s="116">
        <f t="shared" ref="Q6:S6" si="5">P6*(1+Q$2)</f>
        <v>0</v>
      </c>
      <c r="R6" s="116">
        <f t="shared" si="5"/>
        <v>0</v>
      </c>
      <c r="S6" s="116">
        <f t="shared" si="5"/>
        <v>0</v>
      </c>
    </row>
    <row r="7" spans="1:19" x14ac:dyDescent="0.3">
      <c r="A7" s="208" t="s">
        <v>305</v>
      </c>
      <c r="B7" s="208"/>
      <c r="C7" s="116">
        <f>SUM(C46:C48,C60:C62,C74:C76,C88:C90,C102:C104,C116:C118,C130:C132,C144:C146,C158:C160,C172:C174)</f>
        <v>0</v>
      </c>
      <c r="D7" s="116">
        <f t="shared" ref="D7:M7" si="6">SUM(D46:D48,D60:D62,D74:D76,D88:D90,D102:D104,D116:D118,D130:D132,D144:D146,D158:D160,D172:D174)</f>
        <v>0</v>
      </c>
      <c r="E7" s="116">
        <f t="shared" si="6"/>
        <v>0</v>
      </c>
      <c r="F7" s="116">
        <f t="shared" si="6"/>
        <v>0</v>
      </c>
      <c r="G7" s="116">
        <f t="shared" si="6"/>
        <v>0</v>
      </c>
      <c r="H7" s="116">
        <f t="shared" si="6"/>
        <v>0</v>
      </c>
      <c r="I7" s="116">
        <f t="shared" si="6"/>
        <v>0</v>
      </c>
      <c r="J7" s="116">
        <f t="shared" si="6"/>
        <v>0</v>
      </c>
      <c r="K7" s="116">
        <f t="shared" si="6"/>
        <v>0</v>
      </c>
      <c r="L7" s="116">
        <f t="shared" si="6"/>
        <v>0</v>
      </c>
      <c r="M7" s="116">
        <f t="shared" si="6"/>
        <v>0</v>
      </c>
      <c r="N7" s="116">
        <f>SUM(N46:N48,N60:N62,N74:N76,N88:N90,N102:N104,N116:N118,N130:N132,N144:N146,N158:N160,N172:N174)</f>
        <v>0</v>
      </c>
      <c r="O7" s="116">
        <f t="shared" si="4"/>
        <v>0</v>
      </c>
      <c r="P7" s="116">
        <f t="shared" ref="P7:S7" si="7">SUM(P46:P48,P60:P62,P74:P76,P88:P90,P102:P104,P116:P118,P130:P132,P144:P146,P158:P160,P172:P174)</f>
        <v>0</v>
      </c>
      <c r="Q7" s="116">
        <f t="shared" si="7"/>
        <v>0</v>
      </c>
      <c r="R7" s="116">
        <f t="shared" si="7"/>
        <v>0</v>
      </c>
      <c r="S7" s="116">
        <f t="shared" si="7"/>
        <v>0</v>
      </c>
    </row>
    <row r="8" spans="1:19" x14ac:dyDescent="0.3">
      <c r="A8" s="208" t="s">
        <v>303</v>
      </c>
      <c r="B8" s="208"/>
      <c r="C8" s="116">
        <f>SUM(C49:C54,C63:C68,C77:C82,C91:C96,C105:C110,C119:C124,C133:C138,C147:C152,C161:C166,C175:C180)</f>
        <v>0</v>
      </c>
      <c r="D8" s="116">
        <f t="shared" ref="D8:M8" si="8">SUM(D49:D54,D63:D68,D77:D82,D91:D96,D105:D110,D119:D124,D133:D138,D147:D152,D161:D166,D175:D180)</f>
        <v>0</v>
      </c>
      <c r="E8" s="116">
        <f t="shared" si="8"/>
        <v>0</v>
      </c>
      <c r="F8" s="116">
        <f t="shared" si="8"/>
        <v>0</v>
      </c>
      <c r="G8" s="116">
        <f t="shared" si="8"/>
        <v>0</v>
      </c>
      <c r="H8" s="116">
        <f t="shared" si="8"/>
        <v>0</v>
      </c>
      <c r="I8" s="116">
        <f t="shared" si="8"/>
        <v>0</v>
      </c>
      <c r="J8" s="116">
        <f t="shared" si="8"/>
        <v>0</v>
      </c>
      <c r="K8" s="116">
        <f t="shared" si="8"/>
        <v>0</v>
      </c>
      <c r="L8" s="116">
        <f t="shared" si="8"/>
        <v>0</v>
      </c>
      <c r="M8" s="116">
        <f t="shared" si="8"/>
        <v>0</v>
      </c>
      <c r="N8" s="116">
        <f>SUM(N49:N54,N63:N68,N77:N82,N91:N96,N105:N110,N119:N124,N133:N138,N147:N152,N161:N166,N175:N180)</f>
        <v>0</v>
      </c>
      <c r="O8" s="116">
        <f t="shared" si="4"/>
        <v>0</v>
      </c>
      <c r="P8" s="116">
        <f t="shared" ref="P8:S8" si="9">SUM(P49:P54,P63:P68,P77:P82,P91:P96,P105:P110,P119:P124,P133:P138,P147:P152,P161:P166,P175:P180)</f>
        <v>0</v>
      </c>
      <c r="Q8" s="116">
        <f t="shared" si="9"/>
        <v>0</v>
      </c>
      <c r="R8" s="116">
        <f t="shared" si="9"/>
        <v>0</v>
      </c>
      <c r="S8" s="116">
        <f t="shared" si="9"/>
        <v>0</v>
      </c>
    </row>
    <row r="9" spans="1:19" x14ac:dyDescent="0.3">
      <c r="A9" s="208" t="s">
        <v>325</v>
      </c>
      <c r="B9" s="208"/>
      <c r="C9" s="116">
        <f>C7+C8</f>
        <v>0</v>
      </c>
      <c r="D9" s="116">
        <f t="shared" ref="D9:M9" si="10">D7+D8</f>
        <v>0</v>
      </c>
      <c r="E9" s="116">
        <f t="shared" si="10"/>
        <v>0</v>
      </c>
      <c r="F9" s="116">
        <f t="shared" si="10"/>
        <v>0</v>
      </c>
      <c r="G9" s="116">
        <f t="shared" si="10"/>
        <v>0</v>
      </c>
      <c r="H9" s="116">
        <f t="shared" si="10"/>
        <v>0</v>
      </c>
      <c r="I9" s="116">
        <f t="shared" si="10"/>
        <v>0</v>
      </c>
      <c r="J9" s="116">
        <f t="shared" si="10"/>
        <v>0</v>
      </c>
      <c r="K9" s="116">
        <f t="shared" si="10"/>
        <v>0</v>
      </c>
      <c r="L9" s="116">
        <f t="shared" si="10"/>
        <v>0</v>
      </c>
      <c r="M9" s="116">
        <f t="shared" si="10"/>
        <v>0</v>
      </c>
      <c r="N9" s="116">
        <f>N7+N8</f>
        <v>0</v>
      </c>
      <c r="O9" s="116">
        <f t="shared" si="4"/>
        <v>0</v>
      </c>
      <c r="P9" s="116">
        <f t="shared" ref="P9:S9" si="11">P7+P8</f>
        <v>0</v>
      </c>
      <c r="Q9" s="116">
        <f t="shared" si="11"/>
        <v>0</v>
      </c>
      <c r="R9" s="116">
        <f t="shared" si="11"/>
        <v>0</v>
      </c>
      <c r="S9" s="116">
        <f t="shared" si="11"/>
        <v>0</v>
      </c>
    </row>
    <row r="10" spans="1:19" x14ac:dyDescent="0.3">
      <c r="A10" s="1" t="s">
        <v>471</v>
      </c>
      <c r="C10" s="116">
        <f>SUM(C13,C19,C25,C31,C37)</f>
        <v>0</v>
      </c>
      <c r="D10" s="116">
        <f t="shared" ref="D10:M10" si="12">SUM(D13,D19,D25,D31,D37)</f>
        <v>0</v>
      </c>
      <c r="E10" s="116">
        <f t="shared" si="12"/>
        <v>0</v>
      </c>
      <c r="F10" s="116">
        <f t="shared" si="12"/>
        <v>0</v>
      </c>
      <c r="G10" s="116">
        <f t="shared" si="12"/>
        <v>0</v>
      </c>
      <c r="H10" s="116">
        <f t="shared" si="12"/>
        <v>0</v>
      </c>
      <c r="I10" s="116">
        <f t="shared" si="12"/>
        <v>0</v>
      </c>
      <c r="J10" s="116">
        <f t="shared" si="12"/>
        <v>0</v>
      </c>
      <c r="K10" s="116">
        <f t="shared" si="12"/>
        <v>0</v>
      </c>
      <c r="L10" s="116">
        <f t="shared" si="12"/>
        <v>0</v>
      </c>
      <c r="M10" s="116">
        <f t="shared" si="12"/>
        <v>0</v>
      </c>
      <c r="N10" s="116">
        <f>SUM(N13,N19,N25,N31,N37)</f>
        <v>0</v>
      </c>
      <c r="O10" s="116">
        <f t="shared" si="4"/>
        <v>0</v>
      </c>
      <c r="P10" s="116">
        <f>SUM(P13,P19,P25,P31,P37)</f>
        <v>0</v>
      </c>
      <c r="Q10" s="116">
        <f t="shared" ref="Q10:S10" si="13">SUM(Q13,Q19,Q25,Q31,Q37)</f>
        <v>0</v>
      </c>
      <c r="R10" s="116">
        <f t="shared" si="13"/>
        <v>0</v>
      </c>
      <c r="S10" s="116">
        <f t="shared" si="13"/>
        <v>0</v>
      </c>
    </row>
    <row r="11" spans="1:19" x14ac:dyDescent="0.3">
      <c r="A11" s="209" t="s">
        <v>462</v>
      </c>
      <c r="B11" s="209"/>
      <c r="C11" s="97" t="s">
        <v>17</v>
      </c>
      <c r="D11" s="97" t="s">
        <v>18</v>
      </c>
      <c r="E11" s="97" t="s">
        <v>19</v>
      </c>
      <c r="F11" s="97" t="s">
        <v>20</v>
      </c>
      <c r="G11" s="97" t="s">
        <v>21</v>
      </c>
      <c r="H11" s="97" t="s">
        <v>22</v>
      </c>
      <c r="I11" s="97" t="s">
        <v>23</v>
      </c>
      <c r="J11" s="97" t="s">
        <v>24</v>
      </c>
      <c r="K11" s="97" t="s">
        <v>25</v>
      </c>
      <c r="L11" s="97" t="s">
        <v>26</v>
      </c>
      <c r="M11" s="97" t="s">
        <v>27</v>
      </c>
      <c r="N11" s="97" t="s">
        <v>28</v>
      </c>
      <c r="O11" s="97" t="s">
        <v>438</v>
      </c>
      <c r="P11" s="97" t="s">
        <v>447</v>
      </c>
      <c r="Q11" s="97" t="s">
        <v>448</v>
      </c>
      <c r="R11" s="97" t="s">
        <v>449</v>
      </c>
      <c r="S11" s="97" t="s">
        <v>450</v>
      </c>
    </row>
    <row r="12" spans="1:19" x14ac:dyDescent="0.3">
      <c r="A12" s="208" t="s">
        <v>463</v>
      </c>
      <c r="B12" s="208"/>
      <c r="C12" s="117"/>
      <c r="D12" s="178">
        <f>$C12</f>
        <v>0</v>
      </c>
      <c r="E12" s="178">
        <f t="shared" ref="E12:N13" si="14">$C12</f>
        <v>0</v>
      </c>
      <c r="F12" s="178">
        <f t="shared" si="14"/>
        <v>0</v>
      </c>
      <c r="G12" s="178">
        <f t="shared" si="14"/>
        <v>0</v>
      </c>
      <c r="H12" s="178">
        <f t="shared" si="14"/>
        <v>0</v>
      </c>
      <c r="I12" s="178">
        <f t="shared" si="14"/>
        <v>0</v>
      </c>
      <c r="J12" s="178">
        <f t="shared" si="14"/>
        <v>0</v>
      </c>
      <c r="K12" s="178">
        <f t="shared" si="14"/>
        <v>0</v>
      </c>
      <c r="L12" s="178">
        <f t="shared" si="14"/>
        <v>0</v>
      </c>
      <c r="M12" s="178">
        <f t="shared" si="14"/>
        <v>0</v>
      </c>
      <c r="N12" s="178">
        <f t="shared" si="14"/>
        <v>0</v>
      </c>
      <c r="O12" s="116">
        <f>SUM(C12:N12)</f>
        <v>0</v>
      </c>
      <c r="P12" s="116">
        <f>O12*(1+P$1)</f>
        <v>0</v>
      </c>
      <c r="Q12" s="116">
        <f t="shared" ref="Q12:S12" si="15">P12*(1+Q$1)</f>
        <v>0</v>
      </c>
      <c r="R12" s="116">
        <f t="shared" si="15"/>
        <v>0</v>
      </c>
      <c r="S12" s="116">
        <f t="shared" si="15"/>
        <v>0</v>
      </c>
    </row>
    <row r="13" spans="1:19" x14ac:dyDescent="0.3">
      <c r="A13" s="208" t="s">
        <v>464</v>
      </c>
      <c r="B13" s="208"/>
      <c r="C13" s="117"/>
      <c r="D13" s="116">
        <f>$C13</f>
        <v>0</v>
      </c>
      <c r="E13" s="116">
        <f t="shared" si="14"/>
        <v>0</v>
      </c>
      <c r="F13" s="116">
        <f t="shared" si="14"/>
        <v>0</v>
      </c>
      <c r="G13" s="116">
        <f t="shared" si="14"/>
        <v>0</v>
      </c>
      <c r="H13" s="116">
        <f t="shared" si="14"/>
        <v>0</v>
      </c>
      <c r="I13" s="116">
        <f t="shared" si="14"/>
        <v>0</v>
      </c>
      <c r="J13" s="116">
        <f t="shared" si="14"/>
        <v>0</v>
      </c>
      <c r="K13" s="116">
        <f t="shared" si="14"/>
        <v>0</v>
      </c>
      <c r="L13" s="116">
        <f t="shared" si="14"/>
        <v>0</v>
      </c>
      <c r="M13" s="116">
        <f t="shared" si="14"/>
        <v>0</v>
      </c>
      <c r="N13" s="116">
        <f t="shared" si="14"/>
        <v>0</v>
      </c>
      <c r="O13" s="116">
        <f t="shared" ref="O13:O14" si="16">SUM(C13:N13)</f>
        <v>0</v>
      </c>
      <c r="P13" s="116">
        <f>O13*(1+P$2)</f>
        <v>0</v>
      </c>
      <c r="Q13" s="116">
        <f t="shared" ref="Q13:S13" si="17">P13*(1+Q$2)</f>
        <v>0</v>
      </c>
      <c r="R13" s="116">
        <f t="shared" si="17"/>
        <v>0</v>
      </c>
      <c r="S13" s="116">
        <f t="shared" si="17"/>
        <v>0</v>
      </c>
    </row>
    <row r="14" spans="1:19" x14ac:dyDescent="0.3">
      <c r="A14" s="1" t="s">
        <v>465</v>
      </c>
      <c r="C14" s="116">
        <f>C13*$B16</f>
        <v>0</v>
      </c>
      <c r="D14" s="116">
        <f t="shared" ref="D14:N14" si="18">D13*$B16</f>
        <v>0</v>
      </c>
      <c r="E14" s="116">
        <f>E13*$B16</f>
        <v>0</v>
      </c>
      <c r="F14" s="116">
        <f t="shared" si="18"/>
        <v>0</v>
      </c>
      <c r="G14" s="116">
        <f t="shared" si="18"/>
        <v>0</v>
      </c>
      <c r="H14" s="116">
        <f t="shared" si="18"/>
        <v>0</v>
      </c>
      <c r="I14" s="116">
        <f t="shared" si="18"/>
        <v>0</v>
      </c>
      <c r="J14" s="116">
        <f t="shared" si="18"/>
        <v>0</v>
      </c>
      <c r="K14" s="116">
        <f t="shared" si="18"/>
        <v>0</v>
      </c>
      <c r="L14" s="116">
        <f t="shared" si="18"/>
        <v>0</v>
      </c>
      <c r="M14" s="116">
        <f t="shared" si="18"/>
        <v>0</v>
      </c>
      <c r="N14" s="116">
        <f t="shared" si="18"/>
        <v>0</v>
      </c>
      <c r="O14" s="116">
        <f t="shared" si="16"/>
        <v>0</v>
      </c>
      <c r="P14" s="116">
        <f>P13*$B16</f>
        <v>0</v>
      </c>
      <c r="Q14" s="116">
        <f t="shared" ref="Q14:S14" si="19">Q13*$B16</f>
        <v>0</v>
      </c>
      <c r="R14" s="116">
        <f t="shared" si="19"/>
        <v>0</v>
      </c>
      <c r="S14" s="116">
        <f t="shared" si="19"/>
        <v>0</v>
      </c>
    </row>
    <row r="15" spans="1:19" x14ac:dyDescent="0.3">
      <c r="A15" s="208" t="s">
        <v>54</v>
      </c>
      <c r="B15" s="208"/>
      <c r="C15" s="178"/>
      <c r="D15" s="178"/>
      <c r="E15" s="178"/>
      <c r="F15" s="178"/>
      <c r="G15" s="178"/>
      <c r="H15" s="178">
        <f>C12</f>
        <v>0</v>
      </c>
      <c r="I15" s="178"/>
      <c r="J15" s="178"/>
      <c r="K15" s="178"/>
      <c r="L15" s="178"/>
      <c r="M15" s="178"/>
      <c r="N15" s="178">
        <f>C12</f>
        <v>0</v>
      </c>
      <c r="O15" s="116">
        <f t="shared" ref="O15:O16" si="20">SUM(C15:N15)</f>
        <v>0</v>
      </c>
      <c r="P15" s="116">
        <f>O15*(1+P$1)</f>
        <v>0</v>
      </c>
      <c r="Q15" s="116">
        <f t="shared" ref="Q15:S15" si="21">P15*(1+Q$1)</f>
        <v>0</v>
      </c>
      <c r="R15" s="116">
        <f t="shared" si="21"/>
        <v>0</v>
      </c>
      <c r="S15" s="116">
        <f t="shared" si="21"/>
        <v>0</v>
      </c>
    </row>
    <row r="16" spans="1:19" x14ac:dyDescent="0.3">
      <c r="A16" s="1" t="s">
        <v>307</v>
      </c>
      <c r="B16" s="118">
        <v>0.1</v>
      </c>
      <c r="C16" s="116">
        <f>SUM(C12:C13,C15)*$B16</f>
        <v>0</v>
      </c>
      <c r="D16" s="116">
        <f t="shared" ref="D16:N16" si="22">SUM(D12:D13,D15)*$B16</f>
        <v>0</v>
      </c>
      <c r="E16" s="116">
        <f t="shared" si="22"/>
        <v>0</v>
      </c>
      <c r="F16" s="116">
        <f t="shared" si="22"/>
        <v>0</v>
      </c>
      <c r="G16" s="116">
        <f t="shared" si="22"/>
        <v>0</v>
      </c>
      <c r="H16" s="116">
        <f t="shared" si="22"/>
        <v>0</v>
      </c>
      <c r="I16" s="116">
        <f t="shared" si="22"/>
        <v>0</v>
      </c>
      <c r="J16" s="116">
        <f t="shared" si="22"/>
        <v>0</v>
      </c>
      <c r="K16" s="116">
        <f t="shared" si="22"/>
        <v>0</v>
      </c>
      <c r="L16" s="116">
        <f t="shared" si="22"/>
        <v>0</v>
      </c>
      <c r="M16" s="116">
        <f t="shared" si="22"/>
        <v>0</v>
      </c>
      <c r="N16" s="116">
        <f t="shared" si="22"/>
        <v>0</v>
      </c>
      <c r="O16" s="116">
        <f t="shared" si="20"/>
        <v>0</v>
      </c>
      <c r="P16" s="116">
        <f>(P12+P14+P15)*$B16</f>
        <v>0</v>
      </c>
      <c r="Q16" s="116">
        <f t="shared" ref="Q16:S16" si="23">(Q12+Q14+Q15)*$B16</f>
        <v>0</v>
      </c>
      <c r="R16" s="116">
        <f t="shared" si="23"/>
        <v>0</v>
      </c>
      <c r="S16" s="116">
        <f t="shared" si="23"/>
        <v>0</v>
      </c>
    </row>
    <row r="17" spans="1:19" x14ac:dyDescent="0.3">
      <c r="A17" s="209" t="s">
        <v>470</v>
      </c>
      <c r="B17" s="209"/>
      <c r="C17" s="97" t="s">
        <v>17</v>
      </c>
      <c r="D17" s="97" t="s">
        <v>18</v>
      </c>
      <c r="E17" s="97" t="s">
        <v>19</v>
      </c>
      <c r="F17" s="97" t="s">
        <v>20</v>
      </c>
      <c r="G17" s="97" t="s">
        <v>21</v>
      </c>
      <c r="H17" s="97" t="s">
        <v>22</v>
      </c>
      <c r="I17" s="97" t="s">
        <v>23</v>
      </c>
      <c r="J17" s="97" t="s">
        <v>24</v>
      </c>
      <c r="K17" s="97" t="s">
        <v>25</v>
      </c>
      <c r="L17" s="97" t="s">
        <v>26</v>
      </c>
      <c r="M17" s="97" t="s">
        <v>27</v>
      </c>
      <c r="N17" s="97" t="s">
        <v>28</v>
      </c>
      <c r="O17" s="97" t="s">
        <v>438</v>
      </c>
      <c r="P17" s="97" t="s">
        <v>447</v>
      </c>
      <c r="Q17" s="97" t="s">
        <v>448</v>
      </c>
      <c r="R17" s="97" t="s">
        <v>449</v>
      </c>
      <c r="S17" s="97" t="s">
        <v>450</v>
      </c>
    </row>
    <row r="18" spans="1:19" x14ac:dyDescent="0.3">
      <c r="A18" s="208" t="s">
        <v>463</v>
      </c>
      <c r="B18" s="208"/>
      <c r="C18" s="117"/>
      <c r="D18" s="178">
        <f>$C18</f>
        <v>0</v>
      </c>
      <c r="E18" s="178">
        <f t="shared" ref="E18:N18" si="24">$C18</f>
        <v>0</v>
      </c>
      <c r="F18" s="178">
        <f t="shared" si="24"/>
        <v>0</v>
      </c>
      <c r="G18" s="178">
        <f t="shared" si="24"/>
        <v>0</v>
      </c>
      <c r="H18" s="178">
        <f t="shared" si="24"/>
        <v>0</v>
      </c>
      <c r="I18" s="178">
        <f t="shared" si="24"/>
        <v>0</v>
      </c>
      <c r="J18" s="178">
        <f t="shared" si="24"/>
        <v>0</v>
      </c>
      <c r="K18" s="178">
        <f t="shared" si="24"/>
        <v>0</v>
      </c>
      <c r="L18" s="178">
        <f t="shared" si="24"/>
        <v>0</v>
      </c>
      <c r="M18" s="178">
        <f t="shared" si="24"/>
        <v>0</v>
      </c>
      <c r="N18" s="178">
        <f t="shared" si="24"/>
        <v>0</v>
      </c>
      <c r="O18" s="116">
        <f>SUM(C18:N18)</f>
        <v>0</v>
      </c>
      <c r="P18" s="116">
        <f>O18*(1+P$1)</f>
        <v>0</v>
      </c>
      <c r="Q18" s="116">
        <f t="shared" ref="Q18:S18" si="25">P18*(1+Q$1)</f>
        <v>0</v>
      </c>
      <c r="R18" s="116">
        <f t="shared" si="25"/>
        <v>0</v>
      </c>
      <c r="S18" s="116">
        <f t="shared" si="25"/>
        <v>0</v>
      </c>
    </row>
    <row r="19" spans="1:19" x14ac:dyDescent="0.3">
      <c r="A19" s="208" t="s">
        <v>464</v>
      </c>
      <c r="B19" s="208"/>
      <c r="C19" s="117"/>
      <c r="D19" s="116">
        <f>$C19</f>
        <v>0</v>
      </c>
      <c r="E19" s="116">
        <f t="shared" ref="E19:N19" si="26">$C19</f>
        <v>0</v>
      </c>
      <c r="F19" s="116">
        <f t="shared" si="26"/>
        <v>0</v>
      </c>
      <c r="G19" s="116">
        <f t="shared" si="26"/>
        <v>0</v>
      </c>
      <c r="H19" s="116">
        <f t="shared" si="26"/>
        <v>0</v>
      </c>
      <c r="I19" s="116">
        <f t="shared" si="26"/>
        <v>0</v>
      </c>
      <c r="J19" s="116">
        <f t="shared" si="26"/>
        <v>0</v>
      </c>
      <c r="K19" s="116">
        <f t="shared" si="26"/>
        <v>0</v>
      </c>
      <c r="L19" s="116">
        <f t="shared" si="26"/>
        <v>0</v>
      </c>
      <c r="M19" s="116">
        <f t="shared" si="26"/>
        <v>0</v>
      </c>
      <c r="N19" s="116">
        <f t="shared" si="26"/>
        <v>0</v>
      </c>
      <c r="O19" s="116">
        <f t="shared" ref="O19:O20" si="27">SUM(C19:N19)</f>
        <v>0</v>
      </c>
      <c r="P19" s="116">
        <f>O19*(1+P$2)</f>
        <v>0</v>
      </c>
      <c r="Q19" s="116">
        <f t="shared" ref="Q19:S19" si="28">P19*(1+Q$2)</f>
        <v>0</v>
      </c>
      <c r="R19" s="116">
        <f t="shared" si="28"/>
        <v>0</v>
      </c>
      <c r="S19" s="116">
        <f t="shared" si="28"/>
        <v>0</v>
      </c>
    </row>
    <row r="20" spans="1:19" x14ac:dyDescent="0.3">
      <c r="A20" s="1" t="s">
        <v>465</v>
      </c>
      <c r="C20" s="116">
        <f>C19*$B22</f>
        <v>0</v>
      </c>
      <c r="D20" s="116">
        <f t="shared" ref="D20" si="29">D19*$B22</f>
        <v>0</v>
      </c>
      <c r="E20" s="116">
        <f t="shared" ref="E20" si="30">E19*$B22</f>
        <v>0</v>
      </c>
      <c r="F20" s="116">
        <f t="shared" ref="F20" si="31">F19*$B22</f>
        <v>0</v>
      </c>
      <c r="G20" s="116">
        <f t="shared" ref="G20" si="32">G19*$B22</f>
        <v>0</v>
      </c>
      <c r="H20" s="116">
        <f t="shared" ref="H20" si="33">H19*$B22</f>
        <v>0</v>
      </c>
      <c r="I20" s="116">
        <f t="shared" ref="I20" si="34">I19*$B22</f>
        <v>0</v>
      </c>
      <c r="J20" s="116">
        <f t="shared" ref="J20" si="35">J19*$B22</f>
        <v>0</v>
      </c>
      <c r="K20" s="116">
        <f t="shared" ref="K20" si="36">K19*$B22</f>
        <v>0</v>
      </c>
      <c r="L20" s="116">
        <f t="shared" ref="L20" si="37">L19*$B22</f>
        <v>0</v>
      </c>
      <c r="M20" s="116">
        <f t="shared" ref="M20" si="38">M19*$B22</f>
        <v>0</v>
      </c>
      <c r="N20" s="116">
        <f t="shared" ref="N20" si="39">N19*$B22</f>
        <v>0</v>
      </c>
      <c r="O20" s="116">
        <f t="shared" si="27"/>
        <v>0</v>
      </c>
      <c r="P20" s="116">
        <f>P19*$B22</f>
        <v>0</v>
      </c>
      <c r="Q20" s="116">
        <f t="shared" ref="Q20" si="40">Q19*$B22</f>
        <v>0</v>
      </c>
      <c r="R20" s="116">
        <f t="shared" ref="R20" si="41">R19*$B22</f>
        <v>0</v>
      </c>
      <c r="S20" s="116">
        <f t="shared" ref="S20" si="42">S19*$B22</f>
        <v>0</v>
      </c>
    </row>
    <row r="21" spans="1:19" x14ac:dyDescent="0.3">
      <c r="A21" s="208" t="s">
        <v>54</v>
      </c>
      <c r="B21" s="208"/>
      <c r="C21" s="116"/>
      <c r="D21" s="116"/>
      <c r="E21" s="116"/>
      <c r="F21" s="116"/>
      <c r="G21" s="116"/>
      <c r="H21" s="116">
        <f>C18</f>
        <v>0</v>
      </c>
      <c r="I21" s="116"/>
      <c r="J21" s="116"/>
      <c r="K21" s="116"/>
      <c r="L21" s="116"/>
      <c r="M21" s="116"/>
      <c r="N21" s="116">
        <f>C18</f>
        <v>0</v>
      </c>
      <c r="O21" s="116">
        <f t="shared" ref="O21:O22" si="43">SUM(C21:N21)</f>
        <v>0</v>
      </c>
      <c r="P21" s="116">
        <f>O21*(1+P$1)</f>
        <v>0</v>
      </c>
      <c r="Q21" s="116">
        <f t="shared" ref="Q21:S21" si="44">P21*(1+Q$1)</f>
        <v>0</v>
      </c>
      <c r="R21" s="116">
        <f t="shared" si="44"/>
        <v>0</v>
      </c>
      <c r="S21" s="116">
        <f t="shared" si="44"/>
        <v>0</v>
      </c>
    </row>
    <row r="22" spans="1:19" x14ac:dyDescent="0.3">
      <c r="A22" s="1" t="s">
        <v>307</v>
      </c>
      <c r="B22" s="118">
        <v>0.1</v>
      </c>
      <c r="C22" s="116">
        <f>SUM(C18:C19,C21)*$B22</f>
        <v>0</v>
      </c>
      <c r="D22" s="116">
        <f t="shared" ref="D22" si="45">SUM(D18:D19,D21)*$B22</f>
        <v>0</v>
      </c>
      <c r="E22" s="116">
        <f t="shared" ref="E22" si="46">SUM(E18:E19,E21)*$B22</f>
        <v>0</v>
      </c>
      <c r="F22" s="116">
        <f t="shared" ref="F22" si="47">SUM(F18:F19,F21)*$B22</f>
        <v>0</v>
      </c>
      <c r="G22" s="116">
        <f t="shared" ref="G22" si="48">SUM(G18:G19,G21)*$B22</f>
        <v>0</v>
      </c>
      <c r="H22" s="116">
        <f t="shared" ref="H22" si="49">SUM(H18:H19,H21)*$B22</f>
        <v>0</v>
      </c>
      <c r="I22" s="116">
        <f t="shared" ref="I22" si="50">SUM(I18:I19,I21)*$B22</f>
        <v>0</v>
      </c>
      <c r="J22" s="116">
        <f t="shared" ref="J22" si="51">SUM(J18:J19,J21)*$B22</f>
        <v>0</v>
      </c>
      <c r="K22" s="116">
        <f t="shared" ref="K22" si="52">SUM(K18:K19,K21)*$B22</f>
        <v>0</v>
      </c>
      <c r="L22" s="116">
        <f t="shared" ref="L22" si="53">SUM(L18:L19,L21)*$B22</f>
        <v>0</v>
      </c>
      <c r="M22" s="116">
        <f t="shared" ref="M22" si="54">SUM(M18:M19,M21)*$B22</f>
        <v>0</v>
      </c>
      <c r="N22" s="116">
        <f t="shared" ref="N22" si="55">SUM(N18:N19,N21)*$B22</f>
        <v>0</v>
      </c>
      <c r="O22" s="116">
        <f t="shared" si="43"/>
        <v>0</v>
      </c>
      <c r="P22" s="116">
        <f>(P18+P20+P21)*$B22</f>
        <v>0</v>
      </c>
      <c r="Q22" s="116">
        <f t="shared" ref="Q22" si="56">(Q18+Q20+Q21)*$B22</f>
        <v>0</v>
      </c>
      <c r="R22" s="116">
        <f t="shared" ref="R22" si="57">(R18+R20+R21)*$B22</f>
        <v>0</v>
      </c>
      <c r="S22" s="116">
        <f t="shared" ref="S22" si="58">(S18+S20+S21)*$B22</f>
        <v>0</v>
      </c>
    </row>
    <row r="23" spans="1:19" x14ac:dyDescent="0.3">
      <c r="A23" s="209" t="s">
        <v>469</v>
      </c>
      <c r="B23" s="209"/>
      <c r="C23" s="97" t="s">
        <v>17</v>
      </c>
      <c r="D23" s="97" t="s">
        <v>18</v>
      </c>
      <c r="E23" s="97" t="s">
        <v>19</v>
      </c>
      <c r="F23" s="97" t="s">
        <v>20</v>
      </c>
      <c r="G23" s="97" t="s">
        <v>21</v>
      </c>
      <c r="H23" s="97" t="s">
        <v>22</v>
      </c>
      <c r="I23" s="97" t="s">
        <v>23</v>
      </c>
      <c r="J23" s="97" t="s">
        <v>24</v>
      </c>
      <c r="K23" s="97" t="s">
        <v>25</v>
      </c>
      <c r="L23" s="97" t="s">
        <v>26</v>
      </c>
      <c r="M23" s="97" t="s">
        <v>27</v>
      </c>
      <c r="N23" s="97" t="s">
        <v>28</v>
      </c>
      <c r="O23" s="97" t="s">
        <v>438</v>
      </c>
      <c r="P23" s="97" t="s">
        <v>447</v>
      </c>
      <c r="Q23" s="97" t="s">
        <v>448</v>
      </c>
      <c r="R23" s="97" t="s">
        <v>449</v>
      </c>
      <c r="S23" s="97" t="s">
        <v>450</v>
      </c>
    </row>
    <row r="24" spans="1:19" x14ac:dyDescent="0.3">
      <c r="A24" s="208" t="s">
        <v>463</v>
      </c>
      <c r="B24" s="208"/>
      <c r="C24" s="117"/>
      <c r="D24" s="178">
        <f>$C24</f>
        <v>0</v>
      </c>
      <c r="E24" s="178">
        <f t="shared" ref="E24:N24" si="59">$C24</f>
        <v>0</v>
      </c>
      <c r="F24" s="178">
        <f t="shared" si="59"/>
        <v>0</v>
      </c>
      <c r="G24" s="178">
        <f t="shared" si="59"/>
        <v>0</v>
      </c>
      <c r="H24" s="178">
        <f t="shared" si="59"/>
        <v>0</v>
      </c>
      <c r="I24" s="178">
        <f t="shared" si="59"/>
        <v>0</v>
      </c>
      <c r="J24" s="178">
        <f t="shared" si="59"/>
        <v>0</v>
      </c>
      <c r="K24" s="178">
        <f t="shared" si="59"/>
        <v>0</v>
      </c>
      <c r="L24" s="178">
        <f t="shared" si="59"/>
        <v>0</v>
      </c>
      <c r="M24" s="178">
        <f t="shared" si="59"/>
        <v>0</v>
      </c>
      <c r="N24" s="178">
        <f t="shared" si="59"/>
        <v>0</v>
      </c>
      <c r="O24" s="116">
        <f>SUM(C24:N24)</f>
        <v>0</v>
      </c>
      <c r="P24" s="116">
        <f>O24*(1+P$1)</f>
        <v>0</v>
      </c>
      <c r="Q24" s="116">
        <f t="shared" ref="Q24:S24" si="60">P24*(1+Q$1)</f>
        <v>0</v>
      </c>
      <c r="R24" s="116">
        <f t="shared" si="60"/>
        <v>0</v>
      </c>
      <c r="S24" s="116">
        <f t="shared" si="60"/>
        <v>0</v>
      </c>
    </row>
    <row r="25" spans="1:19" x14ac:dyDescent="0.3">
      <c r="A25" s="208" t="s">
        <v>464</v>
      </c>
      <c r="B25" s="208"/>
      <c r="C25" s="117"/>
      <c r="D25" s="116">
        <f>$C25</f>
        <v>0</v>
      </c>
      <c r="E25" s="116">
        <f t="shared" ref="E25:N25" si="61">$C25</f>
        <v>0</v>
      </c>
      <c r="F25" s="116">
        <f t="shared" si="61"/>
        <v>0</v>
      </c>
      <c r="G25" s="116">
        <f t="shared" si="61"/>
        <v>0</v>
      </c>
      <c r="H25" s="116">
        <f t="shared" si="61"/>
        <v>0</v>
      </c>
      <c r="I25" s="116">
        <f t="shared" si="61"/>
        <v>0</v>
      </c>
      <c r="J25" s="116">
        <f t="shared" si="61"/>
        <v>0</v>
      </c>
      <c r="K25" s="116">
        <f t="shared" si="61"/>
        <v>0</v>
      </c>
      <c r="L25" s="116">
        <f t="shared" si="61"/>
        <v>0</v>
      </c>
      <c r="M25" s="116">
        <f t="shared" si="61"/>
        <v>0</v>
      </c>
      <c r="N25" s="116">
        <f t="shared" si="61"/>
        <v>0</v>
      </c>
      <c r="O25" s="116">
        <f t="shared" ref="O25:O26" si="62">SUM(C25:N25)</f>
        <v>0</v>
      </c>
      <c r="P25" s="116">
        <f>O25*(1+P$2)</f>
        <v>0</v>
      </c>
      <c r="Q25" s="116">
        <f t="shared" ref="Q25:S25" si="63">P25*(1+Q$2)</f>
        <v>0</v>
      </c>
      <c r="R25" s="116">
        <f t="shared" si="63"/>
        <v>0</v>
      </c>
      <c r="S25" s="116">
        <f t="shared" si="63"/>
        <v>0</v>
      </c>
    </row>
    <row r="26" spans="1:19" x14ac:dyDescent="0.3">
      <c r="A26" s="1" t="s">
        <v>465</v>
      </c>
      <c r="C26" s="116">
        <f>C25*$B28</f>
        <v>0</v>
      </c>
      <c r="D26" s="116">
        <f t="shared" ref="D26" si="64">D25*$B28</f>
        <v>0</v>
      </c>
      <c r="E26" s="116">
        <f t="shared" ref="E26" si="65">E25*$B28</f>
        <v>0</v>
      </c>
      <c r="F26" s="116">
        <f t="shared" ref="F26" si="66">F25*$B28</f>
        <v>0</v>
      </c>
      <c r="G26" s="116">
        <f t="shared" ref="G26" si="67">G25*$B28</f>
        <v>0</v>
      </c>
      <c r="H26" s="116">
        <f t="shared" ref="H26" si="68">H25*$B28</f>
        <v>0</v>
      </c>
      <c r="I26" s="116">
        <f t="shared" ref="I26" si="69">I25*$B28</f>
        <v>0</v>
      </c>
      <c r="J26" s="116">
        <f t="shared" ref="J26" si="70">J25*$B28</f>
        <v>0</v>
      </c>
      <c r="K26" s="116">
        <f t="shared" ref="K26" si="71">K25*$B28</f>
        <v>0</v>
      </c>
      <c r="L26" s="116">
        <f t="shared" ref="L26" si="72">L25*$B28</f>
        <v>0</v>
      </c>
      <c r="M26" s="116">
        <f t="shared" ref="M26" si="73">M25*$B28</f>
        <v>0</v>
      </c>
      <c r="N26" s="116">
        <f t="shared" ref="N26" si="74">N25*$B28</f>
        <v>0</v>
      </c>
      <c r="O26" s="116">
        <f t="shared" si="62"/>
        <v>0</v>
      </c>
      <c r="P26" s="116">
        <f>P25*$B28</f>
        <v>0</v>
      </c>
      <c r="Q26" s="116">
        <f t="shared" ref="Q26" si="75">Q25*$B28</f>
        <v>0</v>
      </c>
      <c r="R26" s="116">
        <f t="shared" ref="R26" si="76">R25*$B28</f>
        <v>0</v>
      </c>
      <c r="S26" s="116">
        <f t="shared" ref="S26" si="77">S25*$B28</f>
        <v>0</v>
      </c>
    </row>
    <row r="27" spans="1:19" x14ac:dyDescent="0.3">
      <c r="A27" s="208" t="s">
        <v>54</v>
      </c>
      <c r="B27" s="208"/>
      <c r="C27" s="178"/>
      <c r="D27" s="178"/>
      <c r="E27" s="178"/>
      <c r="F27" s="178"/>
      <c r="G27" s="178"/>
      <c r="H27" s="178">
        <f>C24</f>
        <v>0</v>
      </c>
      <c r="I27" s="178"/>
      <c r="J27" s="178"/>
      <c r="K27" s="178"/>
      <c r="L27" s="178"/>
      <c r="M27" s="178"/>
      <c r="N27" s="178">
        <f>C24</f>
        <v>0</v>
      </c>
      <c r="O27" s="116">
        <f t="shared" ref="O27:O28" si="78">SUM(C27:N27)</f>
        <v>0</v>
      </c>
      <c r="P27" s="116">
        <f>O27*(1+P$1)</f>
        <v>0</v>
      </c>
      <c r="Q27" s="116">
        <f t="shared" ref="Q27:S27" si="79">P27*(1+Q$1)</f>
        <v>0</v>
      </c>
      <c r="R27" s="116">
        <f t="shared" si="79"/>
        <v>0</v>
      </c>
      <c r="S27" s="116">
        <f t="shared" si="79"/>
        <v>0</v>
      </c>
    </row>
    <row r="28" spans="1:19" x14ac:dyDescent="0.3">
      <c r="A28" s="1" t="s">
        <v>307</v>
      </c>
      <c r="B28" s="118">
        <v>0.1</v>
      </c>
      <c r="C28" s="116">
        <f>SUM(C24:C25,C27)*$B28</f>
        <v>0</v>
      </c>
      <c r="D28" s="116">
        <f t="shared" ref="D28" si="80">SUM(D24:D25,D27)*$B28</f>
        <v>0</v>
      </c>
      <c r="E28" s="116">
        <f t="shared" ref="E28" si="81">SUM(E24:E25,E27)*$B28</f>
        <v>0</v>
      </c>
      <c r="F28" s="116">
        <f t="shared" ref="F28" si="82">SUM(F24:F25,F27)*$B28</f>
        <v>0</v>
      </c>
      <c r="G28" s="116">
        <f t="shared" ref="G28" si="83">SUM(G24:G25,G27)*$B28</f>
        <v>0</v>
      </c>
      <c r="H28" s="116">
        <f t="shared" ref="H28" si="84">SUM(H24:H25,H27)*$B28</f>
        <v>0</v>
      </c>
      <c r="I28" s="116">
        <f t="shared" ref="I28" si="85">SUM(I24:I25,I27)*$B28</f>
        <v>0</v>
      </c>
      <c r="J28" s="116">
        <f t="shared" ref="J28" si="86">SUM(J24:J25,J27)*$B28</f>
        <v>0</v>
      </c>
      <c r="K28" s="116">
        <f t="shared" ref="K28" si="87">SUM(K24:K25,K27)*$B28</f>
        <v>0</v>
      </c>
      <c r="L28" s="116">
        <f t="shared" ref="L28" si="88">SUM(L24:L25,L27)*$B28</f>
        <v>0</v>
      </c>
      <c r="M28" s="116">
        <f t="shared" ref="M28" si="89">SUM(M24:M25,M27)*$B28</f>
        <v>0</v>
      </c>
      <c r="N28" s="116">
        <f t="shared" ref="N28" si="90">SUM(N24:N25,N27)*$B28</f>
        <v>0</v>
      </c>
      <c r="O28" s="116">
        <f t="shared" si="78"/>
        <v>0</v>
      </c>
      <c r="P28" s="116">
        <f>(P24+P26+P27)*$B28</f>
        <v>0</v>
      </c>
      <c r="Q28" s="116">
        <f t="shared" ref="Q28" si="91">(Q24+Q26+Q27)*$B28</f>
        <v>0</v>
      </c>
      <c r="R28" s="116">
        <f t="shared" ref="R28" si="92">(R24+R26+R27)*$B28</f>
        <v>0</v>
      </c>
      <c r="S28" s="116">
        <f t="shared" ref="S28" si="93">(S24+S26+S27)*$B28</f>
        <v>0</v>
      </c>
    </row>
    <row r="29" spans="1:19" x14ac:dyDescent="0.3">
      <c r="A29" s="209" t="s">
        <v>468</v>
      </c>
      <c r="B29" s="209"/>
      <c r="C29" s="97" t="s">
        <v>17</v>
      </c>
      <c r="D29" s="97" t="s">
        <v>18</v>
      </c>
      <c r="E29" s="97" t="s">
        <v>19</v>
      </c>
      <c r="F29" s="97" t="s">
        <v>20</v>
      </c>
      <c r="G29" s="97" t="s">
        <v>21</v>
      </c>
      <c r="H29" s="97" t="s">
        <v>22</v>
      </c>
      <c r="I29" s="97" t="s">
        <v>23</v>
      </c>
      <c r="J29" s="97" t="s">
        <v>24</v>
      </c>
      <c r="K29" s="97" t="s">
        <v>25</v>
      </c>
      <c r="L29" s="97" t="s">
        <v>26</v>
      </c>
      <c r="M29" s="97" t="s">
        <v>27</v>
      </c>
      <c r="N29" s="97" t="s">
        <v>28</v>
      </c>
      <c r="O29" s="97" t="s">
        <v>438</v>
      </c>
      <c r="P29" s="97" t="s">
        <v>447</v>
      </c>
      <c r="Q29" s="97" t="s">
        <v>448</v>
      </c>
      <c r="R29" s="97" t="s">
        <v>449</v>
      </c>
      <c r="S29" s="97" t="s">
        <v>450</v>
      </c>
    </row>
    <row r="30" spans="1:19" x14ac:dyDescent="0.3">
      <c r="A30" s="208" t="s">
        <v>463</v>
      </c>
      <c r="B30" s="208"/>
      <c r="C30" s="117"/>
      <c r="D30" s="178">
        <f>$C30</f>
        <v>0</v>
      </c>
      <c r="E30" s="178">
        <f t="shared" ref="E30:N30" si="94">$C30</f>
        <v>0</v>
      </c>
      <c r="F30" s="178">
        <f t="shared" si="94"/>
        <v>0</v>
      </c>
      <c r="G30" s="178">
        <f t="shared" si="94"/>
        <v>0</v>
      </c>
      <c r="H30" s="178">
        <f t="shared" si="94"/>
        <v>0</v>
      </c>
      <c r="I30" s="178">
        <f t="shared" si="94"/>
        <v>0</v>
      </c>
      <c r="J30" s="178">
        <f t="shared" si="94"/>
        <v>0</v>
      </c>
      <c r="K30" s="178">
        <f t="shared" si="94"/>
        <v>0</v>
      </c>
      <c r="L30" s="178">
        <f t="shared" si="94"/>
        <v>0</v>
      </c>
      <c r="M30" s="178">
        <f t="shared" si="94"/>
        <v>0</v>
      </c>
      <c r="N30" s="178">
        <f t="shared" si="94"/>
        <v>0</v>
      </c>
      <c r="O30" s="116">
        <f>SUM(C30:N30)</f>
        <v>0</v>
      </c>
      <c r="P30" s="116">
        <f>O30*(1+P$1)</f>
        <v>0</v>
      </c>
      <c r="Q30" s="116">
        <f t="shared" ref="Q30:S30" si="95">P30*(1+Q$1)</f>
        <v>0</v>
      </c>
      <c r="R30" s="116">
        <f t="shared" si="95"/>
        <v>0</v>
      </c>
      <c r="S30" s="116">
        <f t="shared" si="95"/>
        <v>0</v>
      </c>
    </row>
    <row r="31" spans="1:19" x14ac:dyDescent="0.3">
      <c r="A31" s="208" t="s">
        <v>464</v>
      </c>
      <c r="B31" s="208"/>
      <c r="C31" s="117"/>
      <c r="D31" s="116">
        <f>$C31</f>
        <v>0</v>
      </c>
      <c r="E31" s="116">
        <f t="shared" ref="E31:N31" si="96">$C31</f>
        <v>0</v>
      </c>
      <c r="F31" s="116">
        <f t="shared" si="96"/>
        <v>0</v>
      </c>
      <c r="G31" s="116">
        <f t="shared" si="96"/>
        <v>0</v>
      </c>
      <c r="H31" s="116">
        <f t="shared" si="96"/>
        <v>0</v>
      </c>
      <c r="I31" s="116">
        <f t="shared" si="96"/>
        <v>0</v>
      </c>
      <c r="J31" s="116">
        <f t="shared" si="96"/>
        <v>0</v>
      </c>
      <c r="K31" s="116">
        <f t="shared" si="96"/>
        <v>0</v>
      </c>
      <c r="L31" s="116">
        <f t="shared" si="96"/>
        <v>0</v>
      </c>
      <c r="M31" s="116">
        <f t="shared" si="96"/>
        <v>0</v>
      </c>
      <c r="N31" s="116">
        <f t="shared" si="96"/>
        <v>0</v>
      </c>
      <c r="O31" s="116">
        <f t="shared" ref="O31:O32" si="97">SUM(C31:N31)</f>
        <v>0</v>
      </c>
      <c r="P31" s="116">
        <f>O31*(1+P$2)</f>
        <v>0</v>
      </c>
      <c r="Q31" s="116">
        <f t="shared" ref="Q31:S31" si="98">P31*(1+Q$2)</f>
        <v>0</v>
      </c>
      <c r="R31" s="116">
        <f t="shared" si="98"/>
        <v>0</v>
      </c>
      <c r="S31" s="116">
        <f t="shared" si="98"/>
        <v>0</v>
      </c>
    </row>
    <row r="32" spans="1:19" x14ac:dyDescent="0.3">
      <c r="A32" s="1" t="s">
        <v>465</v>
      </c>
      <c r="C32" s="116">
        <f>C31*$B34</f>
        <v>0</v>
      </c>
      <c r="D32" s="116">
        <f t="shared" ref="D32" si="99">D31*$B34</f>
        <v>0</v>
      </c>
      <c r="E32" s="116">
        <f t="shared" ref="E32" si="100">E31*$B34</f>
        <v>0</v>
      </c>
      <c r="F32" s="116">
        <f t="shared" ref="F32" si="101">F31*$B34</f>
        <v>0</v>
      </c>
      <c r="G32" s="116">
        <f t="shared" ref="G32" si="102">G31*$B34</f>
        <v>0</v>
      </c>
      <c r="H32" s="116">
        <f t="shared" ref="H32" si="103">H31*$B34</f>
        <v>0</v>
      </c>
      <c r="I32" s="116">
        <f t="shared" ref="I32" si="104">I31*$B34</f>
        <v>0</v>
      </c>
      <c r="J32" s="116">
        <f t="shared" ref="J32" si="105">J31*$B34</f>
        <v>0</v>
      </c>
      <c r="K32" s="116">
        <f t="shared" ref="K32" si="106">K31*$B34</f>
        <v>0</v>
      </c>
      <c r="L32" s="116">
        <f t="shared" ref="L32" si="107">L31*$B34</f>
        <v>0</v>
      </c>
      <c r="M32" s="116">
        <f t="shared" ref="M32" si="108">M31*$B34</f>
        <v>0</v>
      </c>
      <c r="N32" s="116">
        <f t="shared" ref="N32" si="109">N31*$B34</f>
        <v>0</v>
      </c>
      <c r="O32" s="116">
        <f t="shared" si="97"/>
        <v>0</v>
      </c>
      <c r="P32" s="116">
        <f>P31*$B34</f>
        <v>0</v>
      </c>
      <c r="Q32" s="116">
        <f t="shared" ref="Q32" si="110">Q31*$B34</f>
        <v>0</v>
      </c>
      <c r="R32" s="116">
        <f t="shared" ref="R32" si="111">R31*$B34</f>
        <v>0</v>
      </c>
      <c r="S32" s="116">
        <f t="shared" ref="S32" si="112">S31*$B34</f>
        <v>0</v>
      </c>
    </row>
    <row r="33" spans="1:19" x14ac:dyDescent="0.3">
      <c r="A33" s="208" t="s">
        <v>54</v>
      </c>
      <c r="B33" s="208"/>
      <c r="C33" s="178"/>
      <c r="D33" s="178"/>
      <c r="E33" s="178"/>
      <c r="F33" s="178"/>
      <c r="G33" s="178"/>
      <c r="H33" s="178">
        <f>C30</f>
        <v>0</v>
      </c>
      <c r="I33" s="178"/>
      <c r="J33" s="178"/>
      <c r="K33" s="178"/>
      <c r="L33" s="178"/>
      <c r="M33" s="178"/>
      <c r="N33" s="178">
        <f>C30</f>
        <v>0</v>
      </c>
      <c r="O33" s="116">
        <f t="shared" ref="O33:O34" si="113">SUM(C33:N33)</f>
        <v>0</v>
      </c>
      <c r="P33" s="116">
        <f>O33*(1+P$1)</f>
        <v>0</v>
      </c>
      <c r="Q33" s="116">
        <f t="shared" ref="Q33:S33" si="114">P33*(1+Q$1)</f>
        <v>0</v>
      </c>
      <c r="R33" s="116">
        <f t="shared" si="114"/>
        <v>0</v>
      </c>
      <c r="S33" s="116">
        <f t="shared" si="114"/>
        <v>0</v>
      </c>
    </row>
    <row r="34" spans="1:19" x14ac:dyDescent="0.3">
      <c r="A34" s="1" t="s">
        <v>307</v>
      </c>
      <c r="B34" s="118">
        <v>0.1</v>
      </c>
      <c r="C34" s="116">
        <f>SUM(C30:C31,C33)*$B34</f>
        <v>0</v>
      </c>
      <c r="D34" s="116">
        <f t="shared" ref="D34" si="115">SUM(D30:D31,D33)*$B34</f>
        <v>0</v>
      </c>
      <c r="E34" s="116">
        <f t="shared" ref="E34" si="116">SUM(E30:E31,E33)*$B34</f>
        <v>0</v>
      </c>
      <c r="F34" s="116">
        <f t="shared" ref="F34" si="117">SUM(F30:F31,F33)*$B34</f>
        <v>0</v>
      </c>
      <c r="G34" s="116">
        <f t="shared" ref="G34" si="118">SUM(G30:G31,G33)*$B34</f>
        <v>0</v>
      </c>
      <c r="H34" s="116">
        <f t="shared" ref="H34" si="119">SUM(H30:H31,H33)*$B34</f>
        <v>0</v>
      </c>
      <c r="I34" s="116">
        <f t="shared" ref="I34" si="120">SUM(I30:I31,I33)*$B34</f>
        <v>0</v>
      </c>
      <c r="J34" s="116">
        <f t="shared" ref="J34" si="121">SUM(J30:J31,J33)*$B34</f>
        <v>0</v>
      </c>
      <c r="K34" s="116">
        <f t="shared" ref="K34" si="122">SUM(K30:K31,K33)*$B34</f>
        <v>0</v>
      </c>
      <c r="L34" s="116">
        <f t="shared" ref="L34" si="123">SUM(L30:L31,L33)*$B34</f>
        <v>0</v>
      </c>
      <c r="M34" s="116">
        <f t="shared" ref="M34" si="124">SUM(M30:M31,M33)*$B34</f>
        <v>0</v>
      </c>
      <c r="N34" s="116">
        <f t="shared" ref="N34" si="125">SUM(N30:N31,N33)*$B34</f>
        <v>0</v>
      </c>
      <c r="O34" s="116">
        <f t="shared" si="113"/>
        <v>0</v>
      </c>
      <c r="P34" s="116">
        <f>(P30+P32+P33)*$B34</f>
        <v>0</v>
      </c>
      <c r="Q34" s="116">
        <f t="shared" ref="Q34" si="126">(Q30+Q32+Q33)*$B34</f>
        <v>0</v>
      </c>
      <c r="R34" s="116">
        <f t="shared" ref="R34" si="127">(R30+R32+R33)*$B34</f>
        <v>0</v>
      </c>
      <c r="S34" s="116">
        <f t="shared" ref="S34" si="128">(S30+S32+S33)*$B34</f>
        <v>0</v>
      </c>
    </row>
    <row r="35" spans="1:19" x14ac:dyDescent="0.3">
      <c r="A35" s="209" t="s">
        <v>467</v>
      </c>
      <c r="B35" s="209"/>
      <c r="C35" s="97" t="s">
        <v>17</v>
      </c>
      <c r="D35" s="97" t="s">
        <v>18</v>
      </c>
      <c r="E35" s="97" t="s">
        <v>19</v>
      </c>
      <c r="F35" s="97" t="s">
        <v>20</v>
      </c>
      <c r="G35" s="97" t="s">
        <v>21</v>
      </c>
      <c r="H35" s="97" t="s">
        <v>22</v>
      </c>
      <c r="I35" s="97" t="s">
        <v>23</v>
      </c>
      <c r="J35" s="97" t="s">
        <v>24</v>
      </c>
      <c r="K35" s="97" t="s">
        <v>25</v>
      </c>
      <c r="L35" s="97" t="s">
        <v>26</v>
      </c>
      <c r="M35" s="97" t="s">
        <v>27</v>
      </c>
      <c r="N35" s="97" t="s">
        <v>28</v>
      </c>
      <c r="O35" s="97" t="s">
        <v>438</v>
      </c>
      <c r="P35" s="97" t="s">
        <v>447</v>
      </c>
      <c r="Q35" s="97" t="s">
        <v>448</v>
      </c>
      <c r="R35" s="97" t="s">
        <v>449</v>
      </c>
      <c r="S35" s="97" t="s">
        <v>450</v>
      </c>
    </row>
    <row r="36" spans="1:19" x14ac:dyDescent="0.3">
      <c r="A36" s="208" t="s">
        <v>463</v>
      </c>
      <c r="B36" s="208"/>
      <c r="C36" s="117"/>
      <c r="D36" s="178">
        <f>$C36</f>
        <v>0</v>
      </c>
      <c r="E36" s="178">
        <f t="shared" ref="E36:N36" si="129">$C36</f>
        <v>0</v>
      </c>
      <c r="F36" s="178">
        <f t="shared" si="129"/>
        <v>0</v>
      </c>
      <c r="G36" s="178">
        <f t="shared" si="129"/>
        <v>0</v>
      </c>
      <c r="H36" s="178">
        <f t="shared" si="129"/>
        <v>0</v>
      </c>
      <c r="I36" s="178">
        <f t="shared" si="129"/>
        <v>0</v>
      </c>
      <c r="J36" s="178">
        <f t="shared" si="129"/>
        <v>0</v>
      </c>
      <c r="K36" s="178">
        <f t="shared" si="129"/>
        <v>0</v>
      </c>
      <c r="L36" s="178">
        <f t="shared" si="129"/>
        <v>0</v>
      </c>
      <c r="M36" s="178">
        <f t="shared" si="129"/>
        <v>0</v>
      </c>
      <c r="N36" s="178">
        <f t="shared" si="129"/>
        <v>0</v>
      </c>
      <c r="O36" s="116">
        <f>SUM(C36:N36)</f>
        <v>0</v>
      </c>
      <c r="P36" s="116">
        <f>O36*(1+P$1)</f>
        <v>0</v>
      </c>
      <c r="Q36" s="116">
        <f t="shared" ref="Q36:S36" si="130">P36*(1+Q$1)</f>
        <v>0</v>
      </c>
      <c r="R36" s="116">
        <f t="shared" si="130"/>
        <v>0</v>
      </c>
      <c r="S36" s="116">
        <f t="shared" si="130"/>
        <v>0</v>
      </c>
    </row>
    <row r="37" spans="1:19" x14ac:dyDescent="0.3">
      <c r="A37" s="208" t="s">
        <v>464</v>
      </c>
      <c r="B37" s="208"/>
      <c r="C37" s="117"/>
      <c r="D37" s="116">
        <f>$C37</f>
        <v>0</v>
      </c>
      <c r="E37" s="116">
        <f t="shared" ref="E37:N37" si="131">$C37</f>
        <v>0</v>
      </c>
      <c r="F37" s="116">
        <f t="shared" si="131"/>
        <v>0</v>
      </c>
      <c r="G37" s="116">
        <f t="shared" si="131"/>
        <v>0</v>
      </c>
      <c r="H37" s="116">
        <f t="shared" si="131"/>
        <v>0</v>
      </c>
      <c r="I37" s="116">
        <f t="shared" si="131"/>
        <v>0</v>
      </c>
      <c r="J37" s="116">
        <f t="shared" si="131"/>
        <v>0</v>
      </c>
      <c r="K37" s="116">
        <f t="shared" si="131"/>
        <v>0</v>
      </c>
      <c r="L37" s="116">
        <f t="shared" si="131"/>
        <v>0</v>
      </c>
      <c r="M37" s="116">
        <f t="shared" si="131"/>
        <v>0</v>
      </c>
      <c r="N37" s="116">
        <f t="shared" si="131"/>
        <v>0</v>
      </c>
      <c r="O37" s="116">
        <f t="shared" ref="O37:O38" si="132">SUM(C37:N37)</f>
        <v>0</v>
      </c>
      <c r="P37" s="116">
        <f>O37*(1+P$2)</f>
        <v>0</v>
      </c>
      <c r="Q37" s="116">
        <f t="shared" ref="Q37:S37" si="133">P37*(1+Q$2)</f>
        <v>0</v>
      </c>
      <c r="R37" s="116">
        <f t="shared" si="133"/>
        <v>0</v>
      </c>
      <c r="S37" s="116">
        <f t="shared" si="133"/>
        <v>0</v>
      </c>
    </row>
    <row r="38" spans="1:19" x14ac:dyDescent="0.3">
      <c r="A38" s="1" t="s">
        <v>465</v>
      </c>
      <c r="C38" s="116">
        <f>C37*$B40</f>
        <v>0</v>
      </c>
      <c r="D38" s="116">
        <f t="shared" ref="D38" si="134">D37*$B40</f>
        <v>0</v>
      </c>
      <c r="E38" s="116">
        <f t="shared" ref="E38" si="135">E37*$B40</f>
        <v>0</v>
      </c>
      <c r="F38" s="116">
        <f t="shared" ref="F38" si="136">F37*$B40</f>
        <v>0</v>
      </c>
      <c r="G38" s="116">
        <f t="shared" ref="G38" si="137">G37*$B40</f>
        <v>0</v>
      </c>
      <c r="H38" s="116">
        <f t="shared" ref="H38" si="138">H37*$B40</f>
        <v>0</v>
      </c>
      <c r="I38" s="116">
        <f t="shared" ref="I38" si="139">I37*$B40</f>
        <v>0</v>
      </c>
      <c r="J38" s="116">
        <f t="shared" ref="J38" si="140">J37*$B40</f>
        <v>0</v>
      </c>
      <c r="K38" s="116">
        <f t="shared" ref="K38" si="141">K37*$B40</f>
        <v>0</v>
      </c>
      <c r="L38" s="116">
        <f t="shared" ref="L38" si="142">L37*$B40</f>
        <v>0</v>
      </c>
      <c r="M38" s="116">
        <f t="shared" ref="M38" si="143">M37*$B40</f>
        <v>0</v>
      </c>
      <c r="N38" s="116">
        <f t="shared" ref="N38" si="144">N37*$B40</f>
        <v>0</v>
      </c>
      <c r="O38" s="116">
        <f t="shared" si="132"/>
        <v>0</v>
      </c>
      <c r="P38" s="116">
        <f>P37*$B40</f>
        <v>0</v>
      </c>
      <c r="Q38" s="116">
        <f t="shared" ref="Q38" si="145">Q37*$B40</f>
        <v>0</v>
      </c>
      <c r="R38" s="116">
        <f t="shared" ref="R38" si="146">R37*$B40</f>
        <v>0</v>
      </c>
      <c r="S38" s="116">
        <f t="shared" ref="S38" si="147">S37*$B40</f>
        <v>0</v>
      </c>
    </row>
    <row r="39" spans="1:19" x14ac:dyDescent="0.3">
      <c r="A39" s="208" t="s">
        <v>54</v>
      </c>
      <c r="B39" s="208"/>
      <c r="C39" s="178"/>
      <c r="D39" s="178"/>
      <c r="E39" s="178"/>
      <c r="F39" s="178"/>
      <c r="G39" s="178"/>
      <c r="H39" s="178">
        <f>C36</f>
        <v>0</v>
      </c>
      <c r="I39" s="178"/>
      <c r="J39" s="178"/>
      <c r="K39" s="178"/>
      <c r="L39" s="178"/>
      <c r="M39" s="178"/>
      <c r="N39" s="178">
        <f>C36</f>
        <v>0</v>
      </c>
      <c r="O39" s="116">
        <f t="shared" ref="O39:O40" si="148">SUM(C39:N39)</f>
        <v>0</v>
      </c>
      <c r="P39" s="116">
        <f>O39*(1+P$1)</f>
        <v>0</v>
      </c>
      <c r="Q39" s="116">
        <f t="shared" ref="Q39:S39" si="149">P39*(1+Q$1)</f>
        <v>0</v>
      </c>
      <c r="R39" s="116">
        <f t="shared" si="149"/>
        <v>0</v>
      </c>
      <c r="S39" s="116">
        <f t="shared" si="149"/>
        <v>0</v>
      </c>
    </row>
    <row r="40" spans="1:19" x14ac:dyDescent="0.3">
      <c r="A40" s="1" t="s">
        <v>307</v>
      </c>
      <c r="B40" s="118">
        <v>0.1</v>
      </c>
      <c r="C40" s="116">
        <f>SUM(C36:C37,C39)*$B40</f>
        <v>0</v>
      </c>
      <c r="D40" s="116">
        <f t="shared" ref="D40" si="150">SUM(D36:D37,D39)*$B40</f>
        <v>0</v>
      </c>
      <c r="E40" s="116">
        <f t="shared" ref="E40" si="151">SUM(E36:E37,E39)*$B40</f>
        <v>0</v>
      </c>
      <c r="F40" s="116">
        <f t="shared" ref="F40" si="152">SUM(F36:F37,F39)*$B40</f>
        <v>0</v>
      </c>
      <c r="G40" s="116">
        <f t="shared" ref="G40" si="153">SUM(G36:G37,G39)*$B40</f>
        <v>0</v>
      </c>
      <c r="H40" s="116">
        <f t="shared" ref="H40" si="154">SUM(H36:H37,H39)*$B40</f>
        <v>0</v>
      </c>
      <c r="I40" s="116">
        <f t="shared" ref="I40" si="155">SUM(I36:I37,I39)*$B40</f>
        <v>0</v>
      </c>
      <c r="J40" s="116">
        <f t="shared" ref="J40" si="156">SUM(J36:J37,J39)*$B40</f>
        <v>0</v>
      </c>
      <c r="K40" s="116">
        <f t="shared" ref="K40" si="157">SUM(K36:K37,K39)*$B40</f>
        <v>0</v>
      </c>
      <c r="L40" s="116">
        <f t="shared" ref="L40" si="158">SUM(L36:L37,L39)*$B40</f>
        <v>0</v>
      </c>
      <c r="M40" s="116">
        <f t="shared" ref="M40" si="159">SUM(M36:M37,M39)*$B40</f>
        <v>0</v>
      </c>
      <c r="N40" s="116">
        <f t="shared" ref="N40" si="160">SUM(N36:N37,N39)*$B40</f>
        <v>0</v>
      </c>
      <c r="O40" s="116">
        <f t="shared" si="148"/>
        <v>0</v>
      </c>
      <c r="P40" s="116">
        <f>(P36+P38+P39)*$B40</f>
        <v>0</v>
      </c>
      <c r="Q40" s="116">
        <f t="shared" ref="Q40" si="161">(Q36+Q38+Q39)*$B40</f>
        <v>0</v>
      </c>
      <c r="R40" s="116">
        <f t="shared" ref="R40" si="162">(R36+R38+R39)*$B40</f>
        <v>0</v>
      </c>
      <c r="S40" s="116">
        <f t="shared" ref="S40" si="163">(S36+S38+S39)*$B40</f>
        <v>0</v>
      </c>
    </row>
    <row r="41" spans="1:19" x14ac:dyDescent="0.3">
      <c r="A41" s="209" t="s">
        <v>528</v>
      </c>
      <c r="B41" s="209"/>
      <c r="C41" s="97" t="s">
        <v>17</v>
      </c>
      <c r="D41" s="97" t="s">
        <v>18</v>
      </c>
      <c r="E41" s="97" t="s">
        <v>19</v>
      </c>
      <c r="F41" s="97" t="s">
        <v>20</v>
      </c>
      <c r="G41" s="97" t="s">
        <v>21</v>
      </c>
      <c r="H41" s="97" t="s">
        <v>22</v>
      </c>
      <c r="I41" s="97" t="s">
        <v>23</v>
      </c>
      <c r="J41" s="97" t="s">
        <v>24</v>
      </c>
      <c r="K41" s="97" t="s">
        <v>25</v>
      </c>
      <c r="L41" s="97" t="s">
        <v>26</v>
      </c>
      <c r="M41" s="97" t="s">
        <v>27</v>
      </c>
      <c r="N41" s="97" t="s">
        <v>28</v>
      </c>
      <c r="O41" s="97" t="s">
        <v>438</v>
      </c>
      <c r="P41" s="97" t="s">
        <v>447</v>
      </c>
      <c r="Q41" s="97" t="s">
        <v>448</v>
      </c>
      <c r="R41" s="97" t="s">
        <v>449</v>
      </c>
      <c r="S41" s="97" t="s">
        <v>450</v>
      </c>
    </row>
    <row r="42" spans="1:19" x14ac:dyDescent="0.3">
      <c r="A42" s="208" t="s">
        <v>306</v>
      </c>
      <c r="B42" s="208"/>
      <c r="C42" s="117"/>
      <c r="D42" s="178">
        <f>$C42</f>
        <v>0</v>
      </c>
      <c r="E42" s="178">
        <f t="shared" ref="E42:N43" si="164">$C42</f>
        <v>0</v>
      </c>
      <c r="F42" s="178">
        <f t="shared" si="164"/>
        <v>0</v>
      </c>
      <c r="G42" s="178">
        <f t="shared" si="164"/>
        <v>0</v>
      </c>
      <c r="H42" s="178">
        <f t="shared" si="164"/>
        <v>0</v>
      </c>
      <c r="I42" s="178">
        <f t="shared" si="164"/>
        <v>0</v>
      </c>
      <c r="J42" s="178">
        <f t="shared" si="164"/>
        <v>0</v>
      </c>
      <c r="K42" s="178">
        <f t="shared" si="164"/>
        <v>0</v>
      </c>
      <c r="L42" s="178">
        <f t="shared" si="164"/>
        <v>0</v>
      </c>
      <c r="M42" s="178">
        <f t="shared" si="164"/>
        <v>0</v>
      </c>
      <c r="N42" s="178">
        <f t="shared" si="164"/>
        <v>0</v>
      </c>
      <c r="O42" s="116">
        <f>SUM(C42:N42)</f>
        <v>0</v>
      </c>
      <c r="P42" s="116">
        <f>O42*(1+P$1)</f>
        <v>0</v>
      </c>
      <c r="Q42" s="116">
        <f t="shared" ref="Q42:S42" si="165">P42*(1+Q$1)</f>
        <v>0</v>
      </c>
      <c r="R42" s="116">
        <f t="shared" si="165"/>
        <v>0</v>
      </c>
      <c r="S42" s="116">
        <f t="shared" si="165"/>
        <v>0</v>
      </c>
    </row>
    <row r="43" spans="1:19" x14ac:dyDescent="0.3">
      <c r="A43" s="208" t="s">
        <v>53</v>
      </c>
      <c r="B43" s="208"/>
      <c r="C43" s="117"/>
      <c r="D43" s="178">
        <f>$C43</f>
        <v>0</v>
      </c>
      <c r="E43" s="178">
        <f t="shared" si="164"/>
        <v>0</v>
      </c>
      <c r="F43" s="178">
        <f t="shared" si="164"/>
        <v>0</v>
      </c>
      <c r="G43" s="178">
        <f t="shared" si="164"/>
        <v>0</v>
      </c>
      <c r="H43" s="178">
        <f t="shared" si="164"/>
        <v>0</v>
      </c>
      <c r="I43" s="178">
        <f t="shared" si="164"/>
        <v>0</v>
      </c>
      <c r="J43" s="178">
        <f t="shared" si="164"/>
        <v>0</v>
      </c>
      <c r="K43" s="178">
        <f t="shared" si="164"/>
        <v>0</v>
      </c>
      <c r="L43" s="178">
        <f t="shared" si="164"/>
        <v>0</v>
      </c>
      <c r="M43" s="178">
        <f t="shared" si="164"/>
        <v>0</v>
      </c>
      <c r="N43" s="178">
        <f t="shared" si="164"/>
        <v>0</v>
      </c>
      <c r="O43" s="116">
        <f t="shared" ref="O43:O54" si="166">SUM(C43:N43)</f>
        <v>0</v>
      </c>
      <c r="P43" s="116">
        <f>O43*(1+P$1)</f>
        <v>0</v>
      </c>
      <c r="Q43" s="116">
        <f t="shared" ref="Q43:S43" si="167">P43*(1+Q$1)</f>
        <v>0</v>
      </c>
      <c r="R43" s="116">
        <f t="shared" si="167"/>
        <v>0</v>
      </c>
      <c r="S43" s="116">
        <f t="shared" si="167"/>
        <v>0</v>
      </c>
    </row>
    <row r="44" spans="1:19" x14ac:dyDescent="0.3">
      <c r="A44" s="208" t="s">
        <v>54</v>
      </c>
      <c r="B44" s="208"/>
      <c r="C44" s="178"/>
      <c r="D44" s="178"/>
      <c r="E44" s="117"/>
      <c r="F44" s="178"/>
      <c r="G44" s="178"/>
      <c r="H44" s="117">
        <f>C42</f>
        <v>0</v>
      </c>
      <c r="I44" s="178"/>
      <c r="J44" s="178"/>
      <c r="K44" s="117">
        <f>C42</f>
        <v>0</v>
      </c>
      <c r="L44" s="178"/>
      <c r="M44" s="178"/>
      <c r="N44" s="117">
        <f>C42</f>
        <v>0</v>
      </c>
      <c r="O44" s="116">
        <f t="shared" si="166"/>
        <v>0</v>
      </c>
      <c r="P44" s="116">
        <f>O44*(1+P$1)</f>
        <v>0</v>
      </c>
      <c r="Q44" s="116">
        <f t="shared" ref="Q44:S44" si="168">P44*(1+Q$1)</f>
        <v>0</v>
      </c>
      <c r="R44" s="116">
        <f t="shared" si="168"/>
        <v>0</v>
      </c>
      <c r="S44" s="116">
        <f t="shared" si="168"/>
        <v>0</v>
      </c>
    </row>
    <row r="45" spans="1:19" x14ac:dyDescent="0.3">
      <c r="A45" s="1" t="s">
        <v>307</v>
      </c>
      <c r="B45" s="118">
        <v>0.1</v>
      </c>
      <c r="C45" s="116">
        <f>SUM(C42:C44)*$B45</f>
        <v>0</v>
      </c>
      <c r="D45" s="116">
        <f t="shared" ref="D45:N45" si="169">SUM(D42:D44)*$B45</f>
        <v>0</v>
      </c>
      <c r="E45" s="116">
        <f t="shared" si="169"/>
        <v>0</v>
      </c>
      <c r="F45" s="116">
        <f t="shared" si="169"/>
        <v>0</v>
      </c>
      <c r="G45" s="116">
        <f t="shared" si="169"/>
        <v>0</v>
      </c>
      <c r="H45" s="116">
        <f t="shared" si="169"/>
        <v>0</v>
      </c>
      <c r="I45" s="116">
        <f t="shared" si="169"/>
        <v>0</v>
      </c>
      <c r="J45" s="116">
        <f t="shared" si="169"/>
        <v>0</v>
      </c>
      <c r="K45" s="116">
        <f t="shared" si="169"/>
        <v>0</v>
      </c>
      <c r="L45" s="116">
        <f t="shared" si="169"/>
        <v>0</v>
      </c>
      <c r="M45" s="116">
        <f t="shared" si="169"/>
        <v>0</v>
      </c>
      <c r="N45" s="116">
        <f t="shared" si="169"/>
        <v>0</v>
      </c>
      <c r="O45" s="116">
        <f t="shared" si="166"/>
        <v>0</v>
      </c>
      <c r="P45" s="116">
        <f>SUM(P42:P44)*$B45</f>
        <v>0</v>
      </c>
      <c r="Q45" s="116">
        <f t="shared" ref="Q45:S45" si="170">SUM(Q42:Q44)*$B45</f>
        <v>0</v>
      </c>
      <c r="R45" s="116">
        <f t="shared" si="170"/>
        <v>0</v>
      </c>
      <c r="S45" s="116">
        <f t="shared" si="170"/>
        <v>0</v>
      </c>
    </row>
    <row r="46" spans="1:19" x14ac:dyDescent="0.3">
      <c r="A46" s="1" t="s">
        <v>308</v>
      </c>
      <c r="B46" s="119">
        <v>4.7E-2</v>
      </c>
      <c r="C46" s="116">
        <f>(C$42+C$43+SUM($C$44:$N$44)/12)*$B46</f>
        <v>0</v>
      </c>
      <c r="D46" s="116">
        <f t="shared" ref="D46:N46" si="171">(D$42+D$43+SUM($C$44:$N$44)/12)*$B46</f>
        <v>0</v>
      </c>
      <c r="E46" s="116">
        <f t="shared" si="171"/>
        <v>0</v>
      </c>
      <c r="F46" s="116">
        <f t="shared" si="171"/>
        <v>0</v>
      </c>
      <c r="G46" s="116">
        <f t="shared" si="171"/>
        <v>0</v>
      </c>
      <c r="H46" s="116">
        <f t="shared" si="171"/>
        <v>0</v>
      </c>
      <c r="I46" s="116">
        <f t="shared" si="171"/>
        <v>0</v>
      </c>
      <c r="J46" s="116">
        <f t="shared" si="171"/>
        <v>0</v>
      </c>
      <c r="K46" s="116">
        <f t="shared" si="171"/>
        <v>0</v>
      </c>
      <c r="L46" s="116">
        <f t="shared" si="171"/>
        <v>0</v>
      </c>
      <c r="M46" s="116">
        <f t="shared" si="171"/>
        <v>0</v>
      </c>
      <c r="N46" s="116">
        <f t="shared" si="171"/>
        <v>0</v>
      </c>
      <c r="O46" s="116">
        <f t="shared" si="166"/>
        <v>0</v>
      </c>
      <c r="P46" s="116">
        <f>SUM(P42:P44)*$B46*(1+P$3)</f>
        <v>0</v>
      </c>
      <c r="Q46" s="116">
        <f t="shared" ref="Q46:S46" si="172">SUM(Q42:Q44)*$B46*(1+Q$3)</f>
        <v>0</v>
      </c>
      <c r="R46" s="116">
        <f t="shared" si="172"/>
        <v>0</v>
      </c>
      <c r="S46" s="116">
        <f t="shared" si="172"/>
        <v>0</v>
      </c>
    </row>
    <row r="47" spans="1:19" x14ac:dyDescent="0.3">
      <c r="A47" s="1" t="s">
        <v>309</v>
      </c>
      <c r="B47" s="118">
        <v>1.55E-2</v>
      </c>
      <c r="C47" s="116">
        <f t="shared" ref="C47:N54" si="173">(C$42+C$43+SUM($C$44:$N$44)/12)*$B47</f>
        <v>0</v>
      </c>
      <c r="D47" s="116">
        <f t="shared" si="173"/>
        <v>0</v>
      </c>
      <c r="E47" s="116">
        <f t="shared" si="173"/>
        <v>0</v>
      </c>
      <c r="F47" s="116">
        <f t="shared" si="173"/>
        <v>0</v>
      </c>
      <c r="G47" s="116">
        <f t="shared" si="173"/>
        <v>0</v>
      </c>
      <c r="H47" s="116">
        <f t="shared" si="173"/>
        <v>0</v>
      </c>
      <c r="I47" s="116">
        <f t="shared" si="173"/>
        <v>0</v>
      </c>
      <c r="J47" s="116">
        <f t="shared" si="173"/>
        <v>0</v>
      </c>
      <c r="K47" s="116">
        <f t="shared" si="173"/>
        <v>0</v>
      </c>
      <c r="L47" s="116">
        <f t="shared" si="173"/>
        <v>0</v>
      </c>
      <c r="M47" s="116">
        <f t="shared" si="173"/>
        <v>0</v>
      </c>
      <c r="N47" s="116">
        <f t="shared" si="173"/>
        <v>0</v>
      </c>
      <c r="O47" s="116">
        <f t="shared" si="166"/>
        <v>0</v>
      </c>
      <c r="P47" s="116">
        <f>SUM(P42:P44)*$B47*(1+P$3)</f>
        <v>0</v>
      </c>
      <c r="Q47" s="116">
        <f t="shared" ref="Q47:S47" si="174">SUM(Q42:Q44)*$B47*(1+Q$3)</f>
        <v>0</v>
      </c>
      <c r="R47" s="116">
        <f t="shared" si="174"/>
        <v>0</v>
      </c>
      <c r="S47" s="116">
        <f t="shared" si="174"/>
        <v>0</v>
      </c>
    </row>
    <row r="48" spans="1:19" x14ac:dyDescent="0.3">
      <c r="A48" s="1" t="s">
        <v>310</v>
      </c>
      <c r="B48" s="119">
        <v>1E-3</v>
      </c>
      <c r="C48" s="116">
        <f t="shared" si="173"/>
        <v>0</v>
      </c>
      <c r="D48" s="116">
        <f t="shared" si="173"/>
        <v>0</v>
      </c>
      <c r="E48" s="116">
        <f t="shared" si="173"/>
        <v>0</v>
      </c>
      <c r="F48" s="116">
        <f t="shared" si="173"/>
        <v>0</v>
      </c>
      <c r="G48" s="116">
        <f t="shared" si="173"/>
        <v>0</v>
      </c>
      <c r="H48" s="116">
        <f t="shared" si="173"/>
        <v>0</v>
      </c>
      <c r="I48" s="116">
        <f t="shared" si="173"/>
        <v>0</v>
      </c>
      <c r="J48" s="116">
        <f t="shared" si="173"/>
        <v>0</v>
      </c>
      <c r="K48" s="116">
        <f t="shared" si="173"/>
        <v>0</v>
      </c>
      <c r="L48" s="116">
        <f t="shared" si="173"/>
        <v>0</v>
      </c>
      <c r="M48" s="116">
        <f t="shared" si="173"/>
        <v>0</v>
      </c>
      <c r="N48" s="116">
        <f t="shared" si="173"/>
        <v>0</v>
      </c>
      <c r="O48" s="116">
        <f t="shared" si="166"/>
        <v>0</v>
      </c>
      <c r="P48" s="116">
        <f>SUM(P42:P44)*$B48*(1+P$3)</f>
        <v>0</v>
      </c>
      <c r="Q48" s="116">
        <f t="shared" ref="Q48:S48" si="175">SUM(Q42:Q44)*$B48*(1+Q$3)</f>
        <v>0</v>
      </c>
      <c r="R48" s="116">
        <f t="shared" si="175"/>
        <v>0</v>
      </c>
      <c r="S48" s="116">
        <f t="shared" si="175"/>
        <v>0</v>
      </c>
    </row>
    <row r="49" spans="1:19" x14ac:dyDescent="0.3">
      <c r="A49" s="1" t="s">
        <v>311</v>
      </c>
      <c r="B49" s="119">
        <v>0.23599999999999999</v>
      </c>
      <c r="C49" s="116">
        <f t="shared" si="173"/>
        <v>0</v>
      </c>
      <c r="D49" s="116">
        <f t="shared" si="173"/>
        <v>0</v>
      </c>
      <c r="E49" s="116">
        <f t="shared" si="173"/>
        <v>0</v>
      </c>
      <c r="F49" s="116">
        <f t="shared" si="173"/>
        <v>0</v>
      </c>
      <c r="G49" s="116">
        <f t="shared" si="173"/>
        <v>0</v>
      </c>
      <c r="H49" s="116">
        <f t="shared" si="173"/>
        <v>0</v>
      </c>
      <c r="I49" s="116">
        <f t="shared" si="173"/>
        <v>0</v>
      </c>
      <c r="J49" s="116">
        <f t="shared" si="173"/>
        <v>0</v>
      </c>
      <c r="K49" s="116">
        <f t="shared" si="173"/>
        <v>0</v>
      </c>
      <c r="L49" s="116">
        <f t="shared" si="173"/>
        <v>0</v>
      </c>
      <c r="M49" s="116">
        <f t="shared" si="173"/>
        <v>0</v>
      </c>
      <c r="N49" s="116">
        <f t="shared" si="173"/>
        <v>0</v>
      </c>
      <c r="O49" s="116">
        <f t="shared" si="166"/>
        <v>0</v>
      </c>
      <c r="P49" s="116">
        <f>SUM(P42:P44)*$B49*(1+P$3)</f>
        <v>0</v>
      </c>
      <c r="Q49" s="116">
        <f t="shared" ref="Q49:S49" si="176">SUM(Q42:Q44)*$B49*(1+Q$3)</f>
        <v>0</v>
      </c>
      <c r="R49" s="116">
        <f t="shared" si="176"/>
        <v>0</v>
      </c>
      <c r="S49" s="116">
        <f t="shared" si="176"/>
        <v>0</v>
      </c>
    </row>
    <row r="50" spans="1:19" x14ac:dyDescent="0.3">
      <c r="A50" s="1" t="s">
        <v>312</v>
      </c>
      <c r="B50" s="118">
        <v>5.5E-2</v>
      </c>
      <c r="C50" s="116">
        <f t="shared" si="173"/>
        <v>0</v>
      </c>
      <c r="D50" s="116">
        <f t="shared" si="173"/>
        <v>0</v>
      </c>
      <c r="E50" s="116">
        <f t="shared" si="173"/>
        <v>0</v>
      </c>
      <c r="F50" s="116">
        <f t="shared" si="173"/>
        <v>0</v>
      </c>
      <c r="G50" s="116">
        <f t="shared" si="173"/>
        <v>0</v>
      </c>
      <c r="H50" s="116">
        <f t="shared" si="173"/>
        <v>0</v>
      </c>
      <c r="I50" s="116">
        <f t="shared" si="173"/>
        <v>0</v>
      </c>
      <c r="J50" s="116">
        <f t="shared" si="173"/>
        <v>0</v>
      </c>
      <c r="K50" s="116">
        <f t="shared" si="173"/>
        <v>0</v>
      </c>
      <c r="L50" s="116">
        <f t="shared" si="173"/>
        <v>0</v>
      </c>
      <c r="M50" s="116">
        <f t="shared" si="173"/>
        <v>0</v>
      </c>
      <c r="N50" s="116">
        <f t="shared" si="173"/>
        <v>0</v>
      </c>
      <c r="O50" s="116">
        <f t="shared" si="166"/>
        <v>0</v>
      </c>
      <c r="P50" s="116">
        <f>SUM(P42:P44)*$B50*(1+P$3)</f>
        <v>0</v>
      </c>
      <c r="Q50" s="116">
        <f t="shared" ref="Q50:S50" si="177">SUM(Q42:Q44)*$B50*(1+Q$3)</f>
        <v>0</v>
      </c>
      <c r="R50" s="116">
        <f t="shared" si="177"/>
        <v>0</v>
      </c>
      <c r="S50" s="116">
        <f t="shared" si="177"/>
        <v>0</v>
      </c>
    </row>
    <row r="51" spans="1:19" x14ac:dyDescent="0.3">
      <c r="A51" s="1" t="s">
        <v>313</v>
      </c>
      <c r="B51" s="119">
        <v>6.0000000000000001E-3</v>
      </c>
      <c r="C51" s="116">
        <f t="shared" si="173"/>
        <v>0</v>
      </c>
      <c r="D51" s="116">
        <f t="shared" si="173"/>
        <v>0</v>
      </c>
      <c r="E51" s="116">
        <f t="shared" si="173"/>
        <v>0</v>
      </c>
      <c r="F51" s="116">
        <f t="shared" si="173"/>
        <v>0</v>
      </c>
      <c r="G51" s="116">
        <f t="shared" si="173"/>
        <v>0</v>
      </c>
      <c r="H51" s="116">
        <f t="shared" si="173"/>
        <v>0</v>
      </c>
      <c r="I51" s="116">
        <f t="shared" si="173"/>
        <v>0</v>
      </c>
      <c r="J51" s="116">
        <f t="shared" si="173"/>
        <v>0</v>
      </c>
      <c r="K51" s="116">
        <f t="shared" si="173"/>
        <v>0</v>
      </c>
      <c r="L51" s="116">
        <f t="shared" si="173"/>
        <v>0</v>
      </c>
      <c r="M51" s="116">
        <f t="shared" si="173"/>
        <v>0</v>
      </c>
      <c r="N51" s="116">
        <f t="shared" si="173"/>
        <v>0</v>
      </c>
      <c r="O51" s="116">
        <f t="shared" si="166"/>
        <v>0</v>
      </c>
      <c r="P51" s="116">
        <f>SUM(P42:P44)*$B51*(1+P$3)</f>
        <v>0</v>
      </c>
      <c r="Q51" s="116">
        <f t="shared" ref="Q51:S51" si="178">SUM(Q42:Q44)*$B51*(1+Q$3)</f>
        <v>0</v>
      </c>
      <c r="R51" s="116">
        <f t="shared" si="178"/>
        <v>0</v>
      </c>
      <c r="S51" s="116">
        <f t="shared" si="178"/>
        <v>0</v>
      </c>
    </row>
    <row r="52" spans="1:19" x14ac:dyDescent="0.3">
      <c r="A52" s="1" t="s">
        <v>314</v>
      </c>
      <c r="B52" s="119">
        <v>2E-3</v>
      </c>
      <c r="C52" s="116">
        <f t="shared" si="173"/>
        <v>0</v>
      </c>
      <c r="D52" s="116">
        <f t="shared" si="173"/>
        <v>0</v>
      </c>
      <c r="E52" s="116">
        <f t="shared" si="173"/>
        <v>0</v>
      </c>
      <c r="F52" s="116">
        <f t="shared" si="173"/>
        <v>0</v>
      </c>
      <c r="G52" s="116">
        <f t="shared" si="173"/>
        <v>0</v>
      </c>
      <c r="H52" s="116">
        <f t="shared" si="173"/>
        <v>0</v>
      </c>
      <c r="I52" s="116">
        <f t="shared" si="173"/>
        <v>0</v>
      </c>
      <c r="J52" s="116">
        <f t="shared" si="173"/>
        <v>0</v>
      </c>
      <c r="K52" s="116">
        <f t="shared" si="173"/>
        <v>0</v>
      </c>
      <c r="L52" s="116">
        <f t="shared" si="173"/>
        <v>0</v>
      </c>
      <c r="M52" s="116">
        <f t="shared" si="173"/>
        <v>0</v>
      </c>
      <c r="N52" s="116">
        <f t="shared" si="173"/>
        <v>0</v>
      </c>
      <c r="O52" s="116">
        <f t="shared" si="166"/>
        <v>0</v>
      </c>
      <c r="P52" s="116">
        <f>SUM(P42:P44)*$B52*(1+P$3)</f>
        <v>0</v>
      </c>
      <c r="Q52" s="116">
        <f t="shared" ref="Q52:S52" si="179">SUM(Q42:Q44)*$B52*(1+Q$3)</f>
        <v>0</v>
      </c>
      <c r="R52" s="116">
        <f t="shared" si="179"/>
        <v>0</v>
      </c>
      <c r="S52" s="116">
        <f t="shared" si="179"/>
        <v>0</v>
      </c>
    </row>
    <row r="53" spans="1:19" x14ac:dyDescent="0.3">
      <c r="A53" s="1" t="s">
        <v>315</v>
      </c>
      <c r="B53" s="118">
        <v>8.0000000000000002E-3</v>
      </c>
      <c r="C53" s="116">
        <f t="shared" si="173"/>
        <v>0</v>
      </c>
      <c r="D53" s="116">
        <f t="shared" si="173"/>
        <v>0</v>
      </c>
      <c r="E53" s="116">
        <f t="shared" si="173"/>
        <v>0</v>
      </c>
      <c r="F53" s="116">
        <f t="shared" si="173"/>
        <v>0</v>
      </c>
      <c r="G53" s="116">
        <f t="shared" si="173"/>
        <v>0</v>
      </c>
      <c r="H53" s="116">
        <f t="shared" si="173"/>
        <v>0</v>
      </c>
      <c r="I53" s="116">
        <f t="shared" si="173"/>
        <v>0</v>
      </c>
      <c r="J53" s="116">
        <f t="shared" si="173"/>
        <v>0</v>
      </c>
      <c r="K53" s="116">
        <f t="shared" si="173"/>
        <v>0</v>
      </c>
      <c r="L53" s="116">
        <f t="shared" si="173"/>
        <v>0</v>
      </c>
      <c r="M53" s="116">
        <f t="shared" si="173"/>
        <v>0</v>
      </c>
      <c r="N53" s="116">
        <f t="shared" si="173"/>
        <v>0</v>
      </c>
      <c r="O53" s="116">
        <f t="shared" si="166"/>
        <v>0</v>
      </c>
      <c r="P53" s="116">
        <f>SUM(P42:P44)*$B53*(1+P$3)</f>
        <v>0</v>
      </c>
      <c r="Q53" s="116">
        <f t="shared" ref="Q53:S53" si="180">SUM(Q42:Q44)*$B53*(1+Q$3)</f>
        <v>0</v>
      </c>
      <c r="R53" s="116">
        <f t="shared" si="180"/>
        <v>0</v>
      </c>
      <c r="S53" s="116">
        <f t="shared" si="180"/>
        <v>0</v>
      </c>
    </row>
    <row r="54" spans="1:19" x14ac:dyDescent="0.3">
      <c r="A54" s="1" t="s">
        <v>316</v>
      </c>
      <c r="B54" s="118">
        <v>7.0000000000000001E-3</v>
      </c>
      <c r="C54" s="116">
        <f>(C$42+C$43+SUM($C$44:$N$44)/12)*$B54</f>
        <v>0</v>
      </c>
      <c r="D54" s="116">
        <f t="shared" si="173"/>
        <v>0</v>
      </c>
      <c r="E54" s="116">
        <f t="shared" si="173"/>
        <v>0</v>
      </c>
      <c r="F54" s="116">
        <f t="shared" si="173"/>
        <v>0</v>
      </c>
      <c r="G54" s="116">
        <f t="shared" si="173"/>
        <v>0</v>
      </c>
      <c r="H54" s="116">
        <f t="shared" si="173"/>
        <v>0</v>
      </c>
      <c r="I54" s="116">
        <f t="shared" si="173"/>
        <v>0</v>
      </c>
      <c r="J54" s="116">
        <f t="shared" si="173"/>
        <v>0</v>
      </c>
      <c r="K54" s="116">
        <f t="shared" si="173"/>
        <v>0</v>
      </c>
      <c r="L54" s="116">
        <f t="shared" si="173"/>
        <v>0</v>
      </c>
      <c r="M54" s="116">
        <f t="shared" si="173"/>
        <v>0</v>
      </c>
      <c r="N54" s="116">
        <f t="shared" si="173"/>
        <v>0</v>
      </c>
      <c r="O54" s="116">
        <f t="shared" si="166"/>
        <v>0</v>
      </c>
      <c r="P54" s="116">
        <f>SUM(P42:P44)*$B54*(1+P$3)</f>
        <v>0</v>
      </c>
      <c r="Q54" s="116">
        <f t="shared" ref="Q54:S54" si="181">SUM(Q42:Q44)*$B54*(1+Q$3)</f>
        <v>0</v>
      </c>
      <c r="R54" s="116">
        <f t="shared" si="181"/>
        <v>0</v>
      </c>
      <c r="S54" s="116">
        <f t="shared" si="181"/>
        <v>0</v>
      </c>
    </row>
    <row r="55" spans="1:19" x14ac:dyDescent="0.3">
      <c r="A55" s="209" t="s">
        <v>529</v>
      </c>
      <c r="B55" s="209"/>
      <c r="C55" s="97" t="s">
        <v>17</v>
      </c>
      <c r="D55" s="97" t="s">
        <v>18</v>
      </c>
      <c r="E55" s="97" t="s">
        <v>19</v>
      </c>
      <c r="F55" s="97" t="s">
        <v>20</v>
      </c>
      <c r="G55" s="97" t="s">
        <v>21</v>
      </c>
      <c r="H55" s="97" t="s">
        <v>22</v>
      </c>
      <c r="I55" s="97" t="s">
        <v>23</v>
      </c>
      <c r="J55" s="97" t="s">
        <v>24</v>
      </c>
      <c r="K55" s="97" t="s">
        <v>25</v>
      </c>
      <c r="L55" s="97" t="s">
        <v>26</v>
      </c>
      <c r="M55" s="97" t="s">
        <v>27</v>
      </c>
      <c r="N55" s="97" t="s">
        <v>28</v>
      </c>
      <c r="O55" s="97" t="s">
        <v>438</v>
      </c>
      <c r="P55" s="97" t="s">
        <v>447</v>
      </c>
      <c r="Q55" s="97" t="s">
        <v>448</v>
      </c>
      <c r="R55" s="97" t="s">
        <v>449</v>
      </c>
      <c r="S55" s="97" t="s">
        <v>450</v>
      </c>
    </row>
    <row r="56" spans="1:19" x14ac:dyDescent="0.3">
      <c r="A56" s="208" t="s">
        <v>306</v>
      </c>
      <c r="B56" s="208"/>
      <c r="C56" s="117"/>
      <c r="D56" s="178">
        <f>$C56</f>
        <v>0</v>
      </c>
      <c r="E56" s="178">
        <f t="shared" ref="E56:N57" si="182">$C56</f>
        <v>0</v>
      </c>
      <c r="F56" s="178">
        <f t="shared" si="182"/>
        <v>0</v>
      </c>
      <c r="G56" s="178">
        <f t="shared" si="182"/>
        <v>0</v>
      </c>
      <c r="H56" s="178">
        <f t="shared" si="182"/>
        <v>0</v>
      </c>
      <c r="I56" s="178">
        <f t="shared" si="182"/>
        <v>0</v>
      </c>
      <c r="J56" s="178">
        <f t="shared" si="182"/>
        <v>0</v>
      </c>
      <c r="K56" s="178">
        <f t="shared" si="182"/>
        <v>0</v>
      </c>
      <c r="L56" s="178">
        <f t="shared" si="182"/>
        <v>0</v>
      </c>
      <c r="M56" s="178">
        <f t="shared" si="182"/>
        <v>0</v>
      </c>
      <c r="N56" s="178">
        <f t="shared" si="182"/>
        <v>0</v>
      </c>
      <c r="O56" s="116">
        <f t="shared" ref="O56" si="183">SUM(C56:N56)</f>
        <v>0</v>
      </c>
      <c r="P56" s="116">
        <f t="shared" ref="P56:S56" si="184">O56*(1+P$1)</f>
        <v>0</v>
      </c>
      <c r="Q56" s="116">
        <f t="shared" si="184"/>
        <v>0</v>
      </c>
      <c r="R56" s="116">
        <f t="shared" si="184"/>
        <v>0</v>
      </c>
      <c r="S56" s="116">
        <f t="shared" si="184"/>
        <v>0</v>
      </c>
    </row>
    <row r="57" spans="1:19" x14ac:dyDescent="0.3">
      <c r="A57" s="208" t="s">
        <v>53</v>
      </c>
      <c r="B57" s="208"/>
      <c r="C57" s="117"/>
      <c r="D57" s="178">
        <f>$C57</f>
        <v>0</v>
      </c>
      <c r="E57" s="178">
        <f t="shared" si="182"/>
        <v>0</v>
      </c>
      <c r="F57" s="178">
        <f t="shared" si="182"/>
        <v>0</v>
      </c>
      <c r="G57" s="178">
        <f t="shared" si="182"/>
        <v>0</v>
      </c>
      <c r="H57" s="178">
        <f t="shared" si="182"/>
        <v>0</v>
      </c>
      <c r="I57" s="178">
        <f t="shared" si="182"/>
        <v>0</v>
      </c>
      <c r="J57" s="178">
        <f t="shared" si="182"/>
        <v>0</v>
      </c>
      <c r="K57" s="178">
        <f t="shared" si="182"/>
        <v>0</v>
      </c>
      <c r="L57" s="178">
        <f t="shared" si="182"/>
        <v>0</v>
      </c>
      <c r="M57" s="178">
        <f t="shared" si="182"/>
        <v>0</v>
      </c>
      <c r="N57" s="178">
        <f t="shared" si="182"/>
        <v>0</v>
      </c>
      <c r="O57" s="116">
        <f t="shared" ref="O57:O68" si="185">SUM(C57:N57)</f>
        <v>0</v>
      </c>
      <c r="P57" s="116">
        <f t="shared" ref="P57:S57" si="186">O57*(1+P$1)</f>
        <v>0</v>
      </c>
      <c r="Q57" s="116">
        <f t="shared" si="186"/>
        <v>0</v>
      </c>
      <c r="R57" s="116">
        <f t="shared" si="186"/>
        <v>0</v>
      </c>
      <c r="S57" s="116">
        <f t="shared" si="186"/>
        <v>0</v>
      </c>
    </row>
    <row r="58" spans="1:19" x14ac:dyDescent="0.3">
      <c r="A58" s="208" t="s">
        <v>54</v>
      </c>
      <c r="B58" s="208"/>
      <c r="C58" s="178"/>
      <c r="D58" s="178"/>
      <c r="E58" s="117"/>
      <c r="F58" s="178"/>
      <c r="G58" s="178"/>
      <c r="H58" s="117">
        <f>C56</f>
        <v>0</v>
      </c>
      <c r="I58" s="178"/>
      <c r="J58" s="178"/>
      <c r="K58" s="117">
        <f>C56</f>
        <v>0</v>
      </c>
      <c r="L58" s="178"/>
      <c r="M58" s="178"/>
      <c r="N58" s="117">
        <f>C56</f>
        <v>0</v>
      </c>
      <c r="O58" s="116">
        <f t="shared" si="185"/>
        <v>0</v>
      </c>
      <c r="P58" s="116">
        <f t="shared" ref="P58:S58" si="187">O58*(1+P$1)</f>
        <v>0</v>
      </c>
      <c r="Q58" s="116">
        <f t="shared" si="187"/>
        <v>0</v>
      </c>
      <c r="R58" s="116">
        <f t="shared" si="187"/>
        <v>0</v>
      </c>
      <c r="S58" s="116">
        <f t="shared" si="187"/>
        <v>0</v>
      </c>
    </row>
    <row r="59" spans="1:19" x14ac:dyDescent="0.3">
      <c r="A59" s="1" t="s">
        <v>307</v>
      </c>
      <c r="B59" s="118">
        <v>0.1</v>
      </c>
      <c r="C59" s="116">
        <f>SUM(C56:C58)*$B59</f>
        <v>0</v>
      </c>
      <c r="D59" s="116">
        <f t="shared" ref="D59" si="188">SUM(D56:D58)*$B59</f>
        <v>0</v>
      </c>
      <c r="E59" s="116">
        <f t="shared" ref="E59" si="189">SUM(E56:E58)*$B59</f>
        <v>0</v>
      </c>
      <c r="F59" s="116">
        <f t="shared" ref="F59" si="190">SUM(F56:F58)*$B59</f>
        <v>0</v>
      </c>
      <c r="G59" s="116">
        <f t="shared" ref="G59" si="191">SUM(G56:G58)*$B59</f>
        <v>0</v>
      </c>
      <c r="H59" s="116">
        <f t="shared" ref="H59" si="192">SUM(H56:H58)*$B59</f>
        <v>0</v>
      </c>
      <c r="I59" s="116">
        <f t="shared" ref="I59" si="193">SUM(I56:I58)*$B59</f>
        <v>0</v>
      </c>
      <c r="J59" s="116">
        <f t="shared" ref="J59" si="194">SUM(J56:J58)*$B59</f>
        <v>0</v>
      </c>
      <c r="K59" s="116">
        <f t="shared" ref="K59" si="195">SUM(K56:K58)*$B59</f>
        <v>0</v>
      </c>
      <c r="L59" s="116">
        <f t="shared" ref="L59" si="196">SUM(L56:L58)*$B59</f>
        <v>0</v>
      </c>
      <c r="M59" s="116">
        <f t="shared" ref="M59" si="197">SUM(M56:M58)*$B59</f>
        <v>0</v>
      </c>
      <c r="N59" s="116">
        <f t="shared" ref="N59" si="198">SUM(N56:N58)*$B59</f>
        <v>0</v>
      </c>
      <c r="O59" s="116">
        <f t="shared" si="185"/>
        <v>0</v>
      </c>
      <c r="P59" s="116">
        <f t="shared" ref="P59" si="199">SUM(P56:P58)*$B59</f>
        <v>0</v>
      </c>
      <c r="Q59" s="116">
        <f t="shared" ref="Q59" si="200">SUM(Q56:Q58)*$B59</f>
        <v>0</v>
      </c>
      <c r="R59" s="116">
        <f t="shared" ref="R59" si="201">SUM(R56:R58)*$B59</f>
        <v>0</v>
      </c>
      <c r="S59" s="116">
        <f t="shared" ref="S59" si="202">SUM(S56:S58)*$B59</f>
        <v>0</v>
      </c>
    </row>
    <row r="60" spans="1:19" x14ac:dyDescent="0.3">
      <c r="A60" s="1" t="s">
        <v>308</v>
      </c>
      <c r="B60" s="119">
        <v>4.7E-2</v>
      </c>
      <c r="C60" s="116">
        <f>(C$56+C$57+SUM($C$58:$N$58)/12)*$B60</f>
        <v>0</v>
      </c>
      <c r="D60" s="116">
        <f t="shared" ref="D60:N60" si="203">(D$56+D$57+SUM($C$58:$N$58)/12)*$B60</f>
        <v>0</v>
      </c>
      <c r="E60" s="116">
        <f t="shared" si="203"/>
        <v>0</v>
      </c>
      <c r="F60" s="116">
        <f t="shared" si="203"/>
        <v>0</v>
      </c>
      <c r="G60" s="116">
        <f t="shared" si="203"/>
        <v>0</v>
      </c>
      <c r="H60" s="116">
        <f t="shared" si="203"/>
        <v>0</v>
      </c>
      <c r="I60" s="116">
        <f t="shared" si="203"/>
        <v>0</v>
      </c>
      <c r="J60" s="116">
        <f t="shared" si="203"/>
        <v>0</v>
      </c>
      <c r="K60" s="116">
        <f t="shared" si="203"/>
        <v>0</v>
      </c>
      <c r="L60" s="116">
        <f t="shared" si="203"/>
        <v>0</v>
      </c>
      <c r="M60" s="116">
        <f t="shared" si="203"/>
        <v>0</v>
      </c>
      <c r="N60" s="116">
        <f t="shared" si="203"/>
        <v>0</v>
      </c>
      <c r="O60" s="116">
        <f t="shared" si="185"/>
        <v>0</v>
      </c>
      <c r="P60" s="116">
        <f t="shared" ref="P60:S60" si="204">SUM(P56:P58)*$B60*(1+P$3)</f>
        <v>0</v>
      </c>
      <c r="Q60" s="116">
        <f t="shared" si="204"/>
        <v>0</v>
      </c>
      <c r="R60" s="116">
        <f t="shared" si="204"/>
        <v>0</v>
      </c>
      <c r="S60" s="116">
        <f t="shared" si="204"/>
        <v>0</v>
      </c>
    </row>
    <row r="61" spans="1:19" x14ac:dyDescent="0.3">
      <c r="A61" s="1" t="s">
        <v>309</v>
      </c>
      <c r="B61" s="118">
        <v>1.55E-2</v>
      </c>
      <c r="C61" s="116">
        <f t="shared" ref="C61:N68" si="205">(C$56+C$57+SUM($C$58:$N$58)/12)*$B61</f>
        <v>0</v>
      </c>
      <c r="D61" s="116">
        <f t="shared" si="205"/>
        <v>0</v>
      </c>
      <c r="E61" s="116">
        <f t="shared" si="205"/>
        <v>0</v>
      </c>
      <c r="F61" s="116">
        <f t="shared" si="205"/>
        <v>0</v>
      </c>
      <c r="G61" s="116">
        <f t="shared" si="205"/>
        <v>0</v>
      </c>
      <c r="H61" s="116">
        <f t="shared" si="205"/>
        <v>0</v>
      </c>
      <c r="I61" s="116">
        <f t="shared" si="205"/>
        <v>0</v>
      </c>
      <c r="J61" s="116">
        <f t="shared" si="205"/>
        <v>0</v>
      </c>
      <c r="K61" s="116">
        <f t="shared" si="205"/>
        <v>0</v>
      </c>
      <c r="L61" s="116">
        <f t="shared" si="205"/>
        <v>0</v>
      </c>
      <c r="M61" s="116">
        <f t="shared" si="205"/>
        <v>0</v>
      </c>
      <c r="N61" s="116">
        <f t="shared" si="205"/>
        <v>0</v>
      </c>
      <c r="O61" s="116">
        <f t="shared" si="185"/>
        <v>0</v>
      </c>
      <c r="P61" s="116">
        <f t="shared" ref="P61:S61" si="206">SUM(P56:P58)*$B61*(1+P$3)</f>
        <v>0</v>
      </c>
      <c r="Q61" s="116">
        <f t="shared" si="206"/>
        <v>0</v>
      </c>
      <c r="R61" s="116">
        <f t="shared" si="206"/>
        <v>0</v>
      </c>
      <c r="S61" s="116">
        <f t="shared" si="206"/>
        <v>0</v>
      </c>
    </row>
    <row r="62" spans="1:19" x14ac:dyDescent="0.3">
      <c r="A62" s="1" t="s">
        <v>310</v>
      </c>
      <c r="B62" s="119">
        <v>1E-3</v>
      </c>
      <c r="C62" s="116">
        <f t="shared" si="205"/>
        <v>0</v>
      </c>
      <c r="D62" s="116">
        <f t="shared" si="205"/>
        <v>0</v>
      </c>
      <c r="E62" s="116">
        <f t="shared" si="205"/>
        <v>0</v>
      </c>
      <c r="F62" s="116">
        <f t="shared" si="205"/>
        <v>0</v>
      </c>
      <c r="G62" s="116">
        <f t="shared" si="205"/>
        <v>0</v>
      </c>
      <c r="H62" s="116">
        <f t="shared" si="205"/>
        <v>0</v>
      </c>
      <c r="I62" s="116">
        <f t="shared" si="205"/>
        <v>0</v>
      </c>
      <c r="J62" s="116">
        <f t="shared" si="205"/>
        <v>0</v>
      </c>
      <c r="K62" s="116">
        <f t="shared" si="205"/>
        <v>0</v>
      </c>
      <c r="L62" s="116">
        <f t="shared" si="205"/>
        <v>0</v>
      </c>
      <c r="M62" s="116">
        <f t="shared" si="205"/>
        <v>0</v>
      </c>
      <c r="N62" s="116">
        <f t="shared" si="205"/>
        <v>0</v>
      </c>
      <c r="O62" s="116">
        <f t="shared" si="185"/>
        <v>0</v>
      </c>
      <c r="P62" s="116">
        <f t="shared" ref="P62:S62" si="207">SUM(P56:P58)*$B62*(1+P$3)</f>
        <v>0</v>
      </c>
      <c r="Q62" s="116">
        <f t="shared" si="207"/>
        <v>0</v>
      </c>
      <c r="R62" s="116">
        <f t="shared" si="207"/>
        <v>0</v>
      </c>
      <c r="S62" s="116">
        <f t="shared" si="207"/>
        <v>0</v>
      </c>
    </row>
    <row r="63" spans="1:19" x14ac:dyDescent="0.3">
      <c r="A63" s="1" t="s">
        <v>311</v>
      </c>
      <c r="B63" s="119">
        <v>0.23599999999999999</v>
      </c>
      <c r="C63" s="116">
        <f t="shared" si="205"/>
        <v>0</v>
      </c>
      <c r="D63" s="116">
        <f t="shared" si="205"/>
        <v>0</v>
      </c>
      <c r="E63" s="116">
        <f t="shared" si="205"/>
        <v>0</v>
      </c>
      <c r="F63" s="116">
        <f t="shared" si="205"/>
        <v>0</v>
      </c>
      <c r="G63" s="116">
        <f t="shared" si="205"/>
        <v>0</v>
      </c>
      <c r="H63" s="116">
        <f t="shared" si="205"/>
        <v>0</v>
      </c>
      <c r="I63" s="116">
        <f t="shared" si="205"/>
        <v>0</v>
      </c>
      <c r="J63" s="116">
        <f t="shared" si="205"/>
        <v>0</v>
      </c>
      <c r="K63" s="116">
        <f t="shared" si="205"/>
        <v>0</v>
      </c>
      <c r="L63" s="116">
        <f t="shared" si="205"/>
        <v>0</v>
      </c>
      <c r="M63" s="116">
        <f t="shared" si="205"/>
        <v>0</v>
      </c>
      <c r="N63" s="116">
        <f t="shared" si="205"/>
        <v>0</v>
      </c>
      <c r="O63" s="116">
        <f t="shared" si="185"/>
        <v>0</v>
      </c>
      <c r="P63" s="116">
        <f t="shared" ref="P63:S63" si="208">SUM(P56:P58)*$B63*(1+P$3)</f>
        <v>0</v>
      </c>
      <c r="Q63" s="116">
        <f t="shared" si="208"/>
        <v>0</v>
      </c>
      <c r="R63" s="116">
        <f t="shared" si="208"/>
        <v>0</v>
      </c>
      <c r="S63" s="116">
        <f t="shared" si="208"/>
        <v>0</v>
      </c>
    </row>
    <row r="64" spans="1:19" x14ac:dyDescent="0.3">
      <c r="A64" s="1" t="s">
        <v>312</v>
      </c>
      <c r="B64" s="118">
        <v>5.5E-2</v>
      </c>
      <c r="C64" s="116">
        <f t="shared" si="205"/>
        <v>0</v>
      </c>
      <c r="D64" s="116">
        <f t="shared" si="205"/>
        <v>0</v>
      </c>
      <c r="E64" s="116">
        <f t="shared" si="205"/>
        <v>0</v>
      </c>
      <c r="F64" s="116">
        <f t="shared" si="205"/>
        <v>0</v>
      </c>
      <c r="G64" s="116">
        <f t="shared" si="205"/>
        <v>0</v>
      </c>
      <c r="H64" s="116">
        <f t="shared" si="205"/>
        <v>0</v>
      </c>
      <c r="I64" s="116">
        <f t="shared" si="205"/>
        <v>0</v>
      </c>
      <c r="J64" s="116">
        <f t="shared" si="205"/>
        <v>0</v>
      </c>
      <c r="K64" s="116">
        <f t="shared" si="205"/>
        <v>0</v>
      </c>
      <c r="L64" s="116">
        <f t="shared" si="205"/>
        <v>0</v>
      </c>
      <c r="M64" s="116">
        <f t="shared" si="205"/>
        <v>0</v>
      </c>
      <c r="N64" s="116">
        <f t="shared" si="205"/>
        <v>0</v>
      </c>
      <c r="O64" s="116">
        <f t="shared" si="185"/>
        <v>0</v>
      </c>
      <c r="P64" s="116">
        <f t="shared" ref="P64:S64" si="209">SUM(P56:P58)*$B64*(1+P$3)</f>
        <v>0</v>
      </c>
      <c r="Q64" s="116">
        <f t="shared" si="209"/>
        <v>0</v>
      </c>
      <c r="R64" s="116">
        <f t="shared" si="209"/>
        <v>0</v>
      </c>
      <c r="S64" s="116">
        <f t="shared" si="209"/>
        <v>0</v>
      </c>
    </row>
    <row r="65" spans="1:19" x14ac:dyDescent="0.3">
      <c r="A65" s="1" t="s">
        <v>313</v>
      </c>
      <c r="B65" s="119">
        <v>6.0000000000000001E-3</v>
      </c>
      <c r="C65" s="116">
        <f t="shared" si="205"/>
        <v>0</v>
      </c>
      <c r="D65" s="116">
        <f t="shared" si="205"/>
        <v>0</v>
      </c>
      <c r="E65" s="116">
        <f t="shared" si="205"/>
        <v>0</v>
      </c>
      <c r="F65" s="116">
        <f t="shared" si="205"/>
        <v>0</v>
      </c>
      <c r="G65" s="116">
        <f t="shared" si="205"/>
        <v>0</v>
      </c>
      <c r="H65" s="116">
        <f t="shared" si="205"/>
        <v>0</v>
      </c>
      <c r="I65" s="116">
        <f t="shared" si="205"/>
        <v>0</v>
      </c>
      <c r="J65" s="116">
        <f t="shared" si="205"/>
        <v>0</v>
      </c>
      <c r="K65" s="116">
        <f t="shared" si="205"/>
        <v>0</v>
      </c>
      <c r="L65" s="116">
        <f t="shared" si="205"/>
        <v>0</v>
      </c>
      <c r="M65" s="116">
        <f t="shared" si="205"/>
        <v>0</v>
      </c>
      <c r="N65" s="116">
        <f t="shared" si="205"/>
        <v>0</v>
      </c>
      <c r="O65" s="116">
        <f t="shared" si="185"/>
        <v>0</v>
      </c>
      <c r="P65" s="116">
        <f t="shared" ref="P65:S65" si="210">SUM(P56:P58)*$B65*(1+P$3)</f>
        <v>0</v>
      </c>
      <c r="Q65" s="116">
        <f t="shared" si="210"/>
        <v>0</v>
      </c>
      <c r="R65" s="116">
        <f t="shared" si="210"/>
        <v>0</v>
      </c>
      <c r="S65" s="116">
        <f t="shared" si="210"/>
        <v>0</v>
      </c>
    </row>
    <row r="66" spans="1:19" x14ac:dyDescent="0.3">
      <c r="A66" s="1" t="s">
        <v>314</v>
      </c>
      <c r="B66" s="119">
        <v>2E-3</v>
      </c>
      <c r="C66" s="116">
        <f t="shared" si="205"/>
        <v>0</v>
      </c>
      <c r="D66" s="116">
        <f t="shared" si="205"/>
        <v>0</v>
      </c>
      <c r="E66" s="116">
        <f t="shared" si="205"/>
        <v>0</v>
      </c>
      <c r="F66" s="116">
        <f t="shared" si="205"/>
        <v>0</v>
      </c>
      <c r="G66" s="116">
        <f t="shared" si="205"/>
        <v>0</v>
      </c>
      <c r="H66" s="116">
        <f t="shared" si="205"/>
        <v>0</v>
      </c>
      <c r="I66" s="116">
        <f t="shared" si="205"/>
        <v>0</v>
      </c>
      <c r="J66" s="116">
        <f t="shared" si="205"/>
        <v>0</v>
      </c>
      <c r="K66" s="116">
        <f t="shared" si="205"/>
        <v>0</v>
      </c>
      <c r="L66" s="116">
        <f t="shared" si="205"/>
        <v>0</v>
      </c>
      <c r="M66" s="116">
        <f t="shared" si="205"/>
        <v>0</v>
      </c>
      <c r="N66" s="116">
        <f t="shared" si="205"/>
        <v>0</v>
      </c>
      <c r="O66" s="116">
        <f t="shared" si="185"/>
        <v>0</v>
      </c>
      <c r="P66" s="116">
        <f t="shared" ref="P66:S66" si="211">SUM(P56:P58)*$B66*(1+P$3)</f>
        <v>0</v>
      </c>
      <c r="Q66" s="116">
        <f t="shared" si="211"/>
        <v>0</v>
      </c>
      <c r="R66" s="116">
        <f t="shared" si="211"/>
        <v>0</v>
      </c>
      <c r="S66" s="116">
        <f t="shared" si="211"/>
        <v>0</v>
      </c>
    </row>
    <row r="67" spans="1:19" x14ac:dyDescent="0.3">
      <c r="A67" s="1" t="s">
        <v>315</v>
      </c>
      <c r="B67" s="118">
        <v>8.0000000000000002E-3</v>
      </c>
      <c r="C67" s="116">
        <f t="shared" si="205"/>
        <v>0</v>
      </c>
      <c r="D67" s="116">
        <f t="shared" si="205"/>
        <v>0</v>
      </c>
      <c r="E67" s="116">
        <f t="shared" si="205"/>
        <v>0</v>
      </c>
      <c r="F67" s="116">
        <f t="shared" si="205"/>
        <v>0</v>
      </c>
      <c r="G67" s="116">
        <f t="shared" si="205"/>
        <v>0</v>
      </c>
      <c r="H67" s="116">
        <f t="shared" si="205"/>
        <v>0</v>
      </c>
      <c r="I67" s="116">
        <f t="shared" si="205"/>
        <v>0</v>
      </c>
      <c r="J67" s="116">
        <f t="shared" si="205"/>
        <v>0</v>
      </c>
      <c r="K67" s="116">
        <f t="shared" si="205"/>
        <v>0</v>
      </c>
      <c r="L67" s="116">
        <f t="shared" si="205"/>
        <v>0</v>
      </c>
      <c r="M67" s="116">
        <f t="shared" si="205"/>
        <v>0</v>
      </c>
      <c r="N67" s="116">
        <f t="shared" si="205"/>
        <v>0</v>
      </c>
      <c r="O67" s="116">
        <f t="shared" si="185"/>
        <v>0</v>
      </c>
      <c r="P67" s="116">
        <f t="shared" ref="P67:S67" si="212">SUM(P56:P58)*$B67*(1+P$3)</f>
        <v>0</v>
      </c>
      <c r="Q67" s="116">
        <f t="shared" si="212"/>
        <v>0</v>
      </c>
      <c r="R67" s="116">
        <f t="shared" si="212"/>
        <v>0</v>
      </c>
      <c r="S67" s="116">
        <f t="shared" si="212"/>
        <v>0</v>
      </c>
    </row>
    <row r="68" spans="1:19" x14ac:dyDescent="0.3">
      <c r="A68" s="1" t="s">
        <v>316</v>
      </c>
      <c r="B68" s="118">
        <v>7.0000000000000001E-3</v>
      </c>
      <c r="C68" s="116">
        <f t="shared" si="205"/>
        <v>0</v>
      </c>
      <c r="D68" s="116">
        <f t="shared" si="205"/>
        <v>0</v>
      </c>
      <c r="E68" s="116">
        <f t="shared" si="205"/>
        <v>0</v>
      </c>
      <c r="F68" s="116">
        <f t="shared" si="205"/>
        <v>0</v>
      </c>
      <c r="G68" s="116">
        <f t="shared" si="205"/>
        <v>0</v>
      </c>
      <c r="H68" s="116">
        <f t="shared" si="205"/>
        <v>0</v>
      </c>
      <c r="I68" s="116">
        <f t="shared" si="205"/>
        <v>0</v>
      </c>
      <c r="J68" s="116">
        <f t="shared" si="205"/>
        <v>0</v>
      </c>
      <c r="K68" s="116">
        <f t="shared" si="205"/>
        <v>0</v>
      </c>
      <c r="L68" s="116">
        <f t="shared" si="205"/>
        <v>0</v>
      </c>
      <c r="M68" s="116">
        <f t="shared" si="205"/>
        <v>0</v>
      </c>
      <c r="N68" s="116">
        <f t="shared" si="205"/>
        <v>0</v>
      </c>
      <c r="O68" s="116">
        <f t="shared" si="185"/>
        <v>0</v>
      </c>
      <c r="P68" s="116">
        <f t="shared" ref="P68:S68" si="213">SUM(P56:P58)*$B68*(1+P$3)</f>
        <v>0</v>
      </c>
      <c r="Q68" s="116">
        <f t="shared" si="213"/>
        <v>0</v>
      </c>
      <c r="R68" s="116">
        <f t="shared" si="213"/>
        <v>0</v>
      </c>
      <c r="S68" s="116">
        <f t="shared" si="213"/>
        <v>0</v>
      </c>
    </row>
    <row r="69" spans="1:19" x14ac:dyDescent="0.3">
      <c r="A69" s="209" t="s">
        <v>317</v>
      </c>
      <c r="B69" s="209"/>
      <c r="C69" s="97" t="s">
        <v>17</v>
      </c>
      <c r="D69" s="97" t="s">
        <v>18</v>
      </c>
      <c r="E69" s="97" t="s">
        <v>19</v>
      </c>
      <c r="F69" s="97" t="s">
        <v>20</v>
      </c>
      <c r="G69" s="97" t="s">
        <v>21</v>
      </c>
      <c r="H69" s="97" t="s">
        <v>22</v>
      </c>
      <c r="I69" s="97" t="s">
        <v>23</v>
      </c>
      <c r="J69" s="97" t="s">
        <v>24</v>
      </c>
      <c r="K69" s="97" t="s">
        <v>25</v>
      </c>
      <c r="L69" s="97" t="s">
        <v>26</v>
      </c>
      <c r="M69" s="97" t="s">
        <v>27</v>
      </c>
      <c r="N69" s="97" t="s">
        <v>28</v>
      </c>
      <c r="O69" s="97" t="s">
        <v>438</v>
      </c>
      <c r="P69" s="97" t="s">
        <v>447</v>
      </c>
      <c r="Q69" s="97" t="s">
        <v>448</v>
      </c>
      <c r="R69" s="97" t="s">
        <v>449</v>
      </c>
      <c r="S69" s="97" t="s">
        <v>450</v>
      </c>
    </row>
    <row r="70" spans="1:19" x14ac:dyDescent="0.3">
      <c r="A70" s="208" t="s">
        <v>306</v>
      </c>
      <c r="B70" s="208"/>
      <c r="C70" s="117"/>
      <c r="D70" s="116">
        <f>$C70</f>
        <v>0</v>
      </c>
      <c r="E70" s="116">
        <f t="shared" ref="E70:N71" si="214">$C70</f>
        <v>0</v>
      </c>
      <c r="F70" s="116">
        <f t="shared" si="214"/>
        <v>0</v>
      </c>
      <c r="G70" s="116">
        <f t="shared" si="214"/>
        <v>0</v>
      </c>
      <c r="H70" s="116">
        <f t="shared" si="214"/>
        <v>0</v>
      </c>
      <c r="I70" s="116">
        <f t="shared" si="214"/>
        <v>0</v>
      </c>
      <c r="J70" s="116">
        <f t="shared" si="214"/>
        <v>0</v>
      </c>
      <c r="K70" s="116">
        <f t="shared" si="214"/>
        <v>0</v>
      </c>
      <c r="L70" s="116">
        <f t="shared" si="214"/>
        <v>0</v>
      </c>
      <c r="M70" s="116">
        <f t="shared" si="214"/>
        <v>0</v>
      </c>
      <c r="N70" s="116">
        <f t="shared" si="214"/>
        <v>0</v>
      </c>
      <c r="O70" s="116">
        <f t="shared" ref="O70" si="215">SUM(C70:N70)</f>
        <v>0</v>
      </c>
      <c r="P70" s="116">
        <f t="shared" ref="P70:S70" si="216">O70*(1+P$1)</f>
        <v>0</v>
      </c>
      <c r="Q70" s="116">
        <f t="shared" si="216"/>
        <v>0</v>
      </c>
      <c r="R70" s="116">
        <f t="shared" si="216"/>
        <v>0</v>
      </c>
      <c r="S70" s="116">
        <f t="shared" si="216"/>
        <v>0</v>
      </c>
    </row>
    <row r="71" spans="1:19" x14ac:dyDescent="0.3">
      <c r="A71" s="208" t="s">
        <v>53</v>
      </c>
      <c r="B71" s="208"/>
      <c r="C71" s="117"/>
      <c r="D71" s="116">
        <f>$C71</f>
        <v>0</v>
      </c>
      <c r="E71" s="116">
        <f t="shared" si="214"/>
        <v>0</v>
      </c>
      <c r="F71" s="116">
        <f t="shared" si="214"/>
        <v>0</v>
      </c>
      <c r="G71" s="116">
        <f t="shared" si="214"/>
        <v>0</v>
      </c>
      <c r="H71" s="116">
        <f t="shared" si="214"/>
        <v>0</v>
      </c>
      <c r="I71" s="116">
        <f t="shared" si="214"/>
        <v>0</v>
      </c>
      <c r="J71" s="116">
        <f t="shared" si="214"/>
        <v>0</v>
      </c>
      <c r="K71" s="116">
        <f t="shared" si="214"/>
        <v>0</v>
      </c>
      <c r="L71" s="116">
        <f t="shared" si="214"/>
        <v>0</v>
      </c>
      <c r="M71" s="116">
        <f t="shared" si="214"/>
        <v>0</v>
      </c>
      <c r="N71" s="116">
        <f t="shared" si="214"/>
        <v>0</v>
      </c>
      <c r="O71" s="116">
        <f t="shared" ref="O71:O82" si="217">SUM(C71:N71)</f>
        <v>0</v>
      </c>
      <c r="P71" s="116">
        <f t="shared" ref="P71:S71" si="218">O71*(1+P$1)</f>
        <v>0</v>
      </c>
      <c r="Q71" s="116">
        <f t="shared" si="218"/>
        <v>0</v>
      </c>
      <c r="R71" s="116">
        <f t="shared" si="218"/>
        <v>0</v>
      </c>
      <c r="S71" s="116">
        <f t="shared" si="218"/>
        <v>0</v>
      </c>
    </row>
    <row r="72" spans="1:19" x14ac:dyDescent="0.3">
      <c r="A72" s="208" t="s">
        <v>54</v>
      </c>
      <c r="B72" s="208"/>
      <c r="C72" s="178"/>
      <c r="D72" s="178"/>
      <c r="E72" s="117"/>
      <c r="F72" s="178"/>
      <c r="G72" s="178"/>
      <c r="H72" s="117">
        <f>C70</f>
        <v>0</v>
      </c>
      <c r="I72" s="178"/>
      <c r="J72" s="178"/>
      <c r="K72" s="117"/>
      <c r="L72" s="178"/>
      <c r="M72" s="178"/>
      <c r="N72" s="117">
        <f>C70</f>
        <v>0</v>
      </c>
      <c r="O72" s="116">
        <f t="shared" si="217"/>
        <v>0</v>
      </c>
      <c r="P72" s="116">
        <f t="shared" ref="P72:S72" si="219">O72*(1+P$1)</f>
        <v>0</v>
      </c>
      <c r="Q72" s="116">
        <f t="shared" si="219"/>
        <v>0</v>
      </c>
      <c r="R72" s="116">
        <f t="shared" si="219"/>
        <v>0</v>
      </c>
      <c r="S72" s="116">
        <f t="shared" si="219"/>
        <v>0</v>
      </c>
    </row>
    <row r="73" spans="1:19" x14ac:dyDescent="0.3">
      <c r="A73" s="1" t="s">
        <v>307</v>
      </c>
      <c r="B73" s="118">
        <v>0.1</v>
      </c>
      <c r="C73" s="116">
        <f>SUM(C70:C72)*$B73</f>
        <v>0</v>
      </c>
      <c r="D73" s="116">
        <f t="shared" ref="D73" si="220">SUM(D70:D72)*$B73</f>
        <v>0</v>
      </c>
      <c r="E73" s="116">
        <f t="shared" ref="E73" si="221">SUM(E70:E72)*$B73</f>
        <v>0</v>
      </c>
      <c r="F73" s="116">
        <f t="shared" ref="F73" si="222">SUM(F70:F72)*$B73</f>
        <v>0</v>
      </c>
      <c r="G73" s="116">
        <f t="shared" ref="G73" si="223">SUM(G70:G72)*$B73</f>
        <v>0</v>
      </c>
      <c r="H73" s="116">
        <f t="shared" ref="H73" si="224">SUM(H70:H72)*$B73</f>
        <v>0</v>
      </c>
      <c r="I73" s="116">
        <f t="shared" ref="I73" si="225">SUM(I70:I72)*$B73</f>
        <v>0</v>
      </c>
      <c r="J73" s="116">
        <f t="shared" ref="J73" si="226">SUM(J70:J72)*$B73</f>
        <v>0</v>
      </c>
      <c r="K73" s="116">
        <f t="shared" ref="K73" si="227">SUM(K70:K72)*$B73</f>
        <v>0</v>
      </c>
      <c r="L73" s="116">
        <f t="shared" ref="L73" si="228">SUM(L70:L72)*$B73</f>
        <v>0</v>
      </c>
      <c r="M73" s="116">
        <f t="shared" ref="M73" si="229">SUM(M70:M72)*$B73</f>
        <v>0</v>
      </c>
      <c r="N73" s="116">
        <f t="shared" ref="N73" si="230">SUM(N70:N72)*$B73</f>
        <v>0</v>
      </c>
      <c r="O73" s="116">
        <f t="shared" si="217"/>
        <v>0</v>
      </c>
      <c r="P73" s="116">
        <f t="shared" ref="P73" si="231">SUM(P70:P72)*$B73</f>
        <v>0</v>
      </c>
      <c r="Q73" s="116">
        <f t="shared" ref="Q73" si="232">SUM(Q70:Q72)*$B73</f>
        <v>0</v>
      </c>
      <c r="R73" s="116">
        <f t="shared" ref="R73" si="233">SUM(R70:R72)*$B73</f>
        <v>0</v>
      </c>
      <c r="S73" s="116">
        <f t="shared" ref="S73" si="234">SUM(S70:S72)*$B73</f>
        <v>0</v>
      </c>
    </row>
    <row r="74" spans="1:19" x14ac:dyDescent="0.3">
      <c r="A74" s="1" t="s">
        <v>308</v>
      </c>
      <c r="B74" s="119">
        <v>4.7E-2</v>
      </c>
      <c r="C74" s="116">
        <f>(C$70+C$71+SUM($C$72:$N$72)/12)*$B74</f>
        <v>0</v>
      </c>
      <c r="D74" s="116">
        <f t="shared" ref="D74:N74" si="235">(D$70+D$71+SUM($C$72:$N$72)/12)*$B74</f>
        <v>0</v>
      </c>
      <c r="E74" s="116">
        <f t="shared" si="235"/>
        <v>0</v>
      </c>
      <c r="F74" s="116">
        <f t="shared" si="235"/>
        <v>0</v>
      </c>
      <c r="G74" s="116">
        <f t="shared" si="235"/>
        <v>0</v>
      </c>
      <c r="H74" s="116">
        <f t="shared" si="235"/>
        <v>0</v>
      </c>
      <c r="I74" s="116">
        <f t="shared" si="235"/>
        <v>0</v>
      </c>
      <c r="J74" s="116">
        <f t="shared" si="235"/>
        <v>0</v>
      </c>
      <c r="K74" s="116">
        <f t="shared" si="235"/>
        <v>0</v>
      </c>
      <c r="L74" s="116">
        <f t="shared" si="235"/>
        <v>0</v>
      </c>
      <c r="M74" s="116">
        <f t="shared" si="235"/>
        <v>0</v>
      </c>
      <c r="N74" s="116">
        <f t="shared" si="235"/>
        <v>0</v>
      </c>
      <c r="O74" s="116">
        <f t="shared" si="217"/>
        <v>0</v>
      </c>
      <c r="P74" s="116">
        <f t="shared" ref="P74:S74" si="236">SUM(P70:P72)*$B74*(1+P$3)</f>
        <v>0</v>
      </c>
      <c r="Q74" s="116">
        <f t="shared" si="236"/>
        <v>0</v>
      </c>
      <c r="R74" s="116">
        <f t="shared" si="236"/>
        <v>0</v>
      </c>
      <c r="S74" s="116">
        <f t="shared" si="236"/>
        <v>0</v>
      </c>
    </row>
    <row r="75" spans="1:19" x14ac:dyDescent="0.3">
      <c r="A75" s="1" t="s">
        <v>309</v>
      </c>
      <c r="B75" s="118">
        <v>1.55E-2</v>
      </c>
      <c r="C75" s="116">
        <f t="shared" ref="C75:N82" si="237">(C$70+C$71+SUM($C$72:$N$72)/12)*$B75</f>
        <v>0</v>
      </c>
      <c r="D75" s="116">
        <f t="shared" si="237"/>
        <v>0</v>
      </c>
      <c r="E75" s="116">
        <f t="shared" si="237"/>
        <v>0</v>
      </c>
      <c r="F75" s="116">
        <f t="shared" si="237"/>
        <v>0</v>
      </c>
      <c r="G75" s="116">
        <f t="shared" si="237"/>
        <v>0</v>
      </c>
      <c r="H75" s="116">
        <f t="shared" si="237"/>
        <v>0</v>
      </c>
      <c r="I75" s="116">
        <f t="shared" si="237"/>
        <v>0</v>
      </c>
      <c r="J75" s="116">
        <f t="shared" si="237"/>
        <v>0</v>
      </c>
      <c r="K75" s="116">
        <f t="shared" si="237"/>
        <v>0</v>
      </c>
      <c r="L75" s="116">
        <f t="shared" si="237"/>
        <v>0</v>
      </c>
      <c r="M75" s="116">
        <f t="shared" si="237"/>
        <v>0</v>
      </c>
      <c r="N75" s="116">
        <f t="shared" si="237"/>
        <v>0</v>
      </c>
      <c r="O75" s="116">
        <f t="shared" si="217"/>
        <v>0</v>
      </c>
      <c r="P75" s="116">
        <f t="shared" ref="P75:S75" si="238">SUM(P70:P72)*$B75*(1+P$3)</f>
        <v>0</v>
      </c>
      <c r="Q75" s="116">
        <f t="shared" si="238"/>
        <v>0</v>
      </c>
      <c r="R75" s="116">
        <f t="shared" si="238"/>
        <v>0</v>
      </c>
      <c r="S75" s="116">
        <f t="shared" si="238"/>
        <v>0</v>
      </c>
    </row>
    <row r="76" spans="1:19" x14ac:dyDescent="0.3">
      <c r="A76" s="1" t="s">
        <v>310</v>
      </c>
      <c r="B76" s="119">
        <v>1E-3</v>
      </c>
      <c r="C76" s="116">
        <f t="shared" si="237"/>
        <v>0</v>
      </c>
      <c r="D76" s="116">
        <f t="shared" si="237"/>
        <v>0</v>
      </c>
      <c r="E76" s="116">
        <f t="shared" si="237"/>
        <v>0</v>
      </c>
      <c r="F76" s="116">
        <f t="shared" si="237"/>
        <v>0</v>
      </c>
      <c r="G76" s="116">
        <f t="shared" si="237"/>
        <v>0</v>
      </c>
      <c r="H76" s="116">
        <f t="shared" si="237"/>
        <v>0</v>
      </c>
      <c r="I76" s="116">
        <f t="shared" si="237"/>
        <v>0</v>
      </c>
      <c r="J76" s="116">
        <f t="shared" si="237"/>
        <v>0</v>
      </c>
      <c r="K76" s="116">
        <f t="shared" si="237"/>
        <v>0</v>
      </c>
      <c r="L76" s="116">
        <f t="shared" si="237"/>
        <v>0</v>
      </c>
      <c r="M76" s="116">
        <f t="shared" si="237"/>
        <v>0</v>
      </c>
      <c r="N76" s="116">
        <f t="shared" si="237"/>
        <v>0</v>
      </c>
      <c r="O76" s="116">
        <f t="shared" si="217"/>
        <v>0</v>
      </c>
      <c r="P76" s="116">
        <f t="shared" ref="P76:S76" si="239">SUM(P70:P72)*$B76*(1+P$3)</f>
        <v>0</v>
      </c>
      <c r="Q76" s="116">
        <f t="shared" si="239"/>
        <v>0</v>
      </c>
      <c r="R76" s="116">
        <f t="shared" si="239"/>
        <v>0</v>
      </c>
      <c r="S76" s="116">
        <f t="shared" si="239"/>
        <v>0</v>
      </c>
    </row>
    <row r="77" spans="1:19" x14ac:dyDescent="0.3">
      <c r="A77" s="1" t="s">
        <v>311</v>
      </c>
      <c r="B77" s="119">
        <v>0.23599999999999999</v>
      </c>
      <c r="C77" s="116">
        <f t="shared" si="237"/>
        <v>0</v>
      </c>
      <c r="D77" s="116">
        <f t="shared" si="237"/>
        <v>0</v>
      </c>
      <c r="E77" s="116">
        <f t="shared" si="237"/>
        <v>0</v>
      </c>
      <c r="F77" s="116">
        <f t="shared" si="237"/>
        <v>0</v>
      </c>
      <c r="G77" s="116">
        <f t="shared" si="237"/>
        <v>0</v>
      </c>
      <c r="H77" s="116">
        <f t="shared" si="237"/>
        <v>0</v>
      </c>
      <c r="I77" s="116">
        <f t="shared" si="237"/>
        <v>0</v>
      </c>
      <c r="J77" s="116">
        <f t="shared" si="237"/>
        <v>0</v>
      </c>
      <c r="K77" s="116">
        <f t="shared" si="237"/>
        <v>0</v>
      </c>
      <c r="L77" s="116">
        <f t="shared" si="237"/>
        <v>0</v>
      </c>
      <c r="M77" s="116">
        <f t="shared" si="237"/>
        <v>0</v>
      </c>
      <c r="N77" s="116">
        <f t="shared" si="237"/>
        <v>0</v>
      </c>
      <c r="O77" s="116">
        <f t="shared" si="217"/>
        <v>0</v>
      </c>
      <c r="P77" s="116">
        <f t="shared" ref="P77:S77" si="240">SUM(P70:P72)*$B77*(1+P$3)</f>
        <v>0</v>
      </c>
      <c r="Q77" s="116">
        <f t="shared" si="240"/>
        <v>0</v>
      </c>
      <c r="R77" s="116">
        <f t="shared" si="240"/>
        <v>0</v>
      </c>
      <c r="S77" s="116">
        <f t="shared" si="240"/>
        <v>0</v>
      </c>
    </row>
    <row r="78" spans="1:19" x14ac:dyDescent="0.3">
      <c r="A78" s="1" t="s">
        <v>312</v>
      </c>
      <c r="B78" s="118">
        <v>5.5E-2</v>
      </c>
      <c r="C78" s="116">
        <f t="shared" si="237"/>
        <v>0</v>
      </c>
      <c r="D78" s="116">
        <f t="shared" si="237"/>
        <v>0</v>
      </c>
      <c r="E78" s="116">
        <f t="shared" si="237"/>
        <v>0</v>
      </c>
      <c r="F78" s="116">
        <f t="shared" si="237"/>
        <v>0</v>
      </c>
      <c r="G78" s="116">
        <f t="shared" si="237"/>
        <v>0</v>
      </c>
      <c r="H78" s="116">
        <f t="shared" si="237"/>
        <v>0</v>
      </c>
      <c r="I78" s="116">
        <f t="shared" si="237"/>
        <v>0</v>
      </c>
      <c r="J78" s="116">
        <f t="shared" si="237"/>
        <v>0</v>
      </c>
      <c r="K78" s="116">
        <f t="shared" si="237"/>
        <v>0</v>
      </c>
      <c r="L78" s="116">
        <f t="shared" si="237"/>
        <v>0</v>
      </c>
      <c r="M78" s="116">
        <f t="shared" si="237"/>
        <v>0</v>
      </c>
      <c r="N78" s="116">
        <f t="shared" si="237"/>
        <v>0</v>
      </c>
      <c r="O78" s="116">
        <f t="shared" si="217"/>
        <v>0</v>
      </c>
      <c r="P78" s="116">
        <f t="shared" ref="P78:S78" si="241">SUM(P70:P72)*$B78*(1+P$3)</f>
        <v>0</v>
      </c>
      <c r="Q78" s="116">
        <f t="shared" si="241"/>
        <v>0</v>
      </c>
      <c r="R78" s="116">
        <f t="shared" si="241"/>
        <v>0</v>
      </c>
      <c r="S78" s="116">
        <f t="shared" si="241"/>
        <v>0</v>
      </c>
    </row>
    <row r="79" spans="1:19" x14ac:dyDescent="0.3">
      <c r="A79" s="1" t="s">
        <v>313</v>
      </c>
      <c r="B79" s="119">
        <v>6.0000000000000001E-3</v>
      </c>
      <c r="C79" s="116">
        <f t="shared" si="237"/>
        <v>0</v>
      </c>
      <c r="D79" s="116">
        <f t="shared" si="237"/>
        <v>0</v>
      </c>
      <c r="E79" s="116">
        <f t="shared" si="237"/>
        <v>0</v>
      </c>
      <c r="F79" s="116">
        <f t="shared" si="237"/>
        <v>0</v>
      </c>
      <c r="G79" s="116">
        <f t="shared" si="237"/>
        <v>0</v>
      </c>
      <c r="H79" s="116">
        <f t="shared" si="237"/>
        <v>0</v>
      </c>
      <c r="I79" s="116">
        <f t="shared" si="237"/>
        <v>0</v>
      </c>
      <c r="J79" s="116">
        <f t="shared" si="237"/>
        <v>0</v>
      </c>
      <c r="K79" s="116">
        <f t="shared" si="237"/>
        <v>0</v>
      </c>
      <c r="L79" s="116">
        <f t="shared" si="237"/>
        <v>0</v>
      </c>
      <c r="M79" s="116">
        <f t="shared" si="237"/>
        <v>0</v>
      </c>
      <c r="N79" s="116">
        <f t="shared" si="237"/>
        <v>0</v>
      </c>
      <c r="O79" s="116">
        <f t="shared" si="217"/>
        <v>0</v>
      </c>
      <c r="P79" s="116">
        <f t="shared" ref="P79:S79" si="242">SUM(P70:P72)*$B79*(1+P$3)</f>
        <v>0</v>
      </c>
      <c r="Q79" s="116">
        <f t="shared" si="242"/>
        <v>0</v>
      </c>
      <c r="R79" s="116">
        <f t="shared" si="242"/>
        <v>0</v>
      </c>
      <c r="S79" s="116">
        <f t="shared" si="242"/>
        <v>0</v>
      </c>
    </row>
    <row r="80" spans="1:19" x14ac:dyDescent="0.3">
      <c r="A80" s="1" t="s">
        <v>314</v>
      </c>
      <c r="B80" s="119">
        <v>2E-3</v>
      </c>
      <c r="C80" s="116">
        <f t="shared" si="237"/>
        <v>0</v>
      </c>
      <c r="D80" s="116">
        <f t="shared" si="237"/>
        <v>0</v>
      </c>
      <c r="E80" s="116">
        <f t="shared" si="237"/>
        <v>0</v>
      </c>
      <c r="F80" s="116">
        <f t="shared" si="237"/>
        <v>0</v>
      </c>
      <c r="G80" s="116">
        <f t="shared" si="237"/>
        <v>0</v>
      </c>
      <c r="H80" s="116">
        <f t="shared" si="237"/>
        <v>0</v>
      </c>
      <c r="I80" s="116">
        <f t="shared" si="237"/>
        <v>0</v>
      </c>
      <c r="J80" s="116">
        <f t="shared" si="237"/>
        <v>0</v>
      </c>
      <c r="K80" s="116">
        <f t="shared" si="237"/>
        <v>0</v>
      </c>
      <c r="L80" s="116">
        <f t="shared" si="237"/>
        <v>0</v>
      </c>
      <c r="M80" s="116">
        <f t="shared" si="237"/>
        <v>0</v>
      </c>
      <c r="N80" s="116">
        <f t="shared" si="237"/>
        <v>0</v>
      </c>
      <c r="O80" s="116">
        <f t="shared" si="217"/>
        <v>0</v>
      </c>
      <c r="P80" s="116">
        <f t="shared" ref="P80:S80" si="243">SUM(P70:P72)*$B80*(1+P$3)</f>
        <v>0</v>
      </c>
      <c r="Q80" s="116">
        <f t="shared" si="243"/>
        <v>0</v>
      </c>
      <c r="R80" s="116">
        <f t="shared" si="243"/>
        <v>0</v>
      </c>
      <c r="S80" s="116">
        <f t="shared" si="243"/>
        <v>0</v>
      </c>
    </row>
    <row r="81" spans="1:19" x14ac:dyDescent="0.3">
      <c r="A81" s="1" t="s">
        <v>315</v>
      </c>
      <c r="B81" s="118">
        <v>6.4999999999999997E-3</v>
      </c>
      <c r="C81" s="116">
        <f t="shared" si="237"/>
        <v>0</v>
      </c>
      <c r="D81" s="116">
        <f t="shared" si="237"/>
        <v>0</v>
      </c>
      <c r="E81" s="116">
        <f t="shared" si="237"/>
        <v>0</v>
      </c>
      <c r="F81" s="116">
        <f t="shared" si="237"/>
        <v>0</v>
      </c>
      <c r="G81" s="116">
        <f t="shared" si="237"/>
        <v>0</v>
      </c>
      <c r="H81" s="116">
        <f t="shared" si="237"/>
        <v>0</v>
      </c>
      <c r="I81" s="116">
        <f t="shared" si="237"/>
        <v>0</v>
      </c>
      <c r="J81" s="116">
        <f t="shared" si="237"/>
        <v>0</v>
      </c>
      <c r="K81" s="116">
        <f t="shared" si="237"/>
        <v>0</v>
      </c>
      <c r="L81" s="116">
        <f t="shared" si="237"/>
        <v>0</v>
      </c>
      <c r="M81" s="116">
        <f t="shared" si="237"/>
        <v>0</v>
      </c>
      <c r="N81" s="116">
        <f t="shared" si="237"/>
        <v>0</v>
      </c>
      <c r="O81" s="116">
        <f t="shared" si="217"/>
        <v>0</v>
      </c>
      <c r="P81" s="116">
        <f t="shared" ref="P81:S81" si="244">SUM(P70:P72)*$B81*(1+P$3)</f>
        <v>0</v>
      </c>
      <c r="Q81" s="116">
        <f t="shared" si="244"/>
        <v>0</v>
      </c>
      <c r="R81" s="116">
        <f t="shared" si="244"/>
        <v>0</v>
      </c>
      <c r="S81" s="116">
        <f t="shared" si="244"/>
        <v>0</v>
      </c>
    </row>
    <row r="82" spans="1:19" x14ac:dyDescent="0.3">
      <c r="A82" s="1" t="s">
        <v>316</v>
      </c>
      <c r="B82" s="118">
        <v>3.5000000000000001E-3</v>
      </c>
      <c r="C82" s="116">
        <f t="shared" si="237"/>
        <v>0</v>
      </c>
      <c r="D82" s="116">
        <f t="shared" si="237"/>
        <v>0</v>
      </c>
      <c r="E82" s="116">
        <f t="shared" si="237"/>
        <v>0</v>
      </c>
      <c r="F82" s="116">
        <f t="shared" si="237"/>
        <v>0</v>
      </c>
      <c r="G82" s="116">
        <f t="shared" si="237"/>
        <v>0</v>
      </c>
      <c r="H82" s="116">
        <f t="shared" si="237"/>
        <v>0</v>
      </c>
      <c r="I82" s="116">
        <f t="shared" si="237"/>
        <v>0</v>
      </c>
      <c r="J82" s="116">
        <f t="shared" si="237"/>
        <v>0</v>
      </c>
      <c r="K82" s="116">
        <f t="shared" si="237"/>
        <v>0</v>
      </c>
      <c r="L82" s="116">
        <f t="shared" si="237"/>
        <v>0</v>
      </c>
      <c r="M82" s="116">
        <f t="shared" si="237"/>
        <v>0</v>
      </c>
      <c r="N82" s="116">
        <f t="shared" si="237"/>
        <v>0</v>
      </c>
      <c r="O82" s="116">
        <f t="shared" si="217"/>
        <v>0</v>
      </c>
      <c r="P82" s="116">
        <f t="shared" ref="P82:S82" si="245">SUM(P70:P72)*$B82*(1+P$3)</f>
        <v>0</v>
      </c>
      <c r="Q82" s="116">
        <f t="shared" si="245"/>
        <v>0</v>
      </c>
      <c r="R82" s="116">
        <f t="shared" si="245"/>
        <v>0</v>
      </c>
      <c r="S82" s="116">
        <f t="shared" si="245"/>
        <v>0</v>
      </c>
    </row>
    <row r="83" spans="1:19" x14ac:dyDescent="0.3">
      <c r="A83" s="209" t="s">
        <v>318</v>
      </c>
      <c r="B83" s="209"/>
      <c r="C83" s="97" t="s">
        <v>17</v>
      </c>
      <c r="D83" s="97" t="s">
        <v>18</v>
      </c>
      <c r="E83" s="97" t="s">
        <v>19</v>
      </c>
      <c r="F83" s="97" t="s">
        <v>20</v>
      </c>
      <c r="G83" s="97" t="s">
        <v>21</v>
      </c>
      <c r="H83" s="97" t="s">
        <v>22</v>
      </c>
      <c r="I83" s="97" t="s">
        <v>23</v>
      </c>
      <c r="J83" s="97" t="s">
        <v>24</v>
      </c>
      <c r="K83" s="97" t="s">
        <v>25</v>
      </c>
      <c r="L83" s="97" t="s">
        <v>26</v>
      </c>
      <c r="M83" s="97" t="s">
        <v>27</v>
      </c>
      <c r="N83" s="97" t="s">
        <v>28</v>
      </c>
      <c r="O83" s="97" t="s">
        <v>438</v>
      </c>
      <c r="P83" s="97" t="s">
        <v>447</v>
      </c>
      <c r="Q83" s="97" t="s">
        <v>448</v>
      </c>
      <c r="R83" s="97" t="s">
        <v>449</v>
      </c>
      <c r="S83" s="97" t="s">
        <v>450</v>
      </c>
    </row>
    <row r="84" spans="1:19" x14ac:dyDescent="0.3">
      <c r="A84" s="208" t="s">
        <v>306</v>
      </c>
      <c r="B84" s="208"/>
      <c r="C84" s="117"/>
      <c r="D84" s="116">
        <f>$C84</f>
        <v>0</v>
      </c>
      <c r="E84" s="116">
        <f t="shared" ref="E84:N85" si="246">$C84</f>
        <v>0</v>
      </c>
      <c r="F84" s="116">
        <f t="shared" si="246"/>
        <v>0</v>
      </c>
      <c r="G84" s="116">
        <f t="shared" si="246"/>
        <v>0</v>
      </c>
      <c r="H84" s="116">
        <f t="shared" si="246"/>
        <v>0</v>
      </c>
      <c r="I84" s="116">
        <f t="shared" si="246"/>
        <v>0</v>
      </c>
      <c r="J84" s="116">
        <f t="shared" si="246"/>
        <v>0</v>
      </c>
      <c r="K84" s="116">
        <f t="shared" si="246"/>
        <v>0</v>
      </c>
      <c r="L84" s="116">
        <f t="shared" si="246"/>
        <v>0</v>
      </c>
      <c r="M84" s="116">
        <f t="shared" si="246"/>
        <v>0</v>
      </c>
      <c r="N84" s="116">
        <f t="shared" si="246"/>
        <v>0</v>
      </c>
      <c r="O84" s="116">
        <f t="shared" ref="O84" si="247">SUM(C84:N84)</f>
        <v>0</v>
      </c>
      <c r="P84" s="116">
        <f t="shared" ref="P84:S84" si="248">O84*(1+P$1)</f>
        <v>0</v>
      </c>
      <c r="Q84" s="116">
        <f t="shared" si="248"/>
        <v>0</v>
      </c>
      <c r="R84" s="116">
        <f t="shared" si="248"/>
        <v>0</v>
      </c>
      <c r="S84" s="116">
        <f t="shared" si="248"/>
        <v>0</v>
      </c>
    </row>
    <row r="85" spans="1:19" x14ac:dyDescent="0.3">
      <c r="A85" s="208" t="s">
        <v>53</v>
      </c>
      <c r="B85" s="208"/>
      <c r="C85" s="117"/>
      <c r="D85" s="116">
        <f>$C85</f>
        <v>0</v>
      </c>
      <c r="E85" s="116">
        <f t="shared" si="246"/>
        <v>0</v>
      </c>
      <c r="F85" s="116">
        <f t="shared" si="246"/>
        <v>0</v>
      </c>
      <c r="G85" s="116">
        <f t="shared" si="246"/>
        <v>0</v>
      </c>
      <c r="H85" s="116">
        <f t="shared" si="246"/>
        <v>0</v>
      </c>
      <c r="I85" s="116">
        <f t="shared" si="246"/>
        <v>0</v>
      </c>
      <c r="J85" s="116">
        <f t="shared" si="246"/>
        <v>0</v>
      </c>
      <c r="K85" s="116">
        <f t="shared" si="246"/>
        <v>0</v>
      </c>
      <c r="L85" s="116">
        <f t="shared" si="246"/>
        <v>0</v>
      </c>
      <c r="M85" s="116">
        <f t="shared" si="246"/>
        <v>0</v>
      </c>
      <c r="N85" s="116">
        <f t="shared" si="246"/>
        <v>0</v>
      </c>
      <c r="O85" s="116">
        <f t="shared" ref="O85:O96" si="249">SUM(C85:N85)</f>
        <v>0</v>
      </c>
      <c r="P85" s="116">
        <f t="shared" ref="P85:S85" si="250">O85*(1+P$1)</f>
        <v>0</v>
      </c>
      <c r="Q85" s="116">
        <f t="shared" si="250"/>
        <v>0</v>
      </c>
      <c r="R85" s="116">
        <f t="shared" si="250"/>
        <v>0</v>
      </c>
      <c r="S85" s="116">
        <f t="shared" si="250"/>
        <v>0</v>
      </c>
    </row>
    <row r="86" spans="1:19" x14ac:dyDescent="0.3">
      <c r="A86" s="208" t="s">
        <v>54</v>
      </c>
      <c r="B86" s="208"/>
      <c r="C86" s="178"/>
      <c r="D86" s="178"/>
      <c r="E86" s="117"/>
      <c r="F86" s="178"/>
      <c r="G86" s="178"/>
      <c r="H86" s="117">
        <f>C84</f>
        <v>0</v>
      </c>
      <c r="I86" s="178"/>
      <c r="J86" s="178"/>
      <c r="K86" s="117"/>
      <c r="L86" s="178"/>
      <c r="M86" s="178"/>
      <c r="N86" s="117">
        <f>C84</f>
        <v>0</v>
      </c>
      <c r="O86" s="116">
        <f t="shared" si="249"/>
        <v>0</v>
      </c>
      <c r="P86" s="116">
        <f t="shared" ref="P86:S86" si="251">O86*(1+P$1)</f>
        <v>0</v>
      </c>
      <c r="Q86" s="116">
        <f t="shared" si="251"/>
        <v>0</v>
      </c>
      <c r="R86" s="116">
        <f t="shared" si="251"/>
        <v>0</v>
      </c>
      <c r="S86" s="116">
        <f t="shared" si="251"/>
        <v>0</v>
      </c>
    </row>
    <row r="87" spans="1:19" x14ac:dyDescent="0.3">
      <c r="A87" s="1" t="s">
        <v>307</v>
      </c>
      <c r="B87" s="118">
        <v>0.1</v>
      </c>
      <c r="C87" s="116">
        <f>SUM(C84:C86)*$B87</f>
        <v>0</v>
      </c>
      <c r="D87" s="116">
        <f t="shared" ref="D87" si="252">SUM(D84:D86)*$B87</f>
        <v>0</v>
      </c>
      <c r="E87" s="116">
        <f t="shared" ref="E87" si="253">SUM(E84:E86)*$B87</f>
        <v>0</v>
      </c>
      <c r="F87" s="116">
        <f t="shared" ref="F87" si="254">SUM(F84:F86)*$B87</f>
        <v>0</v>
      </c>
      <c r="G87" s="116">
        <f t="shared" ref="G87" si="255">SUM(G84:G86)*$B87</f>
        <v>0</v>
      </c>
      <c r="H87" s="116">
        <f t="shared" ref="H87" si="256">SUM(H84:H86)*$B87</f>
        <v>0</v>
      </c>
      <c r="I87" s="116">
        <f t="shared" ref="I87" si="257">SUM(I84:I86)*$B87</f>
        <v>0</v>
      </c>
      <c r="J87" s="116">
        <f t="shared" ref="J87" si="258">SUM(J84:J86)*$B87</f>
        <v>0</v>
      </c>
      <c r="K87" s="116">
        <f t="shared" ref="K87" si="259">SUM(K84:K86)*$B87</f>
        <v>0</v>
      </c>
      <c r="L87" s="116">
        <f t="shared" ref="L87" si="260">SUM(L84:L86)*$B87</f>
        <v>0</v>
      </c>
      <c r="M87" s="116">
        <f t="shared" ref="M87" si="261">SUM(M84:M86)*$B87</f>
        <v>0</v>
      </c>
      <c r="N87" s="116">
        <f t="shared" ref="N87" si="262">SUM(N84:N86)*$B87</f>
        <v>0</v>
      </c>
      <c r="O87" s="116">
        <f t="shared" si="249"/>
        <v>0</v>
      </c>
      <c r="P87" s="116">
        <f t="shared" ref="P87" si="263">SUM(P84:P86)*$B87</f>
        <v>0</v>
      </c>
      <c r="Q87" s="116">
        <f t="shared" ref="Q87" si="264">SUM(Q84:Q86)*$B87</f>
        <v>0</v>
      </c>
      <c r="R87" s="116">
        <f t="shared" ref="R87" si="265">SUM(R84:R86)*$B87</f>
        <v>0</v>
      </c>
      <c r="S87" s="116">
        <f t="shared" ref="S87" si="266">SUM(S84:S86)*$B87</f>
        <v>0</v>
      </c>
    </row>
    <row r="88" spans="1:19" x14ac:dyDescent="0.3">
      <c r="A88" s="1" t="s">
        <v>308</v>
      </c>
      <c r="B88" s="119">
        <v>4.7E-2</v>
      </c>
      <c r="C88" s="116">
        <f>(C$84+C$85+SUM($C$86:$N$86)/12)*$B88</f>
        <v>0</v>
      </c>
      <c r="D88" s="116">
        <f t="shared" ref="D88:N88" si="267">(D$84+D$85+SUM($C$86:$N$86)/12)*$B88</f>
        <v>0</v>
      </c>
      <c r="E88" s="116">
        <f t="shared" si="267"/>
        <v>0</v>
      </c>
      <c r="F88" s="116">
        <f t="shared" si="267"/>
        <v>0</v>
      </c>
      <c r="G88" s="116">
        <f t="shared" si="267"/>
        <v>0</v>
      </c>
      <c r="H88" s="116">
        <f t="shared" si="267"/>
        <v>0</v>
      </c>
      <c r="I88" s="116">
        <f t="shared" si="267"/>
        <v>0</v>
      </c>
      <c r="J88" s="116">
        <f t="shared" si="267"/>
        <v>0</v>
      </c>
      <c r="K88" s="116">
        <f t="shared" si="267"/>
        <v>0</v>
      </c>
      <c r="L88" s="116">
        <f t="shared" si="267"/>
        <v>0</v>
      </c>
      <c r="M88" s="116">
        <f t="shared" si="267"/>
        <v>0</v>
      </c>
      <c r="N88" s="116">
        <f t="shared" si="267"/>
        <v>0</v>
      </c>
      <c r="O88" s="116">
        <f t="shared" si="249"/>
        <v>0</v>
      </c>
      <c r="P88" s="116">
        <f t="shared" ref="P88:S88" si="268">SUM(P84:P86)*$B88*(1+P$3)</f>
        <v>0</v>
      </c>
      <c r="Q88" s="116">
        <f t="shared" si="268"/>
        <v>0</v>
      </c>
      <c r="R88" s="116">
        <f t="shared" si="268"/>
        <v>0</v>
      </c>
      <c r="S88" s="116">
        <f t="shared" si="268"/>
        <v>0</v>
      </c>
    </row>
    <row r="89" spans="1:19" x14ac:dyDescent="0.3">
      <c r="A89" s="1" t="s">
        <v>309</v>
      </c>
      <c r="B89" s="118">
        <v>1.55E-2</v>
      </c>
      <c r="C89" s="116">
        <f t="shared" ref="C89:N96" si="269">(C$84+C$85+SUM($C$86:$N$86)/12)*$B89</f>
        <v>0</v>
      </c>
      <c r="D89" s="116">
        <f t="shared" si="269"/>
        <v>0</v>
      </c>
      <c r="E89" s="116">
        <f t="shared" si="269"/>
        <v>0</v>
      </c>
      <c r="F89" s="116">
        <f t="shared" si="269"/>
        <v>0</v>
      </c>
      <c r="G89" s="116">
        <f t="shared" si="269"/>
        <v>0</v>
      </c>
      <c r="H89" s="116">
        <f t="shared" si="269"/>
        <v>0</v>
      </c>
      <c r="I89" s="116">
        <f t="shared" si="269"/>
        <v>0</v>
      </c>
      <c r="J89" s="116">
        <f t="shared" si="269"/>
        <v>0</v>
      </c>
      <c r="K89" s="116">
        <f t="shared" si="269"/>
        <v>0</v>
      </c>
      <c r="L89" s="116">
        <f t="shared" si="269"/>
        <v>0</v>
      </c>
      <c r="M89" s="116">
        <f t="shared" si="269"/>
        <v>0</v>
      </c>
      <c r="N89" s="116">
        <f t="shared" si="269"/>
        <v>0</v>
      </c>
      <c r="O89" s="116">
        <f t="shared" si="249"/>
        <v>0</v>
      </c>
      <c r="P89" s="116">
        <f t="shared" ref="P89:S89" si="270">SUM(P84:P86)*$B89*(1+P$3)</f>
        <v>0</v>
      </c>
      <c r="Q89" s="116">
        <f t="shared" si="270"/>
        <v>0</v>
      </c>
      <c r="R89" s="116">
        <f t="shared" si="270"/>
        <v>0</v>
      </c>
      <c r="S89" s="116">
        <f t="shared" si="270"/>
        <v>0</v>
      </c>
    </row>
    <row r="90" spans="1:19" x14ac:dyDescent="0.3">
      <c r="A90" s="1" t="s">
        <v>310</v>
      </c>
      <c r="B90" s="119">
        <v>1E-3</v>
      </c>
      <c r="C90" s="116">
        <f t="shared" si="269"/>
        <v>0</v>
      </c>
      <c r="D90" s="116">
        <f t="shared" si="269"/>
        <v>0</v>
      </c>
      <c r="E90" s="116">
        <f t="shared" si="269"/>
        <v>0</v>
      </c>
      <c r="F90" s="116">
        <f t="shared" si="269"/>
        <v>0</v>
      </c>
      <c r="G90" s="116">
        <f t="shared" si="269"/>
        <v>0</v>
      </c>
      <c r="H90" s="116">
        <f t="shared" si="269"/>
        <v>0</v>
      </c>
      <c r="I90" s="116">
        <f t="shared" si="269"/>
        <v>0</v>
      </c>
      <c r="J90" s="116">
        <f t="shared" si="269"/>
        <v>0</v>
      </c>
      <c r="K90" s="116">
        <f t="shared" si="269"/>
        <v>0</v>
      </c>
      <c r="L90" s="116">
        <f t="shared" si="269"/>
        <v>0</v>
      </c>
      <c r="M90" s="116">
        <f t="shared" si="269"/>
        <v>0</v>
      </c>
      <c r="N90" s="116">
        <f t="shared" si="269"/>
        <v>0</v>
      </c>
      <c r="O90" s="116">
        <f t="shared" si="249"/>
        <v>0</v>
      </c>
      <c r="P90" s="116">
        <f t="shared" ref="P90:S90" si="271">SUM(P84:P86)*$B90*(1+P$3)</f>
        <v>0</v>
      </c>
      <c r="Q90" s="116">
        <f t="shared" si="271"/>
        <v>0</v>
      </c>
      <c r="R90" s="116">
        <f t="shared" si="271"/>
        <v>0</v>
      </c>
      <c r="S90" s="116">
        <f t="shared" si="271"/>
        <v>0</v>
      </c>
    </row>
    <row r="91" spans="1:19" x14ac:dyDescent="0.3">
      <c r="A91" s="1" t="s">
        <v>311</v>
      </c>
      <c r="B91" s="119">
        <v>0.23599999999999999</v>
      </c>
      <c r="C91" s="116">
        <f t="shared" si="269"/>
        <v>0</v>
      </c>
      <c r="D91" s="116">
        <f t="shared" si="269"/>
        <v>0</v>
      </c>
      <c r="E91" s="116">
        <f t="shared" si="269"/>
        <v>0</v>
      </c>
      <c r="F91" s="116">
        <f t="shared" si="269"/>
        <v>0</v>
      </c>
      <c r="G91" s="116">
        <f t="shared" si="269"/>
        <v>0</v>
      </c>
      <c r="H91" s="116">
        <f t="shared" si="269"/>
        <v>0</v>
      </c>
      <c r="I91" s="116">
        <f t="shared" si="269"/>
        <v>0</v>
      </c>
      <c r="J91" s="116">
        <f t="shared" si="269"/>
        <v>0</v>
      </c>
      <c r="K91" s="116">
        <f t="shared" si="269"/>
        <v>0</v>
      </c>
      <c r="L91" s="116">
        <f t="shared" si="269"/>
        <v>0</v>
      </c>
      <c r="M91" s="116">
        <f t="shared" si="269"/>
        <v>0</v>
      </c>
      <c r="N91" s="116">
        <f t="shared" si="269"/>
        <v>0</v>
      </c>
      <c r="O91" s="116">
        <f t="shared" si="249"/>
        <v>0</v>
      </c>
      <c r="P91" s="116">
        <f t="shared" ref="P91:S91" si="272">SUM(P84:P86)*$B91*(1+P$3)</f>
        <v>0</v>
      </c>
      <c r="Q91" s="116">
        <f t="shared" si="272"/>
        <v>0</v>
      </c>
      <c r="R91" s="116">
        <f t="shared" si="272"/>
        <v>0</v>
      </c>
      <c r="S91" s="116">
        <f t="shared" si="272"/>
        <v>0</v>
      </c>
    </row>
    <row r="92" spans="1:19" x14ac:dyDescent="0.3">
      <c r="A92" s="1" t="s">
        <v>312</v>
      </c>
      <c r="B92" s="118">
        <v>5.5E-2</v>
      </c>
      <c r="C92" s="116">
        <f t="shared" si="269"/>
        <v>0</v>
      </c>
      <c r="D92" s="116">
        <f t="shared" si="269"/>
        <v>0</v>
      </c>
      <c r="E92" s="116">
        <f t="shared" si="269"/>
        <v>0</v>
      </c>
      <c r="F92" s="116">
        <f t="shared" si="269"/>
        <v>0</v>
      </c>
      <c r="G92" s="116">
        <f t="shared" si="269"/>
        <v>0</v>
      </c>
      <c r="H92" s="116">
        <f t="shared" si="269"/>
        <v>0</v>
      </c>
      <c r="I92" s="116">
        <f t="shared" si="269"/>
        <v>0</v>
      </c>
      <c r="J92" s="116">
        <f t="shared" si="269"/>
        <v>0</v>
      </c>
      <c r="K92" s="116">
        <f t="shared" si="269"/>
        <v>0</v>
      </c>
      <c r="L92" s="116">
        <f t="shared" si="269"/>
        <v>0</v>
      </c>
      <c r="M92" s="116">
        <f t="shared" si="269"/>
        <v>0</v>
      </c>
      <c r="N92" s="116">
        <f t="shared" si="269"/>
        <v>0</v>
      </c>
      <c r="O92" s="116">
        <f t="shared" si="249"/>
        <v>0</v>
      </c>
      <c r="P92" s="116">
        <f t="shared" ref="P92:S92" si="273">SUM(P84:P86)*$B92*(1+P$3)</f>
        <v>0</v>
      </c>
      <c r="Q92" s="116">
        <f t="shared" si="273"/>
        <v>0</v>
      </c>
      <c r="R92" s="116">
        <f t="shared" si="273"/>
        <v>0</v>
      </c>
      <c r="S92" s="116">
        <f t="shared" si="273"/>
        <v>0</v>
      </c>
    </row>
    <row r="93" spans="1:19" x14ac:dyDescent="0.3">
      <c r="A93" s="1" t="s">
        <v>313</v>
      </c>
      <c r="B93" s="119">
        <v>6.0000000000000001E-3</v>
      </c>
      <c r="C93" s="116">
        <f t="shared" si="269"/>
        <v>0</v>
      </c>
      <c r="D93" s="116">
        <f t="shared" si="269"/>
        <v>0</v>
      </c>
      <c r="E93" s="116">
        <f t="shared" si="269"/>
        <v>0</v>
      </c>
      <c r="F93" s="116">
        <f t="shared" si="269"/>
        <v>0</v>
      </c>
      <c r="G93" s="116">
        <f t="shared" si="269"/>
        <v>0</v>
      </c>
      <c r="H93" s="116">
        <f t="shared" si="269"/>
        <v>0</v>
      </c>
      <c r="I93" s="116">
        <f t="shared" si="269"/>
        <v>0</v>
      </c>
      <c r="J93" s="116">
        <f t="shared" si="269"/>
        <v>0</v>
      </c>
      <c r="K93" s="116">
        <f t="shared" si="269"/>
        <v>0</v>
      </c>
      <c r="L93" s="116">
        <f t="shared" si="269"/>
        <v>0</v>
      </c>
      <c r="M93" s="116">
        <f t="shared" si="269"/>
        <v>0</v>
      </c>
      <c r="N93" s="116">
        <f t="shared" si="269"/>
        <v>0</v>
      </c>
      <c r="O93" s="116">
        <f t="shared" si="249"/>
        <v>0</v>
      </c>
      <c r="P93" s="116">
        <f t="shared" ref="P93:S93" si="274">SUM(P84:P86)*$B93*(1+P$3)</f>
        <v>0</v>
      </c>
      <c r="Q93" s="116">
        <f t="shared" si="274"/>
        <v>0</v>
      </c>
      <c r="R93" s="116">
        <f t="shared" si="274"/>
        <v>0</v>
      </c>
      <c r="S93" s="116">
        <f t="shared" si="274"/>
        <v>0</v>
      </c>
    </row>
    <row r="94" spans="1:19" x14ac:dyDescent="0.3">
      <c r="A94" s="1" t="s">
        <v>314</v>
      </c>
      <c r="B94" s="119">
        <v>2E-3</v>
      </c>
      <c r="C94" s="116">
        <f t="shared" si="269"/>
        <v>0</v>
      </c>
      <c r="D94" s="116">
        <f t="shared" si="269"/>
        <v>0</v>
      </c>
      <c r="E94" s="116">
        <f t="shared" si="269"/>
        <v>0</v>
      </c>
      <c r="F94" s="116">
        <f t="shared" si="269"/>
        <v>0</v>
      </c>
      <c r="G94" s="116">
        <f t="shared" si="269"/>
        <v>0</v>
      </c>
      <c r="H94" s="116">
        <f t="shared" si="269"/>
        <v>0</v>
      </c>
      <c r="I94" s="116">
        <f t="shared" si="269"/>
        <v>0</v>
      </c>
      <c r="J94" s="116">
        <f t="shared" si="269"/>
        <v>0</v>
      </c>
      <c r="K94" s="116">
        <f t="shared" si="269"/>
        <v>0</v>
      </c>
      <c r="L94" s="116">
        <f t="shared" si="269"/>
        <v>0</v>
      </c>
      <c r="M94" s="116">
        <f t="shared" si="269"/>
        <v>0</v>
      </c>
      <c r="N94" s="116">
        <f t="shared" si="269"/>
        <v>0</v>
      </c>
      <c r="O94" s="116">
        <f t="shared" si="249"/>
        <v>0</v>
      </c>
      <c r="P94" s="116">
        <f t="shared" ref="P94:S94" si="275">SUM(P84:P86)*$B94*(1+P$3)</f>
        <v>0</v>
      </c>
      <c r="Q94" s="116">
        <f t="shared" si="275"/>
        <v>0</v>
      </c>
      <c r="R94" s="116">
        <f t="shared" si="275"/>
        <v>0</v>
      </c>
      <c r="S94" s="116">
        <f t="shared" si="275"/>
        <v>0</v>
      </c>
    </row>
    <row r="95" spans="1:19" x14ac:dyDescent="0.3">
      <c r="A95" s="1" t="s">
        <v>315</v>
      </c>
      <c r="B95" s="118">
        <v>6.4999999999999997E-3</v>
      </c>
      <c r="C95" s="116">
        <f t="shared" si="269"/>
        <v>0</v>
      </c>
      <c r="D95" s="116">
        <f t="shared" si="269"/>
        <v>0</v>
      </c>
      <c r="E95" s="116">
        <f t="shared" si="269"/>
        <v>0</v>
      </c>
      <c r="F95" s="116">
        <f t="shared" si="269"/>
        <v>0</v>
      </c>
      <c r="G95" s="116">
        <f t="shared" si="269"/>
        <v>0</v>
      </c>
      <c r="H95" s="116">
        <f t="shared" si="269"/>
        <v>0</v>
      </c>
      <c r="I95" s="116">
        <f t="shared" si="269"/>
        <v>0</v>
      </c>
      <c r="J95" s="116">
        <f t="shared" si="269"/>
        <v>0</v>
      </c>
      <c r="K95" s="116">
        <f t="shared" si="269"/>
        <v>0</v>
      </c>
      <c r="L95" s="116">
        <f t="shared" si="269"/>
        <v>0</v>
      </c>
      <c r="M95" s="116">
        <f t="shared" si="269"/>
        <v>0</v>
      </c>
      <c r="N95" s="116">
        <f t="shared" si="269"/>
        <v>0</v>
      </c>
      <c r="O95" s="116">
        <f t="shared" si="249"/>
        <v>0</v>
      </c>
      <c r="P95" s="116">
        <f t="shared" ref="P95:S95" si="276">SUM(P84:P86)*$B95*(1+P$3)</f>
        <v>0</v>
      </c>
      <c r="Q95" s="116">
        <f t="shared" si="276"/>
        <v>0</v>
      </c>
      <c r="R95" s="116">
        <f t="shared" si="276"/>
        <v>0</v>
      </c>
      <c r="S95" s="116">
        <f t="shared" si="276"/>
        <v>0</v>
      </c>
    </row>
    <row r="96" spans="1:19" x14ac:dyDescent="0.3">
      <c r="A96" s="1" t="s">
        <v>316</v>
      </c>
      <c r="B96" s="118">
        <v>3.5000000000000001E-3</v>
      </c>
      <c r="C96" s="116">
        <f t="shared" si="269"/>
        <v>0</v>
      </c>
      <c r="D96" s="116">
        <f t="shared" si="269"/>
        <v>0</v>
      </c>
      <c r="E96" s="116">
        <f t="shared" si="269"/>
        <v>0</v>
      </c>
      <c r="F96" s="116">
        <f t="shared" si="269"/>
        <v>0</v>
      </c>
      <c r="G96" s="116">
        <f t="shared" si="269"/>
        <v>0</v>
      </c>
      <c r="H96" s="116">
        <f t="shared" si="269"/>
        <v>0</v>
      </c>
      <c r="I96" s="116">
        <f t="shared" si="269"/>
        <v>0</v>
      </c>
      <c r="J96" s="116">
        <f t="shared" si="269"/>
        <v>0</v>
      </c>
      <c r="K96" s="116">
        <f t="shared" si="269"/>
        <v>0</v>
      </c>
      <c r="L96" s="116">
        <f t="shared" si="269"/>
        <v>0</v>
      </c>
      <c r="M96" s="116">
        <f t="shared" si="269"/>
        <v>0</v>
      </c>
      <c r="N96" s="116">
        <f t="shared" si="269"/>
        <v>0</v>
      </c>
      <c r="O96" s="116">
        <f t="shared" si="249"/>
        <v>0</v>
      </c>
      <c r="P96" s="116">
        <f t="shared" ref="P96:S96" si="277">SUM(P84:P86)*$B96*(1+P$3)</f>
        <v>0</v>
      </c>
      <c r="Q96" s="116">
        <f t="shared" si="277"/>
        <v>0</v>
      </c>
      <c r="R96" s="116">
        <f t="shared" si="277"/>
        <v>0</v>
      </c>
      <c r="S96" s="116">
        <f t="shared" si="277"/>
        <v>0</v>
      </c>
    </row>
    <row r="97" spans="1:19" x14ac:dyDescent="0.3">
      <c r="A97" s="209" t="s">
        <v>319</v>
      </c>
      <c r="B97" s="209"/>
      <c r="C97" s="97" t="s">
        <v>17</v>
      </c>
      <c r="D97" s="97" t="s">
        <v>18</v>
      </c>
      <c r="E97" s="97" t="s">
        <v>19</v>
      </c>
      <c r="F97" s="97" t="s">
        <v>20</v>
      </c>
      <c r="G97" s="97" t="s">
        <v>21</v>
      </c>
      <c r="H97" s="97" t="s">
        <v>22</v>
      </c>
      <c r="I97" s="97" t="s">
        <v>23</v>
      </c>
      <c r="J97" s="97" t="s">
        <v>24</v>
      </c>
      <c r="K97" s="97" t="s">
        <v>25</v>
      </c>
      <c r="L97" s="97" t="s">
        <v>26</v>
      </c>
      <c r="M97" s="97" t="s">
        <v>27</v>
      </c>
      <c r="N97" s="97" t="s">
        <v>28</v>
      </c>
      <c r="O97" s="97" t="s">
        <v>438</v>
      </c>
      <c r="P97" s="97" t="s">
        <v>447</v>
      </c>
      <c r="Q97" s="97" t="s">
        <v>448</v>
      </c>
      <c r="R97" s="97" t="s">
        <v>449</v>
      </c>
      <c r="S97" s="97" t="s">
        <v>450</v>
      </c>
    </row>
    <row r="98" spans="1:19" x14ac:dyDescent="0.3">
      <c r="A98" s="208" t="s">
        <v>306</v>
      </c>
      <c r="B98" s="208"/>
      <c r="C98" s="117"/>
      <c r="D98" s="116">
        <f>$C98</f>
        <v>0</v>
      </c>
      <c r="E98" s="116">
        <f t="shared" ref="E98:N99" si="278">$C98</f>
        <v>0</v>
      </c>
      <c r="F98" s="116">
        <f t="shared" si="278"/>
        <v>0</v>
      </c>
      <c r="G98" s="116">
        <f t="shared" si="278"/>
        <v>0</v>
      </c>
      <c r="H98" s="116">
        <f t="shared" si="278"/>
        <v>0</v>
      </c>
      <c r="I98" s="116">
        <f t="shared" si="278"/>
        <v>0</v>
      </c>
      <c r="J98" s="116">
        <f t="shared" si="278"/>
        <v>0</v>
      </c>
      <c r="K98" s="116">
        <f t="shared" si="278"/>
        <v>0</v>
      </c>
      <c r="L98" s="116">
        <f t="shared" si="278"/>
        <v>0</v>
      </c>
      <c r="M98" s="116">
        <f t="shared" si="278"/>
        <v>0</v>
      </c>
      <c r="N98" s="116">
        <f t="shared" si="278"/>
        <v>0</v>
      </c>
      <c r="O98" s="116">
        <f t="shared" ref="O98" si="279">SUM(C98:N98)</f>
        <v>0</v>
      </c>
      <c r="P98" s="116">
        <f t="shared" ref="P98:S98" si="280">O98*(1+P$1)</f>
        <v>0</v>
      </c>
      <c r="Q98" s="116">
        <f t="shared" si="280"/>
        <v>0</v>
      </c>
      <c r="R98" s="116">
        <f t="shared" si="280"/>
        <v>0</v>
      </c>
      <c r="S98" s="116">
        <f t="shared" si="280"/>
        <v>0</v>
      </c>
    </row>
    <row r="99" spans="1:19" x14ac:dyDescent="0.3">
      <c r="A99" s="208" t="s">
        <v>53</v>
      </c>
      <c r="B99" s="208"/>
      <c r="C99" s="117"/>
      <c r="D99" s="116">
        <f>$C99</f>
        <v>0</v>
      </c>
      <c r="E99" s="116">
        <f t="shared" si="278"/>
        <v>0</v>
      </c>
      <c r="F99" s="116">
        <f t="shared" si="278"/>
        <v>0</v>
      </c>
      <c r="G99" s="116">
        <f t="shared" si="278"/>
        <v>0</v>
      </c>
      <c r="H99" s="116">
        <f t="shared" si="278"/>
        <v>0</v>
      </c>
      <c r="I99" s="116">
        <f t="shared" si="278"/>
        <v>0</v>
      </c>
      <c r="J99" s="116">
        <f t="shared" si="278"/>
        <v>0</v>
      </c>
      <c r="K99" s="116">
        <f t="shared" si="278"/>
        <v>0</v>
      </c>
      <c r="L99" s="116">
        <f t="shared" si="278"/>
        <v>0</v>
      </c>
      <c r="M99" s="116">
        <f t="shared" si="278"/>
        <v>0</v>
      </c>
      <c r="N99" s="116">
        <f t="shared" si="278"/>
        <v>0</v>
      </c>
      <c r="O99" s="116">
        <f t="shared" ref="O99:O110" si="281">SUM(C99:N99)</f>
        <v>0</v>
      </c>
      <c r="P99" s="116">
        <f t="shared" ref="P99:S99" si="282">O99*(1+P$1)</f>
        <v>0</v>
      </c>
      <c r="Q99" s="116">
        <f t="shared" si="282"/>
        <v>0</v>
      </c>
      <c r="R99" s="116">
        <f t="shared" si="282"/>
        <v>0</v>
      </c>
      <c r="S99" s="116">
        <f t="shared" si="282"/>
        <v>0</v>
      </c>
    </row>
    <row r="100" spans="1:19" x14ac:dyDescent="0.3">
      <c r="A100" s="208" t="s">
        <v>54</v>
      </c>
      <c r="B100" s="208"/>
      <c r="C100" s="178"/>
      <c r="D100" s="178"/>
      <c r="E100" s="117"/>
      <c r="F100" s="178"/>
      <c r="G100" s="178"/>
      <c r="H100" s="117">
        <f>C98</f>
        <v>0</v>
      </c>
      <c r="I100" s="178"/>
      <c r="J100" s="178"/>
      <c r="K100" s="117"/>
      <c r="L100" s="178"/>
      <c r="M100" s="178"/>
      <c r="N100" s="117">
        <f>C98</f>
        <v>0</v>
      </c>
      <c r="O100" s="116">
        <f t="shared" si="281"/>
        <v>0</v>
      </c>
      <c r="P100" s="116">
        <f t="shared" ref="P100:S100" si="283">O100*(1+P$1)</f>
        <v>0</v>
      </c>
      <c r="Q100" s="116">
        <f t="shared" si="283"/>
        <v>0</v>
      </c>
      <c r="R100" s="116">
        <f t="shared" si="283"/>
        <v>0</v>
      </c>
      <c r="S100" s="116">
        <f t="shared" si="283"/>
        <v>0</v>
      </c>
    </row>
    <row r="101" spans="1:19" x14ac:dyDescent="0.3">
      <c r="A101" s="1" t="s">
        <v>307</v>
      </c>
      <c r="B101" s="118">
        <v>0.1</v>
      </c>
      <c r="C101" s="116">
        <f>SUM(C98:C100)*$B101</f>
        <v>0</v>
      </c>
      <c r="D101" s="116">
        <f t="shared" ref="D101" si="284">SUM(D98:D100)*$B101</f>
        <v>0</v>
      </c>
      <c r="E101" s="116">
        <f t="shared" ref="E101" si="285">SUM(E98:E100)*$B101</f>
        <v>0</v>
      </c>
      <c r="F101" s="116">
        <f t="shared" ref="F101" si="286">SUM(F98:F100)*$B101</f>
        <v>0</v>
      </c>
      <c r="G101" s="116">
        <f t="shared" ref="G101" si="287">SUM(G98:G100)*$B101</f>
        <v>0</v>
      </c>
      <c r="H101" s="116">
        <f t="shared" ref="H101" si="288">SUM(H98:H100)*$B101</f>
        <v>0</v>
      </c>
      <c r="I101" s="116">
        <f t="shared" ref="I101" si="289">SUM(I98:I100)*$B101</f>
        <v>0</v>
      </c>
      <c r="J101" s="116">
        <f t="shared" ref="J101" si="290">SUM(J98:J100)*$B101</f>
        <v>0</v>
      </c>
      <c r="K101" s="116">
        <f t="shared" ref="K101" si="291">SUM(K98:K100)*$B101</f>
        <v>0</v>
      </c>
      <c r="L101" s="116">
        <f t="shared" ref="L101" si="292">SUM(L98:L100)*$B101</f>
        <v>0</v>
      </c>
      <c r="M101" s="116">
        <f t="shared" ref="M101" si="293">SUM(M98:M100)*$B101</f>
        <v>0</v>
      </c>
      <c r="N101" s="116">
        <f t="shared" ref="N101" si="294">SUM(N98:N100)*$B101</f>
        <v>0</v>
      </c>
      <c r="O101" s="116">
        <f t="shared" si="281"/>
        <v>0</v>
      </c>
      <c r="P101" s="116">
        <f t="shared" ref="P101" si="295">SUM(P98:P100)*$B101</f>
        <v>0</v>
      </c>
      <c r="Q101" s="116">
        <f t="shared" ref="Q101" si="296">SUM(Q98:Q100)*$B101</f>
        <v>0</v>
      </c>
      <c r="R101" s="116">
        <f t="shared" ref="R101" si="297">SUM(R98:R100)*$B101</f>
        <v>0</v>
      </c>
      <c r="S101" s="116">
        <f t="shared" ref="S101" si="298">SUM(S98:S100)*$B101</f>
        <v>0</v>
      </c>
    </row>
    <row r="102" spans="1:19" x14ac:dyDescent="0.3">
      <c r="A102" s="1" t="s">
        <v>308</v>
      </c>
      <c r="B102" s="119">
        <v>4.7E-2</v>
      </c>
      <c r="C102" s="116">
        <f>(C$98+C$99+SUM($C$100:$N$100)/12)*$B102</f>
        <v>0</v>
      </c>
      <c r="D102" s="116">
        <f t="shared" ref="D102:N102" si="299">(D$98+D$99+SUM($C$100:$N$100)/12)*$B102</f>
        <v>0</v>
      </c>
      <c r="E102" s="116">
        <f t="shared" si="299"/>
        <v>0</v>
      </c>
      <c r="F102" s="116">
        <f t="shared" si="299"/>
        <v>0</v>
      </c>
      <c r="G102" s="116">
        <f t="shared" si="299"/>
        <v>0</v>
      </c>
      <c r="H102" s="116">
        <f t="shared" si="299"/>
        <v>0</v>
      </c>
      <c r="I102" s="116">
        <f t="shared" si="299"/>
        <v>0</v>
      </c>
      <c r="J102" s="116">
        <f t="shared" si="299"/>
        <v>0</v>
      </c>
      <c r="K102" s="116">
        <f t="shared" si="299"/>
        <v>0</v>
      </c>
      <c r="L102" s="116">
        <f t="shared" si="299"/>
        <v>0</v>
      </c>
      <c r="M102" s="116">
        <f t="shared" si="299"/>
        <v>0</v>
      </c>
      <c r="N102" s="116">
        <f t="shared" si="299"/>
        <v>0</v>
      </c>
      <c r="O102" s="116">
        <f t="shared" si="281"/>
        <v>0</v>
      </c>
      <c r="P102" s="116">
        <f t="shared" ref="P102:S102" si="300">SUM(P98:P100)*$B102*(1+P$3)</f>
        <v>0</v>
      </c>
      <c r="Q102" s="116">
        <f t="shared" si="300"/>
        <v>0</v>
      </c>
      <c r="R102" s="116">
        <f t="shared" si="300"/>
        <v>0</v>
      </c>
      <c r="S102" s="116">
        <f t="shared" si="300"/>
        <v>0</v>
      </c>
    </row>
    <row r="103" spans="1:19" x14ac:dyDescent="0.3">
      <c r="A103" s="1" t="s">
        <v>309</v>
      </c>
      <c r="B103" s="118">
        <v>1.55E-2</v>
      </c>
      <c r="C103" s="116">
        <f t="shared" ref="C103:N110" si="301">(C$98+C$99+SUM($C$100:$N$100)/12)*$B103</f>
        <v>0</v>
      </c>
      <c r="D103" s="116">
        <f t="shared" si="301"/>
        <v>0</v>
      </c>
      <c r="E103" s="116">
        <f t="shared" si="301"/>
        <v>0</v>
      </c>
      <c r="F103" s="116">
        <f t="shared" si="301"/>
        <v>0</v>
      </c>
      <c r="G103" s="116">
        <f t="shared" si="301"/>
        <v>0</v>
      </c>
      <c r="H103" s="116">
        <f t="shared" si="301"/>
        <v>0</v>
      </c>
      <c r="I103" s="116">
        <f t="shared" si="301"/>
        <v>0</v>
      </c>
      <c r="J103" s="116">
        <f t="shared" si="301"/>
        <v>0</v>
      </c>
      <c r="K103" s="116">
        <f t="shared" si="301"/>
        <v>0</v>
      </c>
      <c r="L103" s="116">
        <f t="shared" si="301"/>
        <v>0</v>
      </c>
      <c r="M103" s="116">
        <f t="shared" si="301"/>
        <v>0</v>
      </c>
      <c r="N103" s="116">
        <f t="shared" si="301"/>
        <v>0</v>
      </c>
      <c r="O103" s="116">
        <f t="shared" si="281"/>
        <v>0</v>
      </c>
      <c r="P103" s="116">
        <f t="shared" ref="P103:S103" si="302">SUM(P98:P100)*$B103*(1+P$3)</f>
        <v>0</v>
      </c>
      <c r="Q103" s="116">
        <f t="shared" si="302"/>
        <v>0</v>
      </c>
      <c r="R103" s="116">
        <f t="shared" si="302"/>
        <v>0</v>
      </c>
      <c r="S103" s="116">
        <f t="shared" si="302"/>
        <v>0</v>
      </c>
    </row>
    <row r="104" spans="1:19" x14ac:dyDescent="0.3">
      <c r="A104" s="1" t="s">
        <v>310</v>
      </c>
      <c r="B104" s="119">
        <v>1E-3</v>
      </c>
      <c r="C104" s="116">
        <f t="shared" si="301"/>
        <v>0</v>
      </c>
      <c r="D104" s="116">
        <f t="shared" si="301"/>
        <v>0</v>
      </c>
      <c r="E104" s="116">
        <f t="shared" si="301"/>
        <v>0</v>
      </c>
      <c r="F104" s="116">
        <f t="shared" si="301"/>
        <v>0</v>
      </c>
      <c r="G104" s="116">
        <f t="shared" si="301"/>
        <v>0</v>
      </c>
      <c r="H104" s="116">
        <f t="shared" si="301"/>
        <v>0</v>
      </c>
      <c r="I104" s="116">
        <f t="shared" si="301"/>
        <v>0</v>
      </c>
      <c r="J104" s="116">
        <f t="shared" si="301"/>
        <v>0</v>
      </c>
      <c r="K104" s="116">
        <f t="shared" si="301"/>
        <v>0</v>
      </c>
      <c r="L104" s="116">
        <f t="shared" si="301"/>
        <v>0</v>
      </c>
      <c r="M104" s="116">
        <f t="shared" si="301"/>
        <v>0</v>
      </c>
      <c r="N104" s="116">
        <f t="shared" si="301"/>
        <v>0</v>
      </c>
      <c r="O104" s="116">
        <f t="shared" si="281"/>
        <v>0</v>
      </c>
      <c r="P104" s="116">
        <f t="shared" ref="P104:S104" si="303">SUM(P98:P100)*$B104*(1+P$3)</f>
        <v>0</v>
      </c>
      <c r="Q104" s="116">
        <f t="shared" si="303"/>
        <v>0</v>
      </c>
      <c r="R104" s="116">
        <f t="shared" si="303"/>
        <v>0</v>
      </c>
      <c r="S104" s="116">
        <f t="shared" si="303"/>
        <v>0</v>
      </c>
    </row>
    <row r="105" spans="1:19" x14ac:dyDescent="0.3">
      <c r="A105" s="1" t="s">
        <v>311</v>
      </c>
      <c r="B105" s="119">
        <v>0.23599999999999999</v>
      </c>
      <c r="C105" s="116">
        <f t="shared" si="301"/>
        <v>0</v>
      </c>
      <c r="D105" s="116">
        <f t="shared" si="301"/>
        <v>0</v>
      </c>
      <c r="E105" s="116">
        <f t="shared" si="301"/>
        <v>0</v>
      </c>
      <c r="F105" s="116">
        <f t="shared" si="301"/>
        <v>0</v>
      </c>
      <c r="G105" s="116">
        <f t="shared" si="301"/>
        <v>0</v>
      </c>
      <c r="H105" s="116">
        <f t="shared" si="301"/>
        <v>0</v>
      </c>
      <c r="I105" s="116">
        <f t="shared" si="301"/>
        <v>0</v>
      </c>
      <c r="J105" s="116">
        <f t="shared" si="301"/>
        <v>0</v>
      </c>
      <c r="K105" s="116">
        <f t="shared" si="301"/>
        <v>0</v>
      </c>
      <c r="L105" s="116">
        <f t="shared" si="301"/>
        <v>0</v>
      </c>
      <c r="M105" s="116">
        <f t="shared" si="301"/>
        <v>0</v>
      </c>
      <c r="N105" s="116">
        <f t="shared" si="301"/>
        <v>0</v>
      </c>
      <c r="O105" s="116">
        <f t="shared" si="281"/>
        <v>0</v>
      </c>
      <c r="P105" s="116">
        <f t="shared" ref="P105:S105" si="304">SUM(P98:P100)*$B105*(1+P$3)</f>
        <v>0</v>
      </c>
      <c r="Q105" s="116">
        <f t="shared" si="304"/>
        <v>0</v>
      </c>
      <c r="R105" s="116">
        <f t="shared" si="304"/>
        <v>0</v>
      </c>
      <c r="S105" s="116">
        <f t="shared" si="304"/>
        <v>0</v>
      </c>
    </row>
    <row r="106" spans="1:19" x14ac:dyDescent="0.3">
      <c r="A106" s="1" t="s">
        <v>312</v>
      </c>
      <c r="B106" s="118">
        <v>5.5E-2</v>
      </c>
      <c r="C106" s="116">
        <f t="shared" si="301"/>
        <v>0</v>
      </c>
      <c r="D106" s="116">
        <f t="shared" si="301"/>
        <v>0</v>
      </c>
      <c r="E106" s="116">
        <f t="shared" si="301"/>
        <v>0</v>
      </c>
      <c r="F106" s="116">
        <f t="shared" si="301"/>
        <v>0</v>
      </c>
      <c r="G106" s="116">
        <f t="shared" si="301"/>
        <v>0</v>
      </c>
      <c r="H106" s="116">
        <f t="shared" si="301"/>
        <v>0</v>
      </c>
      <c r="I106" s="116">
        <f t="shared" si="301"/>
        <v>0</v>
      </c>
      <c r="J106" s="116">
        <f t="shared" si="301"/>
        <v>0</v>
      </c>
      <c r="K106" s="116">
        <f t="shared" si="301"/>
        <v>0</v>
      </c>
      <c r="L106" s="116">
        <f t="shared" si="301"/>
        <v>0</v>
      </c>
      <c r="M106" s="116">
        <f t="shared" si="301"/>
        <v>0</v>
      </c>
      <c r="N106" s="116">
        <f t="shared" si="301"/>
        <v>0</v>
      </c>
      <c r="O106" s="116">
        <f t="shared" si="281"/>
        <v>0</v>
      </c>
      <c r="P106" s="116">
        <f t="shared" ref="P106:S106" si="305">SUM(P98:P100)*$B106*(1+P$3)</f>
        <v>0</v>
      </c>
      <c r="Q106" s="116">
        <f t="shared" si="305"/>
        <v>0</v>
      </c>
      <c r="R106" s="116">
        <f t="shared" si="305"/>
        <v>0</v>
      </c>
      <c r="S106" s="116">
        <f t="shared" si="305"/>
        <v>0</v>
      </c>
    </row>
    <row r="107" spans="1:19" x14ac:dyDescent="0.3">
      <c r="A107" s="1" t="s">
        <v>313</v>
      </c>
      <c r="B107" s="119">
        <v>6.0000000000000001E-3</v>
      </c>
      <c r="C107" s="116">
        <f t="shared" si="301"/>
        <v>0</v>
      </c>
      <c r="D107" s="116">
        <f t="shared" si="301"/>
        <v>0</v>
      </c>
      <c r="E107" s="116">
        <f t="shared" si="301"/>
        <v>0</v>
      </c>
      <c r="F107" s="116">
        <f t="shared" si="301"/>
        <v>0</v>
      </c>
      <c r="G107" s="116">
        <f t="shared" si="301"/>
        <v>0</v>
      </c>
      <c r="H107" s="116">
        <f t="shared" si="301"/>
        <v>0</v>
      </c>
      <c r="I107" s="116">
        <f t="shared" si="301"/>
        <v>0</v>
      </c>
      <c r="J107" s="116">
        <f t="shared" si="301"/>
        <v>0</v>
      </c>
      <c r="K107" s="116">
        <f t="shared" si="301"/>
        <v>0</v>
      </c>
      <c r="L107" s="116">
        <f t="shared" si="301"/>
        <v>0</v>
      </c>
      <c r="M107" s="116">
        <f t="shared" si="301"/>
        <v>0</v>
      </c>
      <c r="N107" s="116">
        <f t="shared" si="301"/>
        <v>0</v>
      </c>
      <c r="O107" s="116">
        <f t="shared" si="281"/>
        <v>0</v>
      </c>
      <c r="P107" s="116">
        <f t="shared" ref="P107:S107" si="306">SUM(P98:P100)*$B107*(1+P$3)</f>
        <v>0</v>
      </c>
      <c r="Q107" s="116">
        <f t="shared" si="306"/>
        <v>0</v>
      </c>
      <c r="R107" s="116">
        <f t="shared" si="306"/>
        <v>0</v>
      </c>
      <c r="S107" s="116">
        <f t="shared" si="306"/>
        <v>0</v>
      </c>
    </row>
    <row r="108" spans="1:19" x14ac:dyDescent="0.3">
      <c r="A108" s="1" t="s">
        <v>314</v>
      </c>
      <c r="B108" s="119">
        <v>2E-3</v>
      </c>
      <c r="C108" s="116">
        <f t="shared" si="301"/>
        <v>0</v>
      </c>
      <c r="D108" s="116">
        <f t="shared" si="301"/>
        <v>0</v>
      </c>
      <c r="E108" s="116">
        <f t="shared" si="301"/>
        <v>0</v>
      </c>
      <c r="F108" s="116">
        <f t="shared" si="301"/>
        <v>0</v>
      </c>
      <c r="G108" s="116">
        <f t="shared" si="301"/>
        <v>0</v>
      </c>
      <c r="H108" s="116">
        <f t="shared" si="301"/>
        <v>0</v>
      </c>
      <c r="I108" s="116">
        <f t="shared" si="301"/>
        <v>0</v>
      </c>
      <c r="J108" s="116">
        <f t="shared" si="301"/>
        <v>0</v>
      </c>
      <c r="K108" s="116">
        <f t="shared" si="301"/>
        <v>0</v>
      </c>
      <c r="L108" s="116">
        <f t="shared" si="301"/>
        <v>0</v>
      </c>
      <c r="M108" s="116">
        <f t="shared" si="301"/>
        <v>0</v>
      </c>
      <c r="N108" s="116">
        <f t="shared" si="301"/>
        <v>0</v>
      </c>
      <c r="O108" s="116">
        <f t="shared" si="281"/>
        <v>0</v>
      </c>
      <c r="P108" s="116">
        <f t="shared" ref="P108:S108" si="307">SUM(P98:P100)*$B108*(1+P$3)</f>
        <v>0</v>
      </c>
      <c r="Q108" s="116">
        <f t="shared" si="307"/>
        <v>0</v>
      </c>
      <c r="R108" s="116">
        <f t="shared" si="307"/>
        <v>0</v>
      </c>
      <c r="S108" s="116">
        <f t="shared" si="307"/>
        <v>0</v>
      </c>
    </row>
    <row r="109" spans="1:19" x14ac:dyDescent="0.3">
      <c r="A109" s="1" t="s">
        <v>315</v>
      </c>
      <c r="B109" s="118">
        <v>6.4999999999999997E-3</v>
      </c>
      <c r="C109" s="116">
        <f t="shared" si="301"/>
        <v>0</v>
      </c>
      <c r="D109" s="116">
        <f t="shared" si="301"/>
        <v>0</v>
      </c>
      <c r="E109" s="116">
        <f t="shared" si="301"/>
        <v>0</v>
      </c>
      <c r="F109" s="116">
        <f t="shared" si="301"/>
        <v>0</v>
      </c>
      <c r="G109" s="116">
        <f t="shared" si="301"/>
        <v>0</v>
      </c>
      <c r="H109" s="116">
        <f t="shared" si="301"/>
        <v>0</v>
      </c>
      <c r="I109" s="116">
        <f t="shared" si="301"/>
        <v>0</v>
      </c>
      <c r="J109" s="116">
        <f t="shared" si="301"/>
        <v>0</v>
      </c>
      <c r="K109" s="116">
        <f t="shared" si="301"/>
        <v>0</v>
      </c>
      <c r="L109" s="116">
        <f t="shared" si="301"/>
        <v>0</v>
      </c>
      <c r="M109" s="116">
        <f t="shared" si="301"/>
        <v>0</v>
      </c>
      <c r="N109" s="116">
        <f t="shared" si="301"/>
        <v>0</v>
      </c>
      <c r="O109" s="116">
        <f t="shared" si="281"/>
        <v>0</v>
      </c>
      <c r="P109" s="116">
        <f t="shared" ref="P109:S109" si="308">SUM(P98:P100)*$B109*(1+P$3)</f>
        <v>0</v>
      </c>
      <c r="Q109" s="116">
        <f t="shared" si="308"/>
        <v>0</v>
      </c>
      <c r="R109" s="116">
        <f t="shared" si="308"/>
        <v>0</v>
      </c>
      <c r="S109" s="116">
        <f t="shared" si="308"/>
        <v>0</v>
      </c>
    </row>
    <row r="110" spans="1:19" x14ac:dyDescent="0.3">
      <c r="A110" s="1" t="s">
        <v>316</v>
      </c>
      <c r="B110" s="118">
        <v>3.5000000000000001E-3</v>
      </c>
      <c r="C110" s="116">
        <f t="shared" si="301"/>
        <v>0</v>
      </c>
      <c r="D110" s="116">
        <f t="shared" si="301"/>
        <v>0</v>
      </c>
      <c r="E110" s="116">
        <f t="shared" si="301"/>
        <v>0</v>
      </c>
      <c r="F110" s="116">
        <f t="shared" si="301"/>
        <v>0</v>
      </c>
      <c r="G110" s="116">
        <f t="shared" si="301"/>
        <v>0</v>
      </c>
      <c r="H110" s="116">
        <f t="shared" si="301"/>
        <v>0</v>
      </c>
      <c r="I110" s="116">
        <f t="shared" si="301"/>
        <v>0</v>
      </c>
      <c r="J110" s="116">
        <f t="shared" si="301"/>
        <v>0</v>
      </c>
      <c r="K110" s="116">
        <f t="shared" si="301"/>
        <v>0</v>
      </c>
      <c r="L110" s="116">
        <f t="shared" si="301"/>
        <v>0</v>
      </c>
      <c r="M110" s="116">
        <f t="shared" si="301"/>
        <v>0</v>
      </c>
      <c r="N110" s="116">
        <f t="shared" si="301"/>
        <v>0</v>
      </c>
      <c r="O110" s="116">
        <f t="shared" si="281"/>
        <v>0</v>
      </c>
      <c r="P110" s="116">
        <f t="shared" ref="P110:S110" si="309">SUM(P98:P100)*$B110*(1+P$3)</f>
        <v>0</v>
      </c>
      <c r="Q110" s="116">
        <f t="shared" si="309"/>
        <v>0</v>
      </c>
      <c r="R110" s="116">
        <f t="shared" si="309"/>
        <v>0</v>
      </c>
      <c r="S110" s="116">
        <f t="shared" si="309"/>
        <v>0</v>
      </c>
    </row>
    <row r="111" spans="1:19" x14ac:dyDescent="0.3">
      <c r="A111" s="209" t="s">
        <v>320</v>
      </c>
      <c r="B111" s="209"/>
      <c r="C111" s="97" t="s">
        <v>17</v>
      </c>
      <c r="D111" s="97" t="s">
        <v>18</v>
      </c>
      <c r="E111" s="97" t="s">
        <v>19</v>
      </c>
      <c r="F111" s="97" t="s">
        <v>20</v>
      </c>
      <c r="G111" s="97" t="s">
        <v>21</v>
      </c>
      <c r="H111" s="97" t="s">
        <v>22</v>
      </c>
      <c r="I111" s="97" t="s">
        <v>23</v>
      </c>
      <c r="J111" s="97" t="s">
        <v>24</v>
      </c>
      <c r="K111" s="97" t="s">
        <v>25</v>
      </c>
      <c r="L111" s="97" t="s">
        <v>26</v>
      </c>
      <c r="M111" s="97" t="s">
        <v>27</v>
      </c>
      <c r="N111" s="97" t="s">
        <v>28</v>
      </c>
      <c r="O111" s="97" t="s">
        <v>438</v>
      </c>
      <c r="P111" s="97" t="s">
        <v>447</v>
      </c>
      <c r="Q111" s="97" t="s">
        <v>448</v>
      </c>
      <c r="R111" s="97" t="s">
        <v>449</v>
      </c>
      <c r="S111" s="97" t="s">
        <v>450</v>
      </c>
    </row>
    <row r="112" spans="1:19" x14ac:dyDescent="0.3">
      <c r="A112" s="208" t="s">
        <v>306</v>
      </c>
      <c r="B112" s="208"/>
      <c r="C112" s="117"/>
      <c r="D112" s="116">
        <f>$C112</f>
        <v>0</v>
      </c>
      <c r="E112" s="116">
        <f t="shared" ref="E112:N113" si="310">$C112</f>
        <v>0</v>
      </c>
      <c r="F112" s="116">
        <f t="shared" si="310"/>
        <v>0</v>
      </c>
      <c r="G112" s="116">
        <f t="shared" si="310"/>
        <v>0</v>
      </c>
      <c r="H112" s="116">
        <f t="shared" si="310"/>
        <v>0</v>
      </c>
      <c r="I112" s="116">
        <f t="shared" si="310"/>
        <v>0</v>
      </c>
      <c r="J112" s="116">
        <f t="shared" si="310"/>
        <v>0</v>
      </c>
      <c r="K112" s="116">
        <f t="shared" si="310"/>
        <v>0</v>
      </c>
      <c r="L112" s="116">
        <f t="shared" si="310"/>
        <v>0</v>
      </c>
      <c r="M112" s="116">
        <f t="shared" si="310"/>
        <v>0</v>
      </c>
      <c r="N112" s="116">
        <f t="shared" si="310"/>
        <v>0</v>
      </c>
      <c r="O112" s="116">
        <f t="shared" ref="O112" si="311">SUM(C112:N112)</f>
        <v>0</v>
      </c>
      <c r="P112" s="116">
        <f t="shared" ref="P112:S112" si="312">O112*(1+P$1)</f>
        <v>0</v>
      </c>
      <c r="Q112" s="116">
        <f t="shared" si="312"/>
        <v>0</v>
      </c>
      <c r="R112" s="116">
        <f t="shared" si="312"/>
        <v>0</v>
      </c>
      <c r="S112" s="116">
        <f t="shared" si="312"/>
        <v>0</v>
      </c>
    </row>
    <row r="113" spans="1:19" x14ac:dyDescent="0.3">
      <c r="A113" s="208" t="s">
        <v>53</v>
      </c>
      <c r="B113" s="208"/>
      <c r="C113" s="117"/>
      <c r="D113" s="116">
        <f>$C113</f>
        <v>0</v>
      </c>
      <c r="E113" s="116">
        <f t="shared" si="310"/>
        <v>0</v>
      </c>
      <c r="F113" s="116">
        <f t="shared" si="310"/>
        <v>0</v>
      </c>
      <c r="G113" s="116">
        <f t="shared" si="310"/>
        <v>0</v>
      </c>
      <c r="H113" s="116">
        <f t="shared" si="310"/>
        <v>0</v>
      </c>
      <c r="I113" s="116">
        <f t="shared" si="310"/>
        <v>0</v>
      </c>
      <c r="J113" s="116">
        <f t="shared" si="310"/>
        <v>0</v>
      </c>
      <c r="K113" s="116">
        <f t="shared" si="310"/>
        <v>0</v>
      </c>
      <c r="L113" s="116">
        <f t="shared" si="310"/>
        <v>0</v>
      </c>
      <c r="M113" s="116">
        <f t="shared" si="310"/>
        <v>0</v>
      </c>
      <c r="N113" s="116">
        <f t="shared" si="310"/>
        <v>0</v>
      </c>
      <c r="O113" s="116">
        <f t="shared" ref="O113:O124" si="313">SUM(C113:N113)</f>
        <v>0</v>
      </c>
      <c r="P113" s="116">
        <f t="shared" ref="P113:S113" si="314">O113*(1+P$1)</f>
        <v>0</v>
      </c>
      <c r="Q113" s="116">
        <f t="shared" si="314"/>
        <v>0</v>
      </c>
      <c r="R113" s="116">
        <f t="shared" si="314"/>
        <v>0</v>
      </c>
      <c r="S113" s="116">
        <f t="shared" si="314"/>
        <v>0</v>
      </c>
    </row>
    <row r="114" spans="1:19" x14ac:dyDescent="0.3">
      <c r="A114" s="208" t="s">
        <v>54</v>
      </c>
      <c r="B114" s="208"/>
      <c r="C114" s="178"/>
      <c r="D114" s="178"/>
      <c r="E114" s="117"/>
      <c r="F114" s="178"/>
      <c r="G114" s="178"/>
      <c r="H114" s="117">
        <f>C112</f>
        <v>0</v>
      </c>
      <c r="I114" s="178"/>
      <c r="J114" s="178"/>
      <c r="K114" s="117"/>
      <c r="L114" s="178"/>
      <c r="M114" s="178"/>
      <c r="N114" s="117">
        <f>C112</f>
        <v>0</v>
      </c>
      <c r="O114" s="116">
        <f t="shared" si="313"/>
        <v>0</v>
      </c>
      <c r="P114" s="116">
        <f t="shared" ref="P114:S114" si="315">O114*(1+P$1)</f>
        <v>0</v>
      </c>
      <c r="Q114" s="116">
        <f t="shared" si="315"/>
        <v>0</v>
      </c>
      <c r="R114" s="116">
        <f t="shared" si="315"/>
        <v>0</v>
      </c>
      <c r="S114" s="116">
        <f t="shared" si="315"/>
        <v>0</v>
      </c>
    </row>
    <row r="115" spans="1:19" x14ac:dyDescent="0.3">
      <c r="A115" s="1" t="s">
        <v>307</v>
      </c>
      <c r="B115" s="118">
        <v>0.1</v>
      </c>
      <c r="C115" s="116">
        <f>SUM(C112:C114)*$B115</f>
        <v>0</v>
      </c>
      <c r="D115" s="116">
        <f t="shared" ref="D115" si="316">SUM(D112:D114)*$B115</f>
        <v>0</v>
      </c>
      <c r="E115" s="116">
        <f t="shared" ref="E115" si="317">SUM(E112:E114)*$B115</f>
        <v>0</v>
      </c>
      <c r="F115" s="116">
        <f t="shared" ref="F115" si="318">SUM(F112:F114)*$B115</f>
        <v>0</v>
      </c>
      <c r="G115" s="116">
        <f t="shared" ref="G115" si="319">SUM(G112:G114)*$B115</f>
        <v>0</v>
      </c>
      <c r="H115" s="116">
        <f t="shared" ref="H115" si="320">SUM(H112:H114)*$B115</f>
        <v>0</v>
      </c>
      <c r="I115" s="116">
        <f t="shared" ref="I115" si="321">SUM(I112:I114)*$B115</f>
        <v>0</v>
      </c>
      <c r="J115" s="116">
        <f t="shared" ref="J115" si="322">SUM(J112:J114)*$B115</f>
        <v>0</v>
      </c>
      <c r="K115" s="116">
        <f t="shared" ref="K115" si="323">SUM(K112:K114)*$B115</f>
        <v>0</v>
      </c>
      <c r="L115" s="116">
        <f t="shared" ref="L115" si="324">SUM(L112:L114)*$B115</f>
        <v>0</v>
      </c>
      <c r="M115" s="116">
        <f t="shared" ref="M115" si="325">SUM(M112:M114)*$B115</f>
        <v>0</v>
      </c>
      <c r="N115" s="116">
        <f t="shared" ref="N115" si="326">SUM(N112:N114)*$B115</f>
        <v>0</v>
      </c>
      <c r="O115" s="116">
        <f t="shared" si="313"/>
        <v>0</v>
      </c>
      <c r="P115" s="116">
        <f t="shared" ref="P115" si="327">SUM(P112:P114)*$B115</f>
        <v>0</v>
      </c>
      <c r="Q115" s="116">
        <f t="shared" ref="Q115" si="328">SUM(Q112:Q114)*$B115</f>
        <v>0</v>
      </c>
      <c r="R115" s="116">
        <f t="shared" ref="R115" si="329">SUM(R112:R114)*$B115</f>
        <v>0</v>
      </c>
      <c r="S115" s="116">
        <f t="shared" ref="S115" si="330">SUM(S112:S114)*$B115</f>
        <v>0</v>
      </c>
    </row>
    <row r="116" spans="1:19" x14ac:dyDescent="0.3">
      <c r="A116" s="1" t="s">
        <v>308</v>
      </c>
      <c r="B116" s="119">
        <v>4.7E-2</v>
      </c>
      <c r="C116" s="116">
        <f>(C$112+C$113+SUM($C$114:$N$114)/12)*$B116</f>
        <v>0</v>
      </c>
      <c r="D116" s="116">
        <f t="shared" ref="D116:N116" si="331">(D$112+D$113+SUM($C$114:$N$114)/12)*$B116</f>
        <v>0</v>
      </c>
      <c r="E116" s="116">
        <f t="shared" si="331"/>
        <v>0</v>
      </c>
      <c r="F116" s="116">
        <f t="shared" si="331"/>
        <v>0</v>
      </c>
      <c r="G116" s="116">
        <f t="shared" si="331"/>
        <v>0</v>
      </c>
      <c r="H116" s="116">
        <f t="shared" si="331"/>
        <v>0</v>
      </c>
      <c r="I116" s="116">
        <f t="shared" si="331"/>
        <v>0</v>
      </c>
      <c r="J116" s="116">
        <f t="shared" si="331"/>
        <v>0</v>
      </c>
      <c r="K116" s="116">
        <f t="shared" si="331"/>
        <v>0</v>
      </c>
      <c r="L116" s="116">
        <f t="shared" si="331"/>
        <v>0</v>
      </c>
      <c r="M116" s="116">
        <f t="shared" si="331"/>
        <v>0</v>
      </c>
      <c r="N116" s="116">
        <f t="shared" si="331"/>
        <v>0</v>
      </c>
      <c r="O116" s="116">
        <f t="shared" si="313"/>
        <v>0</v>
      </c>
      <c r="P116" s="116">
        <f t="shared" ref="P116:S116" si="332">SUM(P112:P114)*$B116*(1+P$3)</f>
        <v>0</v>
      </c>
      <c r="Q116" s="116">
        <f t="shared" si="332"/>
        <v>0</v>
      </c>
      <c r="R116" s="116">
        <f t="shared" si="332"/>
        <v>0</v>
      </c>
      <c r="S116" s="116">
        <f t="shared" si="332"/>
        <v>0</v>
      </c>
    </row>
    <row r="117" spans="1:19" x14ac:dyDescent="0.3">
      <c r="A117" s="1" t="s">
        <v>309</v>
      </c>
      <c r="B117" s="118">
        <v>1.55E-2</v>
      </c>
      <c r="C117" s="116">
        <f t="shared" ref="C117:N124" si="333">(C$112+C$113+SUM($C$114:$N$114)/12)*$B117</f>
        <v>0</v>
      </c>
      <c r="D117" s="116">
        <f t="shared" si="333"/>
        <v>0</v>
      </c>
      <c r="E117" s="116">
        <f t="shared" si="333"/>
        <v>0</v>
      </c>
      <c r="F117" s="116">
        <f t="shared" si="333"/>
        <v>0</v>
      </c>
      <c r="G117" s="116">
        <f t="shared" si="333"/>
        <v>0</v>
      </c>
      <c r="H117" s="116">
        <f t="shared" si="333"/>
        <v>0</v>
      </c>
      <c r="I117" s="116">
        <f t="shared" si="333"/>
        <v>0</v>
      </c>
      <c r="J117" s="116">
        <f t="shared" si="333"/>
        <v>0</v>
      </c>
      <c r="K117" s="116">
        <f t="shared" si="333"/>
        <v>0</v>
      </c>
      <c r="L117" s="116">
        <f t="shared" si="333"/>
        <v>0</v>
      </c>
      <c r="M117" s="116">
        <f t="shared" si="333"/>
        <v>0</v>
      </c>
      <c r="N117" s="116">
        <f t="shared" si="333"/>
        <v>0</v>
      </c>
      <c r="O117" s="116">
        <f t="shared" si="313"/>
        <v>0</v>
      </c>
      <c r="P117" s="116">
        <f t="shared" ref="P117:S117" si="334">SUM(P112:P114)*$B117*(1+P$3)</f>
        <v>0</v>
      </c>
      <c r="Q117" s="116">
        <f t="shared" si="334"/>
        <v>0</v>
      </c>
      <c r="R117" s="116">
        <f t="shared" si="334"/>
        <v>0</v>
      </c>
      <c r="S117" s="116">
        <f t="shared" si="334"/>
        <v>0</v>
      </c>
    </row>
    <row r="118" spans="1:19" x14ac:dyDescent="0.3">
      <c r="A118" s="1" t="s">
        <v>310</v>
      </c>
      <c r="B118" s="119">
        <v>1E-3</v>
      </c>
      <c r="C118" s="116">
        <f t="shared" si="333"/>
        <v>0</v>
      </c>
      <c r="D118" s="116">
        <f t="shared" si="333"/>
        <v>0</v>
      </c>
      <c r="E118" s="116">
        <f t="shared" si="333"/>
        <v>0</v>
      </c>
      <c r="F118" s="116">
        <f t="shared" si="333"/>
        <v>0</v>
      </c>
      <c r="G118" s="116">
        <f t="shared" si="333"/>
        <v>0</v>
      </c>
      <c r="H118" s="116">
        <f t="shared" si="333"/>
        <v>0</v>
      </c>
      <c r="I118" s="116">
        <f t="shared" si="333"/>
        <v>0</v>
      </c>
      <c r="J118" s="116">
        <f t="shared" si="333"/>
        <v>0</v>
      </c>
      <c r="K118" s="116">
        <f t="shared" si="333"/>
        <v>0</v>
      </c>
      <c r="L118" s="116">
        <f t="shared" si="333"/>
        <v>0</v>
      </c>
      <c r="M118" s="116">
        <f t="shared" si="333"/>
        <v>0</v>
      </c>
      <c r="N118" s="116">
        <f t="shared" si="333"/>
        <v>0</v>
      </c>
      <c r="O118" s="116">
        <f t="shared" si="313"/>
        <v>0</v>
      </c>
      <c r="P118" s="116">
        <f t="shared" ref="P118:S118" si="335">SUM(P112:P114)*$B118*(1+P$3)</f>
        <v>0</v>
      </c>
      <c r="Q118" s="116">
        <f t="shared" si="335"/>
        <v>0</v>
      </c>
      <c r="R118" s="116">
        <f t="shared" si="335"/>
        <v>0</v>
      </c>
      <c r="S118" s="116">
        <f t="shared" si="335"/>
        <v>0</v>
      </c>
    </row>
    <row r="119" spans="1:19" x14ac:dyDescent="0.3">
      <c r="A119" s="1" t="s">
        <v>311</v>
      </c>
      <c r="B119" s="119">
        <v>0.23599999999999999</v>
      </c>
      <c r="C119" s="116">
        <f t="shared" si="333"/>
        <v>0</v>
      </c>
      <c r="D119" s="116">
        <f t="shared" si="333"/>
        <v>0</v>
      </c>
      <c r="E119" s="116">
        <f t="shared" si="333"/>
        <v>0</v>
      </c>
      <c r="F119" s="116">
        <f t="shared" si="333"/>
        <v>0</v>
      </c>
      <c r="G119" s="116">
        <f t="shared" si="333"/>
        <v>0</v>
      </c>
      <c r="H119" s="116">
        <f t="shared" si="333"/>
        <v>0</v>
      </c>
      <c r="I119" s="116">
        <f t="shared" si="333"/>
        <v>0</v>
      </c>
      <c r="J119" s="116">
        <f t="shared" si="333"/>
        <v>0</v>
      </c>
      <c r="K119" s="116">
        <f t="shared" si="333"/>
        <v>0</v>
      </c>
      <c r="L119" s="116">
        <f t="shared" si="333"/>
        <v>0</v>
      </c>
      <c r="M119" s="116">
        <f t="shared" si="333"/>
        <v>0</v>
      </c>
      <c r="N119" s="116">
        <f t="shared" si="333"/>
        <v>0</v>
      </c>
      <c r="O119" s="116">
        <f t="shared" si="313"/>
        <v>0</v>
      </c>
      <c r="P119" s="116">
        <f t="shared" ref="P119:S119" si="336">SUM(P112:P114)*$B119*(1+P$3)</f>
        <v>0</v>
      </c>
      <c r="Q119" s="116">
        <f t="shared" si="336"/>
        <v>0</v>
      </c>
      <c r="R119" s="116">
        <f t="shared" si="336"/>
        <v>0</v>
      </c>
      <c r="S119" s="116">
        <f t="shared" si="336"/>
        <v>0</v>
      </c>
    </row>
    <row r="120" spans="1:19" x14ac:dyDescent="0.3">
      <c r="A120" s="1" t="s">
        <v>312</v>
      </c>
      <c r="B120" s="118">
        <v>5.5E-2</v>
      </c>
      <c r="C120" s="116">
        <f t="shared" si="333"/>
        <v>0</v>
      </c>
      <c r="D120" s="116">
        <f t="shared" si="333"/>
        <v>0</v>
      </c>
      <c r="E120" s="116">
        <f t="shared" si="333"/>
        <v>0</v>
      </c>
      <c r="F120" s="116">
        <f t="shared" si="333"/>
        <v>0</v>
      </c>
      <c r="G120" s="116">
        <f t="shared" si="333"/>
        <v>0</v>
      </c>
      <c r="H120" s="116">
        <f t="shared" si="333"/>
        <v>0</v>
      </c>
      <c r="I120" s="116">
        <f t="shared" si="333"/>
        <v>0</v>
      </c>
      <c r="J120" s="116">
        <f t="shared" si="333"/>
        <v>0</v>
      </c>
      <c r="K120" s="116">
        <f t="shared" si="333"/>
        <v>0</v>
      </c>
      <c r="L120" s="116">
        <f t="shared" si="333"/>
        <v>0</v>
      </c>
      <c r="M120" s="116">
        <f t="shared" si="333"/>
        <v>0</v>
      </c>
      <c r="N120" s="116">
        <f t="shared" si="333"/>
        <v>0</v>
      </c>
      <c r="O120" s="116">
        <f t="shared" si="313"/>
        <v>0</v>
      </c>
      <c r="P120" s="116">
        <f t="shared" ref="P120:S120" si="337">SUM(P112:P114)*$B120*(1+P$3)</f>
        <v>0</v>
      </c>
      <c r="Q120" s="116">
        <f t="shared" si="337"/>
        <v>0</v>
      </c>
      <c r="R120" s="116">
        <f t="shared" si="337"/>
        <v>0</v>
      </c>
      <c r="S120" s="116">
        <f t="shared" si="337"/>
        <v>0</v>
      </c>
    </row>
    <row r="121" spans="1:19" x14ac:dyDescent="0.3">
      <c r="A121" s="1" t="s">
        <v>313</v>
      </c>
      <c r="B121" s="119">
        <v>6.0000000000000001E-3</v>
      </c>
      <c r="C121" s="116">
        <f t="shared" si="333"/>
        <v>0</v>
      </c>
      <c r="D121" s="116">
        <f t="shared" si="333"/>
        <v>0</v>
      </c>
      <c r="E121" s="116">
        <f t="shared" si="333"/>
        <v>0</v>
      </c>
      <c r="F121" s="116">
        <f t="shared" si="333"/>
        <v>0</v>
      </c>
      <c r="G121" s="116">
        <f t="shared" si="333"/>
        <v>0</v>
      </c>
      <c r="H121" s="116">
        <f t="shared" si="333"/>
        <v>0</v>
      </c>
      <c r="I121" s="116">
        <f t="shared" si="333"/>
        <v>0</v>
      </c>
      <c r="J121" s="116">
        <f t="shared" si="333"/>
        <v>0</v>
      </c>
      <c r="K121" s="116">
        <f t="shared" si="333"/>
        <v>0</v>
      </c>
      <c r="L121" s="116">
        <f t="shared" si="333"/>
        <v>0</v>
      </c>
      <c r="M121" s="116">
        <f t="shared" si="333"/>
        <v>0</v>
      </c>
      <c r="N121" s="116">
        <f t="shared" si="333"/>
        <v>0</v>
      </c>
      <c r="O121" s="116">
        <f t="shared" si="313"/>
        <v>0</v>
      </c>
      <c r="P121" s="116">
        <f t="shared" ref="P121:S121" si="338">SUM(P112:P114)*$B121*(1+P$3)</f>
        <v>0</v>
      </c>
      <c r="Q121" s="116">
        <f t="shared" si="338"/>
        <v>0</v>
      </c>
      <c r="R121" s="116">
        <f t="shared" si="338"/>
        <v>0</v>
      </c>
      <c r="S121" s="116">
        <f t="shared" si="338"/>
        <v>0</v>
      </c>
    </row>
    <row r="122" spans="1:19" x14ac:dyDescent="0.3">
      <c r="A122" s="1" t="s">
        <v>314</v>
      </c>
      <c r="B122" s="119">
        <v>2E-3</v>
      </c>
      <c r="C122" s="116">
        <f t="shared" si="333"/>
        <v>0</v>
      </c>
      <c r="D122" s="116">
        <f t="shared" si="333"/>
        <v>0</v>
      </c>
      <c r="E122" s="116">
        <f t="shared" si="333"/>
        <v>0</v>
      </c>
      <c r="F122" s="116">
        <f t="shared" si="333"/>
        <v>0</v>
      </c>
      <c r="G122" s="116">
        <f t="shared" si="333"/>
        <v>0</v>
      </c>
      <c r="H122" s="116">
        <f t="shared" si="333"/>
        <v>0</v>
      </c>
      <c r="I122" s="116">
        <f t="shared" si="333"/>
        <v>0</v>
      </c>
      <c r="J122" s="116">
        <f t="shared" si="333"/>
        <v>0</v>
      </c>
      <c r="K122" s="116">
        <f t="shared" si="333"/>
        <v>0</v>
      </c>
      <c r="L122" s="116">
        <f t="shared" si="333"/>
        <v>0</v>
      </c>
      <c r="M122" s="116">
        <f t="shared" si="333"/>
        <v>0</v>
      </c>
      <c r="N122" s="116">
        <f t="shared" si="333"/>
        <v>0</v>
      </c>
      <c r="O122" s="116">
        <f t="shared" si="313"/>
        <v>0</v>
      </c>
      <c r="P122" s="116">
        <f t="shared" ref="P122:S122" si="339">SUM(P112:P114)*$B122*(1+P$3)</f>
        <v>0</v>
      </c>
      <c r="Q122" s="116">
        <f t="shared" si="339"/>
        <v>0</v>
      </c>
      <c r="R122" s="116">
        <f t="shared" si="339"/>
        <v>0</v>
      </c>
      <c r="S122" s="116">
        <f t="shared" si="339"/>
        <v>0</v>
      </c>
    </row>
    <row r="123" spans="1:19" x14ac:dyDescent="0.3">
      <c r="A123" s="1" t="s">
        <v>315</v>
      </c>
      <c r="B123" s="118">
        <v>6.4999999999999997E-3</v>
      </c>
      <c r="C123" s="116">
        <f t="shared" si="333"/>
        <v>0</v>
      </c>
      <c r="D123" s="116">
        <f t="shared" si="333"/>
        <v>0</v>
      </c>
      <c r="E123" s="116">
        <f t="shared" si="333"/>
        <v>0</v>
      </c>
      <c r="F123" s="116">
        <f t="shared" si="333"/>
        <v>0</v>
      </c>
      <c r="G123" s="116">
        <f t="shared" si="333"/>
        <v>0</v>
      </c>
      <c r="H123" s="116">
        <f t="shared" si="333"/>
        <v>0</v>
      </c>
      <c r="I123" s="116">
        <f t="shared" si="333"/>
        <v>0</v>
      </c>
      <c r="J123" s="116">
        <f t="shared" si="333"/>
        <v>0</v>
      </c>
      <c r="K123" s="116">
        <f t="shared" si="333"/>
        <v>0</v>
      </c>
      <c r="L123" s="116">
        <f t="shared" si="333"/>
        <v>0</v>
      </c>
      <c r="M123" s="116">
        <f t="shared" si="333"/>
        <v>0</v>
      </c>
      <c r="N123" s="116">
        <f t="shared" si="333"/>
        <v>0</v>
      </c>
      <c r="O123" s="116">
        <f t="shared" si="313"/>
        <v>0</v>
      </c>
      <c r="P123" s="116">
        <f t="shared" ref="P123:S123" si="340">SUM(P112:P114)*$B123*(1+P$3)</f>
        <v>0</v>
      </c>
      <c r="Q123" s="116">
        <f t="shared" si="340"/>
        <v>0</v>
      </c>
      <c r="R123" s="116">
        <f t="shared" si="340"/>
        <v>0</v>
      </c>
      <c r="S123" s="116">
        <f t="shared" si="340"/>
        <v>0</v>
      </c>
    </row>
    <row r="124" spans="1:19" x14ac:dyDescent="0.3">
      <c r="A124" s="1" t="s">
        <v>316</v>
      </c>
      <c r="B124" s="118">
        <v>3.5000000000000001E-3</v>
      </c>
      <c r="C124" s="116">
        <f t="shared" si="333"/>
        <v>0</v>
      </c>
      <c r="D124" s="116">
        <f t="shared" si="333"/>
        <v>0</v>
      </c>
      <c r="E124" s="116">
        <f t="shared" si="333"/>
        <v>0</v>
      </c>
      <c r="F124" s="116">
        <f t="shared" si="333"/>
        <v>0</v>
      </c>
      <c r="G124" s="116">
        <f t="shared" si="333"/>
        <v>0</v>
      </c>
      <c r="H124" s="116">
        <f t="shared" si="333"/>
        <v>0</v>
      </c>
      <c r="I124" s="116">
        <f t="shared" si="333"/>
        <v>0</v>
      </c>
      <c r="J124" s="116">
        <f t="shared" si="333"/>
        <v>0</v>
      </c>
      <c r="K124" s="116">
        <f t="shared" si="333"/>
        <v>0</v>
      </c>
      <c r="L124" s="116">
        <f t="shared" si="333"/>
        <v>0</v>
      </c>
      <c r="M124" s="116">
        <f t="shared" si="333"/>
        <v>0</v>
      </c>
      <c r="N124" s="116">
        <f t="shared" si="333"/>
        <v>0</v>
      </c>
      <c r="O124" s="116">
        <f t="shared" si="313"/>
        <v>0</v>
      </c>
      <c r="P124" s="116">
        <f t="shared" ref="P124:S124" si="341">SUM(P112:P114)*$B124*(1+P$3)</f>
        <v>0</v>
      </c>
      <c r="Q124" s="116">
        <f t="shared" si="341"/>
        <v>0</v>
      </c>
      <c r="R124" s="116">
        <f t="shared" si="341"/>
        <v>0</v>
      </c>
      <c r="S124" s="116">
        <f t="shared" si="341"/>
        <v>0</v>
      </c>
    </row>
    <row r="125" spans="1:19" x14ac:dyDescent="0.3">
      <c r="A125" s="209" t="s">
        <v>321</v>
      </c>
      <c r="B125" s="209"/>
      <c r="C125" s="97" t="s">
        <v>17</v>
      </c>
      <c r="D125" s="97" t="s">
        <v>18</v>
      </c>
      <c r="E125" s="97" t="s">
        <v>19</v>
      </c>
      <c r="F125" s="97" t="s">
        <v>20</v>
      </c>
      <c r="G125" s="97" t="s">
        <v>21</v>
      </c>
      <c r="H125" s="97" t="s">
        <v>22</v>
      </c>
      <c r="I125" s="97" t="s">
        <v>23</v>
      </c>
      <c r="J125" s="97" t="s">
        <v>24</v>
      </c>
      <c r="K125" s="97" t="s">
        <v>25</v>
      </c>
      <c r="L125" s="97" t="s">
        <v>26</v>
      </c>
      <c r="M125" s="97" t="s">
        <v>27</v>
      </c>
      <c r="N125" s="97" t="s">
        <v>28</v>
      </c>
      <c r="O125" s="97" t="s">
        <v>438</v>
      </c>
      <c r="P125" s="97" t="s">
        <v>447</v>
      </c>
      <c r="Q125" s="97" t="s">
        <v>448</v>
      </c>
      <c r="R125" s="97" t="s">
        <v>449</v>
      </c>
      <c r="S125" s="97" t="s">
        <v>450</v>
      </c>
    </row>
    <row r="126" spans="1:19" x14ac:dyDescent="0.3">
      <c r="A126" s="208" t="s">
        <v>306</v>
      </c>
      <c r="B126" s="208"/>
      <c r="C126" s="117"/>
      <c r="D126" s="116">
        <f>$C126</f>
        <v>0</v>
      </c>
      <c r="E126" s="116">
        <f t="shared" ref="E126:N127" si="342">$C126</f>
        <v>0</v>
      </c>
      <c r="F126" s="116">
        <f t="shared" si="342"/>
        <v>0</v>
      </c>
      <c r="G126" s="116">
        <f t="shared" si="342"/>
        <v>0</v>
      </c>
      <c r="H126" s="116">
        <f t="shared" si="342"/>
        <v>0</v>
      </c>
      <c r="I126" s="116">
        <f t="shared" si="342"/>
        <v>0</v>
      </c>
      <c r="J126" s="116">
        <f t="shared" si="342"/>
        <v>0</v>
      </c>
      <c r="K126" s="116">
        <f t="shared" si="342"/>
        <v>0</v>
      </c>
      <c r="L126" s="116">
        <f t="shared" si="342"/>
        <v>0</v>
      </c>
      <c r="M126" s="116">
        <f t="shared" si="342"/>
        <v>0</v>
      </c>
      <c r="N126" s="116">
        <f t="shared" si="342"/>
        <v>0</v>
      </c>
      <c r="O126" s="116">
        <f t="shared" ref="O126" si="343">SUM(C126:N126)</f>
        <v>0</v>
      </c>
      <c r="P126" s="116">
        <f t="shared" ref="P126:S126" si="344">O126*(1+P$1)</f>
        <v>0</v>
      </c>
      <c r="Q126" s="116">
        <f t="shared" si="344"/>
        <v>0</v>
      </c>
      <c r="R126" s="116">
        <f t="shared" si="344"/>
        <v>0</v>
      </c>
      <c r="S126" s="116">
        <f t="shared" si="344"/>
        <v>0</v>
      </c>
    </row>
    <row r="127" spans="1:19" x14ac:dyDescent="0.3">
      <c r="A127" s="208" t="s">
        <v>53</v>
      </c>
      <c r="B127" s="208"/>
      <c r="C127" s="117"/>
      <c r="D127" s="116">
        <f>$C127</f>
        <v>0</v>
      </c>
      <c r="E127" s="116">
        <f t="shared" si="342"/>
        <v>0</v>
      </c>
      <c r="F127" s="116">
        <f t="shared" si="342"/>
        <v>0</v>
      </c>
      <c r="G127" s="116">
        <f t="shared" si="342"/>
        <v>0</v>
      </c>
      <c r="H127" s="116">
        <f t="shared" si="342"/>
        <v>0</v>
      </c>
      <c r="I127" s="116">
        <f t="shared" si="342"/>
        <v>0</v>
      </c>
      <c r="J127" s="116">
        <f t="shared" si="342"/>
        <v>0</v>
      </c>
      <c r="K127" s="116">
        <f t="shared" si="342"/>
        <v>0</v>
      </c>
      <c r="L127" s="116">
        <f t="shared" si="342"/>
        <v>0</v>
      </c>
      <c r="M127" s="116">
        <f t="shared" si="342"/>
        <v>0</v>
      </c>
      <c r="N127" s="116">
        <f t="shared" si="342"/>
        <v>0</v>
      </c>
      <c r="O127" s="116">
        <f t="shared" ref="O127:O138" si="345">SUM(C127:N127)</f>
        <v>0</v>
      </c>
      <c r="P127" s="116">
        <f t="shared" ref="P127:S127" si="346">O127*(1+P$1)</f>
        <v>0</v>
      </c>
      <c r="Q127" s="116">
        <f t="shared" si="346"/>
        <v>0</v>
      </c>
      <c r="R127" s="116">
        <f t="shared" si="346"/>
        <v>0</v>
      </c>
      <c r="S127" s="116">
        <f t="shared" si="346"/>
        <v>0</v>
      </c>
    </row>
    <row r="128" spans="1:19" x14ac:dyDescent="0.3">
      <c r="A128" s="208" t="s">
        <v>54</v>
      </c>
      <c r="B128" s="208"/>
      <c r="C128" s="178"/>
      <c r="D128" s="178"/>
      <c r="E128" s="117"/>
      <c r="F128" s="178"/>
      <c r="G128" s="178"/>
      <c r="H128" s="117">
        <f>C126</f>
        <v>0</v>
      </c>
      <c r="I128" s="178"/>
      <c r="J128" s="178"/>
      <c r="K128" s="117"/>
      <c r="L128" s="178"/>
      <c r="M128" s="178"/>
      <c r="N128" s="117">
        <f>C126</f>
        <v>0</v>
      </c>
      <c r="O128" s="116">
        <f t="shared" si="345"/>
        <v>0</v>
      </c>
      <c r="P128" s="116">
        <f t="shared" ref="P128:S128" si="347">O128*(1+P$1)</f>
        <v>0</v>
      </c>
      <c r="Q128" s="116">
        <f t="shared" si="347"/>
        <v>0</v>
      </c>
      <c r="R128" s="116">
        <f t="shared" si="347"/>
        <v>0</v>
      </c>
      <c r="S128" s="116">
        <f t="shared" si="347"/>
        <v>0</v>
      </c>
    </row>
    <row r="129" spans="1:19" x14ac:dyDescent="0.3">
      <c r="A129" s="1" t="s">
        <v>307</v>
      </c>
      <c r="B129" s="118">
        <v>0.1</v>
      </c>
      <c r="C129" s="116">
        <f>SUM(C126:C128)*$B129</f>
        <v>0</v>
      </c>
      <c r="D129" s="116">
        <f t="shared" ref="D129" si="348">SUM(D126:D128)*$B129</f>
        <v>0</v>
      </c>
      <c r="E129" s="116">
        <f t="shared" ref="E129" si="349">SUM(E126:E128)*$B129</f>
        <v>0</v>
      </c>
      <c r="F129" s="116">
        <f t="shared" ref="F129" si="350">SUM(F126:F128)*$B129</f>
        <v>0</v>
      </c>
      <c r="G129" s="116">
        <f t="shared" ref="G129" si="351">SUM(G126:G128)*$B129</f>
        <v>0</v>
      </c>
      <c r="H129" s="116">
        <f t="shared" ref="H129" si="352">SUM(H126:H128)*$B129</f>
        <v>0</v>
      </c>
      <c r="I129" s="116">
        <f t="shared" ref="I129" si="353">SUM(I126:I128)*$B129</f>
        <v>0</v>
      </c>
      <c r="J129" s="116">
        <f t="shared" ref="J129" si="354">SUM(J126:J128)*$B129</f>
        <v>0</v>
      </c>
      <c r="K129" s="116">
        <f t="shared" ref="K129" si="355">SUM(K126:K128)*$B129</f>
        <v>0</v>
      </c>
      <c r="L129" s="116">
        <f t="shared" ref="L129" si="356">SUM(L126:L128)*$B129</f>
        <v>0</v>
      </c>
      <c r="M129" s="116">
        <f t="shared" ref="M129" si="357">SUM(M126:M128)*$B129</f>
        <v>0</v>
      </c>
      <c r="N129" s="116">
        <f t="shared" ref="N129" si="358">SUM(N126:N128)*$B129</f>
        <v>0</v>
      </c>
      <c r="O129" s="116">
        <f t="shared" si="345"/>
        <v>0</v>
      </c>
      <c r="P129" s="116">
        <f t="shared" ref="P129" si="359">SUM(P126:P128)*$B129</f>
        <v>0</v>
      </c>
      <c r="Q129" s="116">
        <f t="shared" ref="Q129" si="360">SUM(Q126:Q128)*$B129</f>
        <v>0</v>
      </c>
      <c r="R129" s="116">
        <f t="shared" ref="R129" si="361">SUM(R126:R128)*$B129</f>
        <v>0</v>
      </c>
      <c r="S129" s="116">
        <f t="shared" ref="S129" si="362">SUM(S126:S128)*$B129</f>
        <v>0</v>
      </c>
    </row>
    <row r="130" spans="1:19" x14ac:dyDescent="0.3">
      <c r="A130" s="1" t="s">
        <v>308</v>
      </c>
      <c r="B130" s="119">
        <v>4.7E-2</v>
      </c>
      <c r="C130" s="116">
        <f>(C$126+C$127+SUM($C$128:$N$128)/12)*$B130</f>
        <v>0</v>
      </c>
      <c r="D130" s="116">
        <f t="shared" ref="D130:N130" si="363">(D$126+D$127+SUM($C$128:$N$128)/12)*$B130</f>
        <v>0</v>
      </c>
      <c r="E130" s="116">
        <f t="shared" si="363"/>
        <v>0</v>
      </c>
      <c r="F130" s="116">
        <f t="shared" si="363"/>
        <v>0</v>
      </c>
      <c r="G130" s="116">
        <f t="shared" si="363"/>
        <v>0</v>
      </c>
      <c r="H130" s="116">
        <f t="shared" si="363"/>
        <v>0</v>
      </c>
      <c r="I130" s="116">
        <f t="shared" si="363"/>
        <v>0</v>
      </c>
      <c r="J130" s="116">
        <f t="shared" si="363"/>
        <v>0</v>
      </c>
      <c r="K130" s="116">
        <f t="shared" si="363"/>
        <v>0</v>
      </c>
      <c r="L130" s="116">
        <f t="shared" si="363"/>
        <v>0</v>
      </c>
      <c r="M130" s="116">
        <f t="shared" si="363"/>
        <v>0</v>
      </c>
      <c r="N130" s="116">
        <f t="shared" si="363"/>
        <v>0</v>
      </c>
      <c r="O130" s="116">
        <f t="shared" si="345"/>
        <v>0</v>
      </c>
      <c r="P130" s="116">
        <f t="shared" ref="P130:S130" si="364">SUM(P126:P128)*$B130*(1+P$3)</f>
        <v>0</v>
      </c>
      <c r="Q130" s="116">
        <f t="shared" si="364"/>
        <v>0</v>
      </c>
      <c r="R130" s="116">
        <f t="shared" si="364"/>
        <v>0</v>
      </c>
      <c r="S130" s="116">
        <f t="shared" si="364"/>
        <v>0</v>
      </c>
    </row>
    <row r="131" spans="1:19" x14ac:dyDescent="0.3">
      <c r="A131" s="1" t="s">
        <v>309</v>
      </c>
      <c r="B131" s="118">
        <v>1.55E-2</v>
      </c>
      <c r="C131" s="116">
        <f t="shared" ref="C131:N138" si="365">(C$126+C$127+SUM($C$128:$N$128)/12)*$B131</f>
        <v>0</v>
      </c>
      <c r="D131" s="116">
        <f t="shared" si="365"/>
        <v>0</v>
      </c>
      <c r="E131" s="116">
        <f t="shared" si="365"/>
        <v>0</v>
      </c>
      <c r="F131" s="116">
        <f t="shared" si="365"/>
        <v>0</v>
      </c>
      <c r="G131" s="116">
        <f t="shared" si="365"/>
        <v>0</v>
      </c>
      <c r="H131" s="116">
        <f t="shared" si="365"/>
        <v>0</v>
      </c>
      <c r="I131" s="116">
        <f t="shared" si="365"/>
        <v>0</v>
      </c>
      <c r="J131" s="116">
        <f t="shared" si="365"/>
        <v>0</v>
      </c>
      <c r="K131" s="116">
        <f t="shared" si="365"/>
        <v>0</v>
      </c>
      <c r="L131" s="116">
        <f t="shared" si="365"/>
        <v>0</v>
      </c>
      <c r="M131" s="116">
        <f t="shared" si="365"/>
        <v>0</v>
      </c>
      <c r="N131" s="116">
        <f t="shared" si="365"/>
        <v>0</v>
      </c>
      <c r="O131" s="116">
        <f t="shared" si="345"/>
        <v>0</v>
      </c>
      <c r="P131" s="116">
        <f t="shared" ref="P131:S131" si="366">SUM(P126:P128)*$B131*(1+P$3)</f>
        <v>0</v>
      </c>
      <c r="Q131" s="116">
        <f t="shared" si="366"/>
        <v>0</v>
      </c>
      <c r="R131" s="116">
        <f t="shared" si="366"/>
        <v>0</v>
      </c>
      <c r="S131" s="116">
        <f t="shared" si="366"/>
        <v>0</v>
      </c>
    </row>
    <row r="132" spans="1:19" x14ac:dyDescent="0.3">
      <c r="A132" s="1" t="s">
        <v>310</v>
      </c>
      <c r="B132" s="119">
        <v>1E-3</v>
      </c>
      <c r="C132" s="116">
        <f t="shared" si="365"/>
        <v>0</v>
      </c>
      <c r="D132" s="116">
        <f t="shared" si="365"/>
        <v>0</v>
      </c>
      <c r="E132" s="116">
        <f t="shared" si="365"/>
        <v>0</v>
      </c>
      <c r="F132" s="116">
        <f t="shared" si="365"/>
        <v>0</v>
      </c>
      <c r="G132" s="116">
        <f t="shared" si="365"/>
        <v>0</v>
      </c>
      <c r="H132" s="116">
        <f t="shared" si="365"/>
        <v>0</v>
      </c>
      <c r="I132" s="116">
        <f t="shared" si="365"/>
        <v>0</v>
      </c>
      <c r="J132" s="116">
        <f t="shared" si="365"/>
        <v>0</v>
      </c>
      <c r="K132" s="116">
        <f t="shared" si="365"/>
        <v>0</v>
      </c>
      <c r="L132" s="116">
        <f t="shared" si="365"/>
        <v>0</v>
      </c>
      <c r="M132" s="116">
        <f t="shared" si="365"/>
        <v>0</v>
      </c>
      <c r="N132" s="116">
        <f t="shared" si="365"/>
        <v>0</v>
      </c>
      <c r="O132" s="116">
        <f t="shared" si="345"/>
        <v>0</v>
      </c>
      <c r="P132" s="116">
        <f t="shared" ref="P132:S132" si="367">SUM(P126:P128)*$B132*(1+P$3)</f>
        <v>0</v>
      </c>
      <c r="Q132" s="116">
        <f t="shared" si="367"/>
        <v>0</v>
      </c>
      <c r="R132" s="116">
        <f t="shared" si="367"/>
        <v>0</v>
      </c>
      <c r="S132" s="116">
        <f t="shared" si="367"/>
        <v>0</v>
      </c>
    </row>
    <row r="133" spans="1:19" x14ac:dyDescent="0.3">
      <c r="A133" s="1" t="s">
        <v>311</v>
      </c>
      <c r="B133" s="119">
        <v>0.23599999999999999</v>
      </c>
      <c r="C133" s="116">
        <f t="shared" si="365"/>
        <v>0</v>
      </c>
      <c r="D133" s="116">
        <f t="shared" si="365"/>
        <v>0</v>
      </c>
      <c r="E133" s="116">
        <f t="shared" si="365"/>
        <v>0</v>
      </c>
      <c r="F133" s="116">
        <f t="shared" si="365"/>
        <v>0</v>
      </c>
      <c r="G133" s="116">
        <f t="shared" si="365"/>
        <v>0</v>
      </c>
      <c r="H133" s="116">
        <f t="shared" si="365"/>
        <v>0</v>
      </c>
      <c r="I133" s="116">
        <f t="shared" si="365"/>
        <v>0</v>
      </c>
      <c r="J133" s="116">
        <f t="shared" si="365"/>
        <v>0</v>
      </c>
      <c r="K133" s="116">
        <f t="shared" si="365"/>
        <v>0</v>
      </c>
      <c r="L133" s="116">
        <f t="shared" si="365"/>
        <v>0</v>
      </c>
      <c r="M133" s="116">
        <f t="shared" si="365"/>
        <v>0</v>
      </c>
      <c r="N133" s="116">
        <f t="shared" si="365"/>
        <v>0</v>
      </c>
      <c r="O133" s="116">
        <f t="shared" si="345"/>
        <v>0</v>
      </c>
      <c r="P133" s="116">
        <f t="shared" ref="P133:S133" si="368">SUM(P126:P128)*$B133*(1+P$3)</f>
        <v>0</v>
      </c>
      <c r="Q133" s="116">
        <f t="shared" si="368"/>
        <v>0</v>
      </c>
      <c r="R133" s="116">
        <f t="shared" si="368"/>
        <v>0</v>
      </c>
      <c r="S133" s="116">
        <f t="shared" si="368"/>
        <v>0</v>
      </c>
    </row>
    <row r="134" spans="1:19" x14ac:dyDescent="0.3">
      <c r="A134" s="1" t="s">
        <v>312</v>
      </c>
      <c r="B134" s="118">
        <v>5.5E-2</v>
      </c>
      <c r="C134" s="116">
        <f t="shared" si="365"/>
        <v>0</v>
      </c>
      <c r="D134" s="116">
        <f t="shared" si="365"/>
        <v>0</v>
      </c>
      <c r="E134" s="116">
        <f t="shared" si="365"/>
        <v>0</v>
      </c>
      <c r="F134" s="116">
        <f t="shared" si="365"/>
        <v>0</v>
      </c>
      <c r="G134" s="116">
        <f t="shared" si="365"/>
        <v>0</v>
      </c>
      <c r="H134" s="116">
        <f t="shared" si="365"/>
        <v>0</v>
      </c>
      <c r="I134" s="116">
        <f t="shared" si="365"/>
        <v>0</v>
      </c>
      <c r="J134" s="116">
        <f t="shared" si="365"/>
        <v>0</v>
      </c>
      <c r="K134" s="116">
        <f t="shared" si="365"/>
        <v>0</v>
      </c>
      <c r="L134" s="116">
        <f t="shared" si="365"/>
        <v>0</v>
      </c>
      <c r="M134" s="116">
        <f t="shared" si="365"/>
        <v>0</v>
      </c>
      <c r="N134" s="116">
        <f t="shared" si="365"/>
        <v>0</v>
      </c>
      <c r="O134" s="116">
        <f t="shared" si="345"/>
        <v>0</v>
      </c>
      <c r="P134" s="116">
        <f t="shared" ref="P134:S134" si="369">SUM(P126:P128)*$B134*(1+P$3)</f>
        <v>0</v>
      </c>
      <c r="Q134" s="116">
        <f t="shared" si="369"/>
        <v>0</v>
      </c>
      <c r="R134" s="116">
        <f t="shared" si="369"/>
        <v>0</v>
      </c>
      <c r="S134" s="116">
        <f t="shared" si="369"/>
        <v>0</v>
      </c>
    </row>
    <row r="135" spans="1:19" x14ac:dyDescent="0.3">
      <c r="A135" s="1" t="s">
        <v>313</v>
      </c>
      <c r="B135" s="119">
        <v>6.0000000000000001E-3</v>
      </c>
      <c r="C135" s="116">
        <f t="shared" si="365"/>
        <v>0</v>
      </c>
      <c r="D135" s="116">
        <f t="shared" si="365"/>
        <v>0</v>
      </c>
      <c r="E135" s="116">
        <f t="shared" si="365"/>
        <v>0</v>
      </c>
      <c r="F135" s="116">
        <f t="shared" si="365"/>
        <v>0</v>
      </c>
      <c r="G135" s="116">
        <f t="shared" si="365"/>
        <v>0</v>
      </c>
      <c r="H135" s="116">
        <f t="shared" si="365"/>
        <v>0</v>
      </c>
      <c r="I135" s="116">
        <f t="shared" si="365"/>
        <v>0</v>
      </c>
      <c r="J135" s="116">
        <f t="shared" si="365"/>
        <v>0</v>
      </c>
      <c r="K135" s="116">
        <f t="shared" si="365"/>
        <v>0</v>
      </c>
      <c r="L135" s="116">
        <f t="shared" si="365"/>
        <v>0</v>
      </c>
      <c r="M135" s="116">
        <f t="shared" si="365"/>
        <v>0</v>
      </c>
      <c r="N135" s="116">
        <f t="shared" si="365"/>
        <v>0</v>
      </c>
      <c r="O135" s="116">
        <f t="shared" si="345"/>
        <v>0</v>
      </c>
      <c r="P135" s="116">
        <f t="shared" ref="P135:S135" si="370">SUM(P126:P128)*$B135*(1+P$3)</f>
        <v>0</v>
      </c>
      <c r="Q135" s="116">
        <f t="shared" si="370"/>
        <v>0</v>
      </c>
      <c r="R135" s="116">
        <f t="shared" si="370"/>
        <v>0</v>
      </c>
      <c r="S135" s="116">
        <f t="shared" si="370"/>
        <v>0</v>
      </c>
    </row>
    <row r="136" spans="1:19" x14ac:dyDescent="0.3">
      <c r="A136" s="1" t="s">
        <v>314</v>
      </c>
      <c r="B136" s="119">
        <v>2E-3</v>
      </c>
      <c r="C136" s="116">
        <f t="shared" si="365"/>
        <v>0</v>
      </c>
      <c r="D136" s="116">
        <f t="shared" si="365"/>
        <v>0</v>
      </c>
      <c r="E136" s="116">
        <f t="shared" si="365"/>
        <v>0</v>
      </c>
      <c r="F136" s="116">
        <f t="shared" si="365"/>
        <v>0</v>
      </c>
      <c r="G136" s="116">
        <f t="shared" si="365"/>
        <v>0</v>
      </c>
      <c r="H136" s="116">
        <f t="shared" si="365"/>
        <v>0</v>
      </c>
      <c r="I136" s="116">
        <f t="shared" si="365"/>
        <v>0</v>
      </c>
      <c r="J136" s="116">
        <f t="shared" si="365"/>
        <v>0</v>
      </c>
      <c r="K136" s="116">
        <f t="shared" si="365"/>
        <v>0</v>
      </c>
      <c r="L136" s="116">
        <f t="shared" si="365"/>
        <v>0</v>
      </c>
      <c r="M136" s="116">
        <f t="shared" si="365"/>
        <v>0</v>
      </c>
      <c r="N136" s="116">
        <f t="shared" si="365"/>
        <v>0</v>
      </c>
      <c r="O136" s="116">
        <f t="shared" si="345"/>
        <v>0</v>
      </c>
      <c r="P136" s="116">
        <f t="shared" ref="P136:S136" si="371">SUM(P126:P128)*$B136*(1+P$3)</f>
        <v>0</v>
      </c>
      <c r="Q136" s="116">
        <f t="shared" si="371"/>
        <v>0</v>
      </c>
      <c r="R136" s="116">
        <f t="shared" si="371"/>
        <v>0</v>
      </c>
      <c r="S136" s="116">
        <f t="shared" si="371"/>
        <v>0</v>
      </c>
    </row>
    <row r="137" spans="1:19" x14ac:dyDescent="0.3">
      <c r="A137" s="1" t="s">
        <v>315</v>
      </c>
      <c r="B137" s="118">
        <v>6.4999999999999997E-3</v>
      </c>
      <c r="C137" s="116">
        <f t="shared" si="365"/>
        <v>0</v>
      </c>
      <c r="D137" s="116">
        <f t="shared" si="365"/>
        <v>0</v>
      </c>
      <c r="E137" s="116">
        <f t="shared" si="365"/>
        <v>0</v>
      </c>
      <c r="F137" s="116">
        <f t="shared" si="365"/>
        <v>0</v>
      </c>
      <c r="G137" s="116">
        <f t="shared" si="365"/>
        <v>0</v>
      </c>
      <c r="H137" s="116">
        <f t="shared" si="365"/>
        <v>0</v>
      </c>
      <c r="I137" s="116">
        <f t="shared" si="365"/>
        <v>0</v>
      </c>
      <c r="J137" s="116">
        <f t="shared" si="365"/>
        <v>0</v>
      </c>
      <c r="K137" s="116">
        <f t="shared" si="365"/>
        <v>0</v>
      </c>
      <c r="L137" s="116">
        <f t="shared" si="365"/>
        <v>0</v>
      </c>
      <c r="M137" s="116">
        <f t="shared" si="365"/>
        <v>0</v>
      </c>
      <c r="N137" s="116">
        <f t="shared" si="365"/>
        <v>0</v>
      </c>
      <c r="O137" s="116">
        <f t="shared" si="345"/>
        <v>0</v>
      </c>
      <c r="P137" s="116">
        <f t="shared" ref="P137:S137" si="372">SUM(P126:P128)*$B137*(1+P$3)</f>
        <v>0</v>
      </c>
      <c r="Q137" s="116">
        <f t="shared" si="372"/>
        <v>0</v>
      </c>
      <c r="R137" s="116">
        <f t="shared" si="372"/>
        <v>0</v>
      </c>
      <c r="S137" s="116">
        <f t="shared" si="372"/>
        <v>0</v>
      </c>
    </row>
    <row r="138" spans="1:19" x14ac:dyDescent="0.3">
      <c r="A138" s="1" t="s">
        <v>316</v>
      </c>
      <c r="B138" s="118">
        <v>3.5000000000000001E-3</v>
      </c>
      <c r="C138" s="116">
        <f t="shared" si="365"/>
        <v>0</v>
      </c>
      <c r="D138" s="116">
        <f t="shared" si="365"/>
        <v>0</v>
      </c>
      <c r="E138" s="116">
        <f t="shared" si="365"/>
        <v>0</v>
      </c>
      <c r="F138" s="116">
        <f t="shared" si="365"/>
        <v>0</v>
      </c>
      <c r="G138" s="116">
        <f t="shared" si="365"/>
        <v>0</v>
      </c>
      <c r="H138" s="116">
        <f t="shared" si="365"/>
        <v>0</v>
      </c>
      <c r="I138" s="116">
        <f t="shared" si="365"/>
        <v>0</v>
      </c>
      <c r="J138" s="116">
        <f t="shared" si="365"/>
        <v>0</v>
      </c>
      <c r="K138" s="116">
        <f t="shared" si="365"/>
        <v>0</v>
      </c>
      <c r="L138" s="116">
        <f t="shared" si="365"/>
        <v>0</v>
      </c>
      <c r="M138" s="116">
        <f t="shared" si="365"/>
        <v>0</v>
      </c>
      <c r="N138" s="116">
        <f t="shared" si="365"/>
        <v>0</v>
      </c>
      <c r="O138" s="116">
        <f t="shared" si="345"/>
        <v>0</v>
      </c>
      <c r="P138" s="116">
        <f t="shared" ref="P138:S138" si="373">SUM(P126:P128)*$B138*(1+P$3)</f>
        <v>0</v>
      </c>
      <c r="Q138" s="116">
        <f t="shared" si="373"/>
        <v>0</v>
      </c>
      <c r="R138" s="116">
        <f t="shared" si="373"/>
        <v>0</v>
      </c>
      <c r="S138" s="116">
        <f t="shared" si="373"/>
        <v>0</v>
      </c>
    </row>
    <row r="139" spans="1:19" x14ac:dyDescent="0.3">
      <c r="A139" s="209" t="s">
        <v>322</v>
      </c>
      <c r="B139" s="209"/>
      <c r="C139" s="97" t="s">
        <v>17</v>
      </c>
      <c r="D139" s="97" t="s">
        <v>18</v>
      </c>
      <c r="E139" s="97" t="s">
        <v>19</v>
      </c>
      <c r="F139" s="97" t="s">
        <v>20</v>
      </c>
      <c r="G139" s="97" t="s">
        <v>21</v>
      </c>
      <c r="H139" s="97" t="s">
        <v>22</v>
      </c>
      <c r="I139" s="97" t="s">
        <v>23</v>
      </c>
      <c r="J139" s="97" t="s">
        <v>24</v>
      </c>
      <c r="K139" s="97" t="s">
        <v>25</v>
      </c>
      <c r="L139" s="97" t="s">
        <v>26</v>
      </c>
      <c r="M139" s="97" t="s">
        <v>27</v>
      </c>
      <c r="N139" s="97" t="s">
        <v>28</v>
      </c>
      <c r="O139" s="97" t="s">
        <v>438</v>
      </c>
      <c r="P139" s="97" t="s">
        <v>447</v>
      </c>
      <c r="Q139" s="97" t="s">
        <v>448</v>
      </c>
      <c r="R139" s="97" t="s">
        <v>449</v>
      </c>
      <c r="S139" s="97" t="s">
        <v>450</v>
      </c>
    </row>
    <row r="140" spans="1:19" x14ac:dyDescent="0.3">
      <c r="A140" s="208" t="s">
        <v>306</v>
      </c>
      <c r="B140" s="208"/>
      <c r="C140" s="117"/>
      <c r="D140" s="116">
        <f>$C140</f>
        <v>0</v>
      </c>
      <c r="E140" s="116">
        <f t="shared" ref="E140:N141" si="374">$C140</f>
        <v>0</v>
      </c>
      <c r="F140" s="116">
        <f t="shared" si="374"/>
        <v>0</v>
      </c>
      <c r="G140" s="116">
        <f t="shared" si="374"/>
        <v>0</v>
      </c>
      <c r="H140" s="116">
        <f t="shared" si="374"/>
        <v>0</v>
      </c>
      <c r="I140" s="116">
        <f t="shared" si="374"/>
        <v>0</v>
      </c>
      <c r="J140" s="116">
        <f t="shared" si="374"/>
        <v>0</v>
      </c>
      <c r="K140" s="116">
        <f t="shared" si="374"/>
        <v>0</v>
      </c>
      <c r="L140" s="116">
        <f t="shared" si="374"/>
        <v>0</v>
      </c>
      <c r="M140" s="116">
        <f t="shared" si="374"/>
        <v>0</v>
      </c>
      <c r="N140" s="116">
        <f t="shared" si="374"/>
        <v>0</v>
      </c>
      <c r="O140" s="116">
        <f t="shared" ref="O140" si="375">SUM(C140:N140)</f>
        <v>0</v>
      </c>
      <c r="P140" s="116">
        <f t="shared" ref="P140:S140" si="376">O140*(1+P$1)</f>
        <v>0</v>
      </c>
      <c r="Q140" s="116">
        <f t="shared" si="376"/>
        <v>0</v>
      </c>
      <c r="R140" s="116">
        <f t="shared" si="376"/>
        <v>0</v>
      </c>
      <c r="S140" s="116">
        <f t="shared" si="376"/>
        <v>0</v>
      </c>
    </row>
    <row r="141" spans="1:19" x14ac:dyDescent="0.3">
      <c r="A141" s="208" t="s">
        <v>53</v>
      </c>
      <c r="B141" s="208"/>
      <c r="C141" s="117"/>
      <c r="D141" s="116">
        <f>$C141</f>
        <v>0</v>
      </c>
      <c r="E141" s="116">
        <f t="shared" si="374"/>
        <v>0</v>
      </c>
      <c r="F141" s="116">
        <f t="shared" si="374"/>
        <v>0</v>
      </c>
      <c r="G141" s="116">
        <f t="shared" si="374"/>
        <v>0</v>
      </c>
      <c r="H141" s="116">
        <f t="shared" si="374"/>
        <v>0</v>
      </c>
      <c r="I141" s="116">
        <f t="shared" si="374"/>
        <v>0</v>
      </c>
      <c r="J141" s="116">
        <f t="shared" si="374"/>
        <v>0</v>
      </c>
      <c r="K141" s="116">
        <f t="shared" si="374"/>
        <v>0</v>
      </c>
      <c r="L141" s="116">
        <f t="shared" si="374"/>
        <v>0</v>
      </c>
      <c r="M141" s="116">
        <f t="shared" si="374"/>
        <v>0</v>
      </c>
      <c r="N141" s="116">
        <f t="shared" si="374"/>
        <v>0</v>
      </c>
      <c r="O141" s="116">
        <f t="shared" ref="O141:O152" si="377">SUM(C141:N141)</f>
        <v>0</v>
      </c>
      <c r="P141" s="116">
        <f t="shared" ref="P141:S141" si="378">O141*(1+P$1)</f>
        <v>0</v>
      </c>
      <c r="Q141" s="116">
        <f t="shared" si="378"/>
        <v>0</v>
      </c>
      <c r="R141" s="116">
        <f t="shared" si="378"/>
        <v>0</v>
      </c>
      <c r="S141" s="116">
        <f t="shared" si="378"/>
        <v>0</v>
      </c>
    </row>
    <row r="142" spans="1:19" x14ac:dyDescent="0.3">
      <c r="A142" s="208" t="s">
        <v>54</v>
      </c>
      <c r="B142" s="208"/>
      <c r="C142" s="178"/>
      <c r="D142" s="178"/>
      <c r="E142" s="117"/>
      <c r="F142" s="178"/>
      <c r="G142" s="178"/>
      <c r="H142" s="117">
        <f>C140</f>
        <v>0</v>
      </c>
      <c r="I142" s="178"/>
      <c r="J142" s="178"/>
      <c r="K142" s="117"/>
      <c r="L142" s="178"/>
      <c r="M142" s="178"/>
      <c r="N142" s="117">
        <f>C140</f>
        <v>0</v>
      </c>
      <c r="O142" s="116">
        <f t="shared" si="377"/>
        <v>0</v>
      </c>
      <c r="P142" s="116">
        <f t="shared" ref="P142:S142" si="379">O142*(1+P$1)</f>
        <v>0</v>
      </c>
      <c r="Q142" s="116">
        <f t="shared" si="379"/>
        <v>0</v>
      </c>
      <c r="R142" s="116">
        <f t="shared" si="379"/>
        <v>0</v>
      </c>
      <c r="S142" s="116">
        <f t="shared" si="379"/>
        <v>0</v>
      </c>
    </row>
    <row r="143" spans="1:19" x14ac:dyDescent="0.3">
      <c r="A143" s="1" t="s">
        <v>307</v>
      </c>
      <c r="B143" s="118">
        <v>0.1</v>
      </c>
      <c r="C143" s="116">
        <f>SUM(C140:C142)*$B143</f>
        <v>0</v>
      </c>
      <c r="D143" s="116">
        <f t="shared" ref="D143" si="380">SUM(D140:D142)*$B143</f>
        <v>0</v>
      </c>
      <c r="E143" s="116">
        <f t="shared" ref="E143" si="381">SUM(E140:E142)*$B143</f>
        <v>0</v>
      </c>
      <c r="F143" s="116">
        <f t="shared" ref="F143" si="382">SUM(F140:F142)*$B143</f>
        <v>0</v>
      </c>
      <c r="G143" s="116">
        <f t="shared" ref="G143" si="383">SUM(G140:G142)*$B143</f>
        <v>0</v>
      </c>
      <c r="H143" s="116">
        <f t="shared" ref="H143" si="384">SUM(H140:H142)*$B143</f>
        <v>0</v>
      </c>
      <c r="I143" s="116">
        <f t="shared" ref="I143" si="385">SUM(I140:I142)*$B143</f>
        <v>0</v>
      </c>
      <c r="J143" s="116">
        <f t="shared" ref="J143" si="386">SUM(J140:J142)*$B143</f>
        <v>0</v>
      </c>
      <c r="K143" s="116">
        <f t="shared" ref="K143" si="387">SUM(K140:K142)*$B143</f>
        <v>0</v>
      </c>
      <c r="L143" s="116">
        <f t="shared" ref="L143" si="388">SUM(L140:L142)*$B143</f>
        <v>0</v>
      </c>
      <c r="M143" s="116">
        <f t="shared" ref="M143" si="389">SUM(M140:M142)*$B143</f>
        <v>0</v>
      </c>
      <c r="N143" s="116">
        <f t="shared" ref="N143" si="390">SUM(N140:N142)*$B143</f>
        <v>0</v>
      </c>
      <c r="O143" s="116">
        <f t="shared" si="377"/>
        <v>0</v>
      </c>
      <c r="P143" s="116">
        <f t="shared" ref="P143" si="391">SUM(P140:P142)*$B143</f>
        <v>0</v>
      </c>
      <c r="Q143" s="116">
        <f t="shared" ref="Q143" si="392">SUM(Q140:Q142)*$B143</f>
        <v>0</v>
      </c>
      <c r="R143" s="116">
        <f t="shared" ref="R143" si="393">SUM(R140:R142)*$B143</f>
        <v>0</v>
      </c>
      <c r="S143" s="116">
        <f t="shared" ref="S143" si="394">SUM(S140:S142)*$B143</f>
        <v>0</v>
      </c>
    </row>
    <row r="144" spans="1:19" x14ac:dyDescent="0.3">
      <c r="A144" s="1" t="s">
        <v>308</v>
      </c>
      <c r="B144" s="119">
        <v>4.7E-2</v>
      </c>
      <c r="C144" s="116">
        <f>(C$140+C$141+SUM($C$142:$N$142)/12)*$B144</f>
        <v>0</v>
      </c>
      <c r="D144" s="116">
        <f t="shared" ref="D144:N144" si="395">(D$140+D$141+SUM($C$142:$N$142)/12)*$B144</f>
        <v>0</v>
      </c>
      <c r="E144" s="116">
        <f t="shared" si="395"/>
        <v>0</v>
      </c>
      <c r="F144" s="116">
        <f t="shared" si="395"/>
        <v>0</v>
      </c>
      <c r="G144" s="116">
        <f t="shared" si="395"/>
        <v>0</v>
      </c>
      <c r="H144" s="116">
        <f t="shared" si="395"/>
        <v>0</v>
      </c>
      <c r="I144" s="116">
        <f t="shared" si="395"/>
        <v>0</v>
      </c>
      <c r="J144" s="116">
        <f t="shared" si="395"/>
        <v>0</v>
      </c>
      <c r="K144" s="116">
        <f t="shared" si="395"/>
        <v>0</v>
      </c>
      <c r="L144" s="116">
        <f t="shared" si="395"/>
        <v>0</v>
      </c>
      <c r="M144" s="116">
        <f t="shared" si="395"/>
        <v>0</v>
      </c>
      <c r="N144" s="116">
        <f t="shared" si="395"/>
        <v>0</v>
      </c>
      <c r="O144" s="116">
        <f t="shared" si="377"/>
        <v>0</v>
      </c>
      <c r="P144" s="116">
        <f t="shared" ref="P144:S144" si="396">SUM(P140:P142)*$B144*(1+P$3)</f>
        <v>0</v>
      </c>
      <c r="Q144" s="116">
        <f t="shared" si="396"/>
        <v>0</v>
      </c>
      <c r="R144" s="116">
        <f t="shared" si="396"/>
        <v>0</v>
      </c>
      <c r="S144" s="116">
        <f t="shared" si="396"/>
        <v>0</v>
      </c>
    </row>
    <row r="145" spans="1:19" x14ac:dyDescent="0.3">
      <c r="A145" s="1" t="s">
        <v>309</v>
      </c>
      <c r="B145" s="118">
        <v>1.55E-2</v>
      </c>
      <c r="C145" s="116">
        <f t="shared" ref="C145:N152" si="397">(C$140+C$141+SUM($C$142:$N$142)/12)*$B145</f>
        <v>0</v>
      </c>
      <c r="D145" s="116">
        <f t="shared" si="397"/>
        <v>0</v>
      </c>
      <c r="E145" s="116">
        <f t="shared" si="397"/>
        <v>0</v>
      </c>
      <c r="F145" s="116">
        <f t="shared" si="397"/>
        <v>0</v>
      </c>
      <c r="G145" s="116">
        <f t="shared" si="397"/>
        <v>0</v>
      </c>
      <c r="H145" s="116">
        <f t="shared" si="397"/>
        <v>0</v>
      </c>
      <c r="I145" s="116">
        <f t="shared" si="397"/>
        <v>0</v>
      </c>
      <c r="J145" s="116">
        <f t="shared" si="397"/>
        <v>0</v>
      </c>
      <c r="K145" s="116">
        <f t="shared" si="397"/>
        <v>0</v>
      </c>
      <c r="L145" s="116">
        <f t="shared" si="397"/>
        <v>0</v>
      </c>
      <c r="M145" s="116">
        <f t="shared" si="397"/>
        <v>0</v>
      </c>
      <c r="N145" s="116">
        <f t="shared" si="397"/>
        <v>0</v>
      </c>
      <c r="O145" s="116">
        <f t="shared" si="377"/>
        <v>0</v>
      </c>
      <c r="P145" s="116">
        <f t="shared" ref="P145:S145" si="398">SUM(P140:P142)*$B145*(1+P$3)</f>
        <v>0</v>
      </c>
      <c r="Q145" s="116">
        <f t="shared" si="398"/>
        <v>0</v>
      </c>
      <c r="R145" s="116">
        <f t="shared" si="398"/>
        <v>0</v>
      </c>
      <c r="S145" s="116">
        <f t="shared" si="398"/>
        <v>0</v>
      </c>
    </row>
    <row r="146" spans="1:19" x14ac:dyDescent="0.3">
      <c r="A146" s="1" t="s">
        <v>310</v>
      </c>
      <c r="B146" s="119">
        <v>1E-3</v>
      </c>
      <c r="C146" s="116">
        <f t="shared" si="397"/>
        <v>0</v>
      </c>
      <c r="D146" s="116">
        <f t="shared" si="397"/>
        <v>0</v>
      </c>
      <c r="E146" s="116">
        <f t="shared" si="397"/>
        <v>0</v>
      </c>
      <c r="F146" s="116">
        <f t="shared" si="397"/>
        <v>0</v>
      </c>
      <c r="G146" s="116">
        <f t="shared" si="397"/>
        <v>0</v>
      </c>
      <c r="H146" s="116">
        <f t="shared" si="397"/>
        <v>0</v>
      </c>
      <c r="I146" s="116">
        <f t="shared" si="397"/>
        <v>0</v>
      </c>
      <c r="J146" s="116">
        <f t="shared" si="397"/>
        <v>0</v>
      </c>
      <c r="K146" s="116">
        <f t="shared" si="397"/>
        <v>0</v>
      </c>
      <c r="L146" s="116">
        <f t="shared" si="397"/>
        <v>0</v>
      </c>
      <c r="M146" s="116">
        <f t="shared" si="397"/>
        <v>0</v>
      </c>
      <c r="N146" s="116">
        <f t="shared" si="397"/>
        <v>0</v>
      </c>
      <c r="O146" s="116">
        <f t="shared" si="377"/>
        <v>0</v>
      </c>
      <c r="P146" s="116">
        <f t="shared" ref="P146:S146" si="399">SUM(P140:P142)*$B146*(1+P$3)</f>
        <v>0</v>
      </c>
      <c r="Q146" s="116">
        <f t="shared" si="399"/>
        <v>0</v>
      </c>
      <c r="R146" s="116">
        <f t="shared" si="399"/>
        <v>0</v>
      </c>
      <c r="S146" s="116">
        <f t="shared" si="399"/>
        <v>0</v>
      </c>
    </row>
    <row r="147" spans="1:19" x14ac:dyDescent="0.3">
      <c r="A147" s="1" t="s">
        <v>311</v>
      </c>
      <c r="B147" s="119">
        <v>0.23599999999999999</v>
      </c>
      <c r="C147" s="116">
        <f t="shared" si="397"/>
        <v>0</v>
      </c>
      <c r="D147" s="116">
        <f t="shared" si="397"/>
        <v>0</v>
      </c>
      <c r="E147" s="116">
        <f t="shared" si="397"/>
        <v>0</v>
      </c>
      <c r="F147" s="116">
        <f t="shared" si="397"/>
        <v>0</v>
      </c>
      <c r="G147" s="116">
        <f t="shared" si="397"/>
        <v>0</v>
      </c>
      <c r="H147" s="116">
        <f t="shared" si="397"/>
        <v>0</v>
      </c>
      <c r="I147" s="116">
        <f t="shared" si="397"/>
        <v>0</v>
      </c>
      <c r="J147" s="116">
        <f t="shared" si="397"/>
        <v>0</v>
      </c>
      <c r="K147" s="116">
        <f t="shared" si="397"/>
        <v>0</v>
      </c>
      <c r="L147" s="116">
        <f t="shared" si="397"/>
        <v>0</v>
      </c>
      <c r="M147" s="116">
        <f t="shared" si="397"/>
        <v>0</v>
      </c>
      <c r="N147" s="116">
        <f t="shared" si="397"/>
        <v>0</v>
      </c>
      <c r="O147" s="116">
        <f t="shared" si="377"/>
        <v>0</v>
      </c>
      <c r="P147" s="116">
        <f t="shared" ref="P147:S147" si="400">SUM(P140:P142)*$B147*(1+P$3)</f>
        <v>0</v>
      </c>
      <c r="Q147" s="116">
        <f t="shared" si="400"/>
        <v>0</v>
      </c>
      <c r="R147" s="116">
        <f t="shared" si="400"/>
        <v>0</v>
      </c>
      <c r="S147" s="116">
        <f t="shared" si="400"/>
        <v>0</v>
      </c>
    </row>
    <row r="148" spans="1:19" x14ac:dyDescent="0.3">
      <c r="A148" s="1" t="s">
        <v>312</v>
      </c>
      <c r="B148" s="118">
        <v>5.5E-2</v>
      </c>
      <c r="C148" s="117"/>
      <c r="D148" s="116">
        <f>$C148</f>
        <v>0</v>
      </c>
      <c r="E148" s="116">
        <f t="shared" ref="E148:N149" si="401">$C148</f>
        <v>0</v>
      </c>
      <c r="F148" s="116">
        <f t="shared" si="401"/>
        <v>0</v>
      </c>
      <c r="G148" s="116">
        <f t="shared" si="401"/>
        <v>0</v>
      </c>
      <c r="H148" s="116">
        <f t="shared" si="401"/>
        <v>0</v>
      </c>
      <c r="I148" s="116">
        <f t="shared" si="401"/>
        <v>0</v>
      </c>
      <c r="J148" s="116">
        <f t="shared" si="401"/>
        <v>0</v>
      </c>
      <c r="K148" s="116">
        <f t="shared" si="401"/>
        <v>0</v>
      </c>
      <c r="L148" s="116">
        <f t="shared" si="401"/>
        <v>0</v>
      </c>
      <c r="M148" s="116">
        <f t="shared" si="401"/>
        <v>0</v>
      </c>
      <c r="N148" s="116">
        <f t="shared" si="401"/>
        <v>0</v>
      </c>
      <c r="O148" s="116">
        <f t="shared" si="377"/>
        <v>0</v>
      </c>
      <c r="P148" s="116">
        <f t="shared" ref="P148:S148" si="402">SUM(P140:P142)*$B148*(1+P$3)</f>
        <v>0</v>
      </c>
      <c r="Q148" s="116">
        <f t="shared" si="402"/>
        <v>0</v>
      </c>
      <c r="R148" s="116">
        <f t="shared" si="402"/>
        <v>0</v>
      </c>
      <c r="S148" s="116">
        <f t="shared" si="402"/>
        <v>0</v>
      </c>
    </row>
    <row r="149" spans="1:19" x14ac:dyDescent="0.3">
      <c r="A149" s="1" t="s">
        <v>313</v>
      </c>
      <c r="B149" s="119">
        <v>6.0000000000000001E-3</v>
      </c>
      <c r="C149" s="117"/>
      <c r="D149" s="116">
        <f>$C149</f>
        <v>0</v>
      </c>
      <c r="E149" s="116">
        <f t="shared" si="401"/>
        <v>0</v>
      </c>
      <c r="F149" s="116">
        <f t="shared" si="401"/>
        <v>0</v>
      </c>
      <c r="G149" s="116">
        <f t="shared" si="401"/>
        <v>0</v>
      </c>
      <c r="H149" s="116">
        <f t="shared" si="401"/>
        <v>0</v>
      </c>
      <c r="I149" s="116">
        <f t="shared" si="401"/>
        <v>0</v>
      </c>
      <c r="J149" s="116">
        <f t="shared" si="401"/>
        <v>0</v>
      </c>
      <c r="K149" s="116">
        <f t="shared" si="401"/>
        <v>0</v>
      </c>
      <c r="L149" s="116">
        <f t="shared" si="401"/>
        <v>0</v>
      </c>
      <c r="M149" s="116">
        <f t="shared" si="401"/>
        <v>0</v>
      </c>
      <c r="N149" s="116">
        <f t="shared" si="401"/>
        <v>0</v>
      </c>
      <c r="O149" s="116">
        <f t="shared" si="377"/>
        <v>0</v>
      </c>
      <c r="P149" s="116">
        <f t="shared" ref="P149:S149" si="403">SUM(P140:P142)*$B149*(1+P$3)</f>
        <v>0</v>
      </c>
      <c r="Q149" s="116">
        <f t="shared" si="403"/>
        <v>0</v>
      </c>
      <c r="R149" s="116">
        <f t="shared" si="403"/>
        <v>0</v>
      </c>
      <c r="S149" s="116">
        <f t="shared" si="403"/>
        <v>0</v>
      </c>
    </row>
    <row r="150" spans="1:19" x14ac:dyDescent="0.3">
      <c r="A150" s="1" t="s">
        <v>314</v>
      </c>
      <c r="B150" s="119">
        <v>2E-3</v>
      </c>
      <c r="C150" s="178"/>
      <c r="D150" s="178"/>
      <c r="E150" s="117"/>
      <c r="F150" s="178"/>
      <c r="G150" s="178"/>
      <c r="H150" s="117">
        <f>C148</f>
        <v>0</v>
      </c>
      <c r="I150" s="178"/>
      <c r="J150" s="178"/>
      <c r="K150" s="117"/>
      <c r="L150" s="178"/>
      <c r="M150" s="178"/>
      <c r="N150" s="117">
        <f>C148</f>
        <v>0</v>
      </c>
      <c r="O150" s="116">
        <f t="shared" si="377"/>
        <v>0</v>
      </c>
      <c r="P150" s="116">
        <f t="shared" ref="P150:S150" si="404">SUM(P140:P142)*$B150*(1+P$3)</f>
        <v>0</v>
      </c>
      <c r="Q150" s="116">
        <f t="shared" si="404"/>
        <v>0</v>
      </c>
      <c r="R150" s="116">
        <f t="shared" si="404"/>
        <v>0</v>
      </c>
      <c r="S150" s="116">
        <f t="shared" si="404"/>
        <v>0</v>
      </c>
    </row>
    <row r="151" spans="1:19" x14ac:dyDescent="0.3">
      <c r="A151" s="1" t="s">
        <v>315</v>
      </c>
      <c r="B151" s="118">
        <v>6.4999999999999997E-3</v>
      </c>
      <c r="C151" s="116">
        <f t="shared" si="397"/>
        <v>0</v>
      </c>
      <c r="D151" s="116">
        <f t="shared" si="397"/>
        <v>0</v>
      </c>
      <c r="E151" s="116">
        <f t="shared" si="397"/>
        <v>0</v>
      </c>
      <c r="F151" s="116">
        <f t="shared" si="397"/>
        <v>0</v>
      </c>
      <c r="G151" s="116">
        <f t="shared" si="397"/>
        <v>0</v>
      </c>
      <c r="H151" s="116">
        <f t="shared" si="397"/>
        <v>0</v>
      </c>
      <c r="I151" s="116">
        <f t="shared" si="397"/>
        <v>0</v>
      </c>
      <c r="J151" s="116">
        <f t="shared" si="397"/>
        <v>0</v>
      </c>
      <c r="K151" s="116">
        <f t="shared" si="397"/>
        <v>0</v>
      </c>
      <c r="L151" s="116">
        <f t="shared" si="397"/>
        <v>0</v>
      </c>
      <c r="M151" s="116">
        <f t="shared" si="397"/>
        <v>0</v>
      </c>
      <c r="N151" s="116">
        <f t="shared" si="397"/>
        <v>0</v>
      </c>
      <c r="O151" s="116">
        <f t="shared" si="377"/>
        <v>0</v>
      </c>
      <c r="P151" s="116">
        <f t="shared" ref="P151:S151" si="405">SUM(P140:P142)*$B151*(1+P$3)</f>
        <v>0</v>
      </c>
      <c r="Q151" s="116">
        <f t="shared" si="405"/>
        <v>0</v>
      </c>
      <c r="R151" s="116">
        <f t="shared" si="405"/>
        <v>0</v>
      </c>
      <c r="S151" s="116">
        <f t="shared" si="405"/>
        <v>0</v>
      </c>
    </row>
    <row r="152" spans="1:19" x14ac:dyDescent="0.3">
      <c r="A152" s="1" t="s">
        <v>316</v>
      </c>
      <c r="B152" s="118">
        <v>3.5000000000000001E-3</v>
      </c>
      <c r="C152" s="116">
        <f t="shared" si="397"/>
        <v>0</v>
      </c>
      <c r="D152" s="116">
        <f t="shared" si="397"/>
        <v>0</v>
      </c>
      <c r="E152" s="116">
        <f t="shared" si="397"/>
        <v>0</v>
      </c>
      <c r="F152" s="116">
        <f t="shared" si="397"/>
        <v>0</v>
      </c>
      <c r="G152" s="116">
        <f t="shared" si="397"/>
        <v>0</v>
      </c>
      <c r="H152" s="116">
        <f t="shared" si="397"/>
        <v>0</v>
      </c>
      <c r="I152" s="116">
        <f t="shared" si="397"/>
        <v>0</v>
      </c>
      <c r="J152" s="116">
        <f t="shared" si="397"/>
        <v>0</v>
      </c>
      <c r="K152" s="116">
        <f t="shared" si="397"/>
        <v>0</v>
      </c>
      <c r="L152" s="116">
        <f t="shared" si="397"/>
        <v>0</v>
      </c>
      <c r="M152" s="116">
        <f t="shared" si="397"/>
        <v>0</v>
      </c>
      <c r="N152" s="116">
        <f t="shared" si="397"/>
        <v>0</v>
      </c>
      <c r="O152" s="116">
        <f t="shared" si="377"/>
        <v>0</v>
      </c>
      <c r="P152" s="116">
        <f t="shared" ref="P152:S152" si="406">SUM(P140:P142)*$B152*(1+P$3)</f>
        <v>0</v>
      </c>
      <c r="Q152" s="116">
        <f t="shared" si="406"/>
        <v>0</v>
      </c>
      <c r="R152" s="116">
        <f t="shared" si="406"/>
        <v>0</v>
      </c>
      <c r="S152" s="116">
        <f t="shared" si="406"/>
        <v>0</v>
      </c>
    </row>
    <row r="153" spans="1:19" x14ac:dyDescent="0.3">
      <c r="A153" s="209" t="s">
        <v>323</v>
      </c>
      <c r="B153" s="209"/>
      <c r="C153" s="97" t="s">
        <v>17</v>
      </c>
      <c r="D153" s="97" t="s">
        <v>18</v>
      </c>
      <c r="E153" s="97" t="s">
        <v>19</v>
      </c>
      <c r="F153" s="97" t="s">
        <v>20</v>
      </c>
      <c r="G153" s="97" t="s">
        <v>21</v>
      </c>
      <c r="H153" s="97" t="s">
        <v>22</v>
      </c>
      <c r="I153" s="97" t="s">
        <v>23</v>
      </c>
      <c r="J153" s="97" t="s">
        <v>24</v>
      </c>
      <c r="K153" s="97" t="s">
        <v>25</v>
      </c>
      <c r="L153" s="97" t="s">
        <v>26</v>
      </c>
      <c r="M153" s="97" t="s">
        <v>27</v>
      </c>
      <c r="N153" s="97" t="s">
        <v>28</v>
      </c>
      <c r="O153" s="97" t="s">
        <v>438</v>
      </c>
      <c r="P153" s="97" t="s">
        <v>447</v>
      </c>
      <c r="Q153" s="97" t="s">
        <v>448</v>
      </c>
      <c r="R153" s="97" t="s">
        <v>449</v>
      </c>
      <c r="S153" s="97" t="s">
        <v>450</v>
      </c>
    </row>
    <row r="154" spans="1:19" x14ac:dyDescent="0.3">
      <c r="A154" s="208" t="s">
        <v>306</v>
      </c>
      <c r="B154" s="208"/>
      <c r="C154" s="117"/>
      <c r="D154" s="116">
        <f>$C154</f>
        <v>0</v>
      </c>
      <c r="E154" s="116">
        <f t="shared" ref="E154:N155" si="407">$C154</f>
        <v>0</v>
      </c>
      <c r="F154" s="116">
        <f t="shared" si="407"/>
        <v>0</v>
      </c>
      <c r="G154" s="116">
        <f t="shared" si="407"/>
        <v>0</v>
      </c>
      <c r="H154" s="116">
        <f t="shared" si="407"/>
        <v>0</v>
      </c>
      <c r="I154" s="116">
        <f t="shared" si="407"/>
        <v>0</v>
      </c>
      <c r="J154" s="116">
        <f t="shared" si="407"/>
        <v>0</v>
      </c>
      <c r="K154" s="116">
        <f t="shared" si="407"/>
        <v>0</v>
      </c>
      <c r="L154" s="116">
        <f t="shared" si="407"/>
        <v>0</v>
      </c>
      <c r="M154" s="116">
        <f t="shared" si="407"/>
        <v>0</v>
      </c>
      <c r="N154" s="116">
        <f t="shared" si="407"/>
        <v>0</v>
      </c>
      <c r="O154" s="116">
        <f t="shared" ref="O154" si="408">SUM(C154:N154)</f>
        <v>0</v>
      </c>
      <c r="P154" s="116">
        <f t="shared" ref="P154:S154" si="409">O154*(1+P$1)</f>
        <v>0</v>
      </c>
      <c r="Q154" s="116">
        <f t="shared" si="409"/>
        <v>0</v>
      </c>
      <c r="R154" s="116">
        <f t="shared" si="409"/>
        <v>0</v>
      </c>
      <c r="S154" s="116">
        <f t="shared" si="409"/>
        <v>0</v>
      </c>
    </row>
    <row r="155" spans="1:19" x14ac:dyDescent="0.3">
      <c r="A155" s="208" t="s">
        <v>53</v>
      </c>
      <c r="B155" s="208"/>
      <c r="C155" s="117"/>
      <c r="D155" s="116">
        <f>$C155</f>
        <v>0</v>
      </c>
      <c r="E155" s="116">
        <f t="shared" si="407"/>
        <v>0</v>
      </c>
      <c r="F155" s="116">
        <f t="shared" si="407"/>
        <v>0</v>
      </c>
      <c r="G155" s="116">
        <f t="shared" si="407"/>
        <v>0</v>
      </c>
      <c r="H155" s="116">
        <f t="shared" si="407"/>
        <v>0</v>
      </c>
      <c r="I155" s="116">
        <f t="shared" si="407"/>
        <v>0</v>
      </c>
      <c r="J155" s="116">
        <f t="shared" si="407"/>
        <v>0</v>
      </c>
      <c r="K155" s="116">
        <f t="shared" si="407"/>
        <v>0</v>
      </c>
      <c r="L155" s="116">
        <f t="shared" si="407"/>
        <v>0</v>
      </c>
      <c r="M155" s="116">
        <f t="shared" si="407"/>
        <v>0</v>
      </c>
      <c r="N155" s="116">
        <f t="shared" si="407"/>
        <v>0</v>
      </c>
      <c r="O155" s="116">
        <f t="shared" ref="O155:O166" si="410">SUM(C155:N155)</f>
        <v>0</v>
      </c>
      <c r="P155" s="116">
        <f t="shared" ref="P155:S155" si="411">O155*(1+P$1)</f>
        <v>0</v>
      </c>
      <c r="Q155" s="116">
        <f t="shared" si="411"/>
        <v>0</v>
      </c>
      <c r="R155" s="116">
        <f t="shared" si="411"/>
        <v>0</v>
      </c>
      <c r="S155" s="116">
        <f t="shared" si="411"/>
        <v>0</v>
      </c>
    </row>
    <row r="156" spans="1:19" x14ac:dyDescent="0.3">
      <c r="A156" s="208" t="s">
        <v>54</v>
      </c>
      <c r="B156" s="208"/>
      <c r="C156" s="178"/>
      <c r="D156" s="178"/>
      <c r="E156" s="117"/>
      <c r="F156" s="178"/>
      <c r="G156" s="178"/>
      <c r="H156" s="117">
        <f>C154</f>
        <v>0</v>
      </c>
      <c r="I156" s="178"/>
      <c r="J156" s="178"/>
      <c r="K156" s="117"/>
      <c r="L156" s="178"/>
      <c r="M156" s="178"/>
      <c r="N156" s="117">
        <f>C154</f>
        <v>0</v>
      </c>
      <c r="O156" s="116">
        <f t="shared" si="410"/>
        <v>0</v>
      </c>
      <c r="P156" s="116">
        <f t="shared" ref="P156:S156" si="412">O156*(1+P$1)</f>
        <v>0</v>
      </c>
      <c r="Q156" s="116">
        <f t="shared" si="412"/>
        <v>0</v>
      </c>
      <c r="R156" s="116">
        <f t="shared" si="412"/>
        <v>0</v>
      </c>
      <c r="S156" s="116">
        <f t="shared" si="412"/>
        <v>0</v>
      </c>
    </row>
    <row r="157" spans="1:19" x14ac:dyDescent="0.3">
      <c r="A157" s="1" t="s">
        <v>307</v>
      </c>
      <c r="B157" s="118">
        <v>0.1</v>
      </c>
      <c r="C157" s="116">
        <f>SUM(C154:C156)*$B157</f>
        <v>0</v>
      </c>
      <c r="D157" s="116">
        <f t="shared" ref="D157" si="413">SUM(D154:D156)*$B157</f>
        <v>0</v>
      </c>
      <c r="E157" s="116">
        <f t="shared" ref="E157" si="414">SUM(E154:E156)*$B157</f>
        <v>0</v>
      </c>
      <c r="F157" s="116">
        <f t="shared" ref="F157" si="415">SUM(F154:F156)*$B157</f>
        <v>0</v>
      </c>
      <c r="G157" s="116">
        <f t="shared" ref="G157" si="416">SUM(G154:G156)*$B157</f>
        <v>0</v>
      </c>
      <c r="H157" s="116">
        <f t="shared" ref="H157" si="417">SUM(H154:H156)*$B157</f>
        <v>0</v>
      </c>
      <c r="I157" s="116">
        <f t="shared" ref="I157" si="418">SUM(I154:I156)*$B157</f>
        <v>0</v>
      </c>
      <c r="J157" s="116">
        <f t="shared" ref="J157" si="419">SUM(J154:J156)*$B157</f>
        <v>0</v>
      </c>
      <c r="K157" s="116">
        <f t="shared" ref="K157" si="420">SUM(K154:K156)*$B157</f>
        <v>0</v>
      </c>
      <c r="L157" s="116">
        <f t="shared" ref="L157" si="421">SUM(L154:L156)*$B157</f>
        <v>0</v>
      </c>
      <c r="M157" s="116">
        <f t="shared" ref="M157" si="422">SUM(M154:M156)*$B157</f>
        <v>0</v>
      </c>
      <c r="N157" s="116">
        <f t="shared" ref="N157" si="423">SUM(N154:N156)*$B157</f>
        <v>0</v>
      </c>
      <c r="O157" s="116">
        <f t="shared" si="410"/>
        <v>0</v>
      </c>
      <c r="P157" s="116">
        <f t="shared" ref="P157" si="424">SUM(P154:P156)*$B157</f>
        <v>0</v>
      </c>
      <c r="Q157" s="116">
        <f t="shared" ref="Q157" si="425">SUM(Q154:Q156)*$B157</f>
        <v>0</v>
      </c>
      <c r="R157" s="116">
        <f t="shared" ref="R157" si="426">SUM(R154:R156)*$B157</f>
        <v>0</v>
      </c>
      <c r="S157" s="116">
        <f t="shared" ref="S157" si="427">SUM(S154:S156)*$B157</f>
        <v>0</v>
      </c>
    </row>
    <row r="158" spans="1:19" x14ac:dyDescent="0.3">
      <c r="A158" s="1" t="s">
        <v>308</v>
      </c>
      <c r="B158" s="119">
        <v>4.7E-2</v>
      </c>
      <c r="C158" s="116">
        <f>(C$154+C$155+SUM($C$156:$N$156)/12)*$B158</f>
        <v>0</v>
      </c>
      <c r="D158" s="116">
        <f t="shared" ref="D158:N158" si="428">(D$154+D$155+SUM($C$156:$N$156)/12)*$B158</f>
        <v>0</v>
      </c>
      <c r="E158" s="116">
        <f t="shared" si="428"/>
        <v>0</v>
      </c>
      <c r="F158" s="116">
        <f t="shared" si="428"/>
        <v>0</v>
      </c>
      <c r="G158" s="116">
        <f t="shared" si="428"/>
        <v>0</v>
      </c>
      <c r="H158" s="116">
        <f t="shared" si="428"/>
        <v>0</v>
      </c>
      <c r="I158" s="116">
        <f t="shared" si="428"/>
        <v>0</v>
      </c>
      <c r="J158" s="116">
        <f t="shared" si="428"/>
        <v>0</v>
      </c>
      <c r="K158" s="116">
        <f t="shared" si="428"/>
        <v>0</v>
      </c>
      <c r="L158" s="116">
        <f t="shared" si="428"/>
        <v>0</v>
      </c>
      <c r="M158" s="116">
        <f t="shared" si="428"/>
        <v>0</v>
      </c>
      <c r="N158" s="116">
        <f t="shared" si="428"/>
        <v>0</v>
      </c>
      <c r="O158" s="116">
        <f t="shared" si="410"/>
        <v>0</v>
      </c>
      <c r="P158" s="116">
        <f t="shared" ref="P158:S158" si="429">SUM(P154:P156)*$B158*(1+P$3)</f>
        <v>0</v>
      </c>
      <c r="Q158" s="116">
        <f t="shared" si="429"/>
        <v>0</v>
      </c>
      <c r="R158" s="116">
        <f t="shared" si="429"/>
        <v>0</v>
      </c>
      <c r="S158" s="116">
        <f t="shared" si="429"/>
        <v>0</v>
      </c>
    </row>
    <row r="159" spans="1:19" x14ac:dyDescent="0.3">
      <c r="A159" s="1" t="s">
        <v>309</v>
      </c>
      <c r="B159" s="118">
        <v>1.55E-2</v>
      </c>
      <c r="C159" s="116">
        <f t="shared" ref="C159:N166" si="430">(C$154+C$155+SUM($C$156:$N$156)/12)*$B159</f>
        <v>0</v>
      </c>
      <c r="D159" s="116">
        <f t="shared" si="430"/>
        <v>0</v>
      </c>
      <c r="E159" s="116">
        <f t="shared" si="430"/>
        <v>0</v>
      </c>
      <c r="F159" s="116">
        <f t="shared" si="430"/>
        <v>0</v>
      </c>
      <c r="G159" s="116">
        <f t="shared" si="430"/>
        <v>0</v>
      </c>
      <c r="H159" s="116">
        <f t="shared" si="430"/>
        <v>0</v>
      </c>
      <c r="I159" s="116">
        <f t="shared" si="430"/>
        <v>0</v>
      </c>
      <c r="J159" s="116">
        <f t="shared" si="430"/>
        <v>0</v>
      </c>
      <c r="K159" s="116">
        <f t="shared" si="430"/>
        <v>0</v>
      </c>
      <c r="L159" s="116">
        <f t="shared" si="430"/>
        <v>0</v>
      </c>
      <c r="M159" s="116">
        <f t="shared" si="430"/>
        <v>0</v>
      </c>
      <c r="N159" s="116">
        <f t="shared" si="430"/>
        <v>0</v>
      </c>
      <c r="O159" s="116">
        <f t="shared" si="410"/>
        <v>0</v>
      </c>
      <c r="P159" s="116">
        <f t="shared" ref="P159:S159" si="431">SUM(P154:P156)*$B159*(1+P$3)</f>
        <v>0</v>
      </c>
      <c r="Q159" s="116">
        <f t="shared" si="431"/>
        <v>0</v>
      </c>
      <c r="R159" s="116">
        <f t="shared" si="431"/>
        <v>0</v>
      </c>
      <c r="S159" s="116">
        <f t="shared" si="431"/>
        <v>0</v>
      </c>
    </row>
    <row r="160" spans="1:19" x14ac:dyDescent="0.3">
      <c r="A160" s="1" t="s">
        <v>310</v>
      </c>
      <c r="B160" s="119">
        <v>1E-3</v>
      </c>
      <c r="C160" s="116">
        <f t="shared" si="430"/>
        <v>0</v>
      </c>
      <c r="D160" s="116">
        <f t="shared" si="430"/>
        <v>0</v>
      </c>
      <c r="E160" s="116">
        <f t="shared" si="430"/>
        <v>0</v>
      </c>
      <c r="F160" s="116">
        <f t="shared" si="430"/>
        <v>0</v>
      </c>
      <c r="G160" s="116">
        <f t="shared" si="430"/>
        <v>0</v>
      </c>
      <c r="H160" s="116">
        <f t="shared" si="430"/>
        <v>0</v>
      </c>
      <c r="I160" s="116">
        <f t="shared" si="430"/>
        <v>0</v>
      </c>
      <c r="J160" s="116">
        <f t="shared" si="430"/>
        <v>0</v>
      </c>
      <c r="K160" s="116">
        <f t="shared" si="430"/>
        <v>0</v>
      </c>
      <c r="L160" s="116">
        <f t="shared" si="430"/>
        <v>0</v>
      </c>
      <c r="M160" s="116">
        <f t="shared" si="430"/>
        <v>0</v>
      </c>
      <c r="N160" s="116">
        <f t="shared" si="430"/>
        <v>0</v>
      </c>
      <c r="O160" s="116">
        <f t="shared" si="410"/>
        <v>0</v>
      </c>
      <c r="P160" s="116">
        <f t="shared" ref="P160:S160" si="432">SUM(P154:P156)*$B160*(1+P$3)</f>
        <v>0</v>
      </c>
      <c r="Q160" s="116">
        <f t="shared" si="432"/>
        <v>0</v>
      </c>
      <c r="R160" s="116">
        <f t="shared" si="432"/>
        <v>0</v>
      </c>
      <c r="S160" s="116">
        <f t="shared" si="432"/>
        <v>0</v>
      </c>
    </row>
    <row r="161" spans="1:19" x14ac:dyDescent="0.3">
      <c r="A161" s="1" t="s">
        <v>311</v>
      </c>
      <c r="B161" s="119">
        <v>0.23599999999999999</v>
      </c>
      <c r="C161" s="116">
        <f t="shared" si="430"/>
        <v>0</v>
      </c>
      <c r="D161" s="116">
        <f t="shared" si="430"/>
        <v>0</v>
      </c>
      <c r="E161" s="116">
        <f t="shared" si="430"/>
        <v>0</v>
      </c>
      <c r="F161" s="116">
        <f t="shared" si="430"/>
        <v>0</v>
      </c>
      <c r="G161" s="116">
        <f t="shared" si="430"/>
        <v>0</v>
      </c>
      <c r="H161" s="116">
        <f t="shared" si="430"/>
        <v>0</v>
      </c>
      <c r="I161" s="116">
        <f t="shared" si="430"/>
        <v>0</v>
      </c>
      <c r="J161" s="116">
        <f t="shared" si="430"/>
        <v>0</v>
      </c>
      <c r="K161" s="116">
        <f t="shared" si="430"/>
        <v>0</v>
      </c>
      <c r="L161" s="116">
        <f t="shared" si="430"/>
        <v>0</v>
      </c>
      <c r="M161" s="116">
        <f t="shared" si="430"/>
        <v>0</v>
      </c>
      <c r="N161" s="116">
        <f t="shared" si="430"/>
        <v>0</v>
      </c>
      <c r="O161" s="116">
        <f t="shared" si="410"/>
        <v>0</v>
      </c>
      <c r="P161" s="116">
        <f t="shared" ref="P161:S161" si="433">SUM(P154:P156)*$B161*(1+P$3)</f>
        <v>0</v>
      </c>
      <c r="Q161" s="116">
        <f t="shared" si="433"/>
        <v>0</v>
      </c>
      <c r="R161" s="116">
        <f t="shared" si="433"/>
        <v>0</v>
      </c>
      <c r="S161" s="116">
        <f t="shared" si="433"/>
        <v>0</v>
      </c>
    </row>
    <row r="162" spans="1:19" x14ac:dyDescent="0.3">
      <c r="A162" s="1" t="s">
        <v>312</v>
      </c>
      <c r="B162" s="118">
        <v>5.5E-2</v>
      </c>
      <c r="C162" s="116">
        <f t="shared" si="430"/>
        <v>0</v>
      </c>
      <c r="D162" s="116">
        <f t="shared" si="430"/>
        <v>0</v>
      </c>
      <c r="E162" s="116">
        <f t="shared" si="430"/>
        <v>0</v>
      </c>
      <c r="F162" s="116">
        <f t="shared" si="430"/>
        <v>0</v>
      </c>
      <c r="G162" s="116">
        <f t="shared" si="430"/>
        <v>0</v>
      </c>
      <c r="H162" s="116">
        <f t="shared" si="430"/>
        <v>0</v>
      </c>
      <c r="I162" s="116">
        <f t="shared" si="430"/>
        <v>0</v>
      </c>
      <c r="J162" s="116">
        <f t="shared" si="430"/>
        <v>0</v>
      </c>
      <c r="K162" s="116">
        <f t="shared" si="430"/>
        <v>0</v>
      </c>
      <c r="L162" s="116">
        <f t="shared" si="430"/>
        <v>0</v>
      </c>
      <c r="M162" s="116">
        <f t="shared" si="430"/>
        <v>0</v>
      </c>
      <c r="N162" s="116">
        <f t="shared" si="430"/>
        <v>0</v>
      </c>
      <c r="O162" s="116">
        <f t="shared" si="410"/>
        <v>0</v>
      </c>
      <c r="P162" s="116">
        <f t="shared" ref="P162:S162" si="434">SUM(P154:P156)*$B162*(1+P$3)</f>
        <v>0</v>
      </c>
      <c r="Q162" s="116">
        <f t="shared" si="434"/>
        <v>0</v>
      </c>
      <c r="R162" s="116">
        <f t="shared" si="434"/>
        <v>0</v>
      </c>
      <c r="S162" s="116">
        <f t="shared" si="434"/>
        <v>0</v>
      </c>
    </row>
    <row r="163" spans="1:19" x14ac:dyDescent="0.3">
      <c r="A163" s="1" t="s">
        <v>313</v>
      </c>
      <c r="B163" s="119">
        <v>6.0000000000000001E-3</v>
      </c>
      <c r="C163" s="116">
        <f t="shared" si="430"/>
        <v>0</v>
      </c>
      <c r="D163" s="116">
        <f t="shared" si="430"/>
        <v>0</v>
      </c>
      <c r="E163" s="116">
        <f t="shared" si="430"/>
        <v>0</v>
      </c>
      <c r="F163" s="116">
        <f t="shared" si="430"/>
        <v>0</v>
      </c>
      <c r="G163" s="116">
        <f t="shared" si="430"/>
        <v>0</v>
      </c>
      <c r="H163" s="116">
        <f t="shared" si="430"/>
        <v>0</v>
      </c>
      <c r="I163" s="116">
        <f t="shared" si="430"/>
        <v>0</v>
      </c>
      <c r="J163" s="116">
        <f t="shared" si="430"/>
        <v>0</v>
      </c>
      <c r="K163" s="116">
        <f t="shared" si="430"/>
        <v>0</v>
      </c>
      <c r="L163" s="116">
        <f t="shared" si="430"/>
        <v>0</v>
      </c>
      <c r="M163" s="116">
        <f t="shared" si="430"/>
        <v>0</v>
      </c>
      <c r="N163" s="116">
        <f t="shared" si="430"/>
        <v>0</v>
      </c>
      <c r="O163" s="116">
        <f t="shared" si="410"/>
        <v>0</v>
      </c>
      <c r="P163" s="116">
        <f t="shared" ref="P163:S163" si="435">SUM(P154:P156)*$B163*(1+P$3)</f>
        <v>0</v>
      </c>
      <c r="Q163" s="116">
        <f t="shared" si="435"/>
        <v>0</v>
      </c>
      <c r="R163" s="116">
        <f t="shared" si="435"/>
        <v>0</v>
      </c>
      <c r="S163" s="116">
        <f t="shared" si="435"/>
        <v>0</v>
      </c>
    </row>
    <row r="164" spans="1:19" x14ac:dyDescent="0.3">
      <c r="A164" s="1" t="s">
        <v>314</v>
      </c>
      <c r="B164" s="119">
        <v>2E-3</v>
      </c>
      <c r="C164" s="116">
        <f t="shared" si="430"/>
        <v>0</v>
      </c>
      <c r="D164" s="116">
        <f t="shared" si="430"/>
        <v>0</v>
      </c>
      <c r="E164" s="116">
        <f t="shared" si="430"/>
        <v>0</v>
      </c>
      <c r="F164" s="116">
        <f t="shared" si="430"/>
        <v>0</v>
      </c>
      <c r="G164" s="116">
        <f t="shared" si="430"/>
        <v>0</v>
      </c>
      <c r="H164" s="116">
        <f t="shared" si="430"/>
        <v>0</v>
      </c>
      <c r="I164" s="116">
        <f t="shared" si="430"/>
        <v>0</v>
      </c>
      <c r="J164" s="116">
        <f t="shared" si="430"/>
        <v>0</v>
      </c>
      <c r="K164" s="116">
        <f t="shared" si="430"/>
        <v>0</v>
      </c>
      <c r="L164" s="116">
        <f t="shared" si="430"/>
        <v>0</v>
      </c>
      <c r="M164" s="116">
        <f t="shared" si="430"/>
        <v>0</v>
      </c>
      <c r="N164" s="116">
        <f t="shared" si="430"/>
        <v>0</v>
      </c>
      <c r="O164" s="116">
        <f t="shared" si="410"/>
        <v>0</v>
      </c>
      <c r="P164" s="116">
        <f t="shared" ref="P164:S164" si="436">SUM(P154:P156)*$B164*(1+P$3)</f>
        <v>0</v>
      </c>
      <c r="Q164" s="116">
        <f t="shared" si="436"/>
        <v>0</v>
      </c>
      <c r="R164" s="116">
        <f t="shared" si="436"/>
        <v>0</v>
      </c>
      <c r="S164" s="116">
        <f t="shared" si="436"/>
        <v>0</v>
      </c>
    </row>
    <row r="165" spans="1:19" x14ac:dyDescent="0.3">
      <c r="A165" s="1" t="s">
        <v>315</v>
      </c>
      <c r="B165" s="118">
        <v>6.4999999999999997E-3</v>
      </c>
      <c r="C165" s="116">
        <f t="shared" si="430"/>
        <v>0</v>
      </c>
      <c r="D165" s="116">
        <f t="shared" si="430"/>
        <v>0</v>
      </c>
      <c r="E165" s="116">
        <f t="shared" si="430"/>
        <v>0</v>
      </c>
      <c r="F165" s="116">
        <f t="shared" si="430"/>
        <v>0</v>
      </c>
      <c r="G165" s="116">
        <f t="shared" si="430"/>
        <v>0</v>
      </c>
      <c r="H165" s="116">
        <f t="shared" si="430"/>
        <v>0</v>
      </c>
      <c r="I165" s="116">
        <f t="shared" si="430"/>
        <v>0</v>
      </c>
      <c r="J165" s="116">
        <f t="shared" si="430"/>
        <v>0</v>
      </c>
      <c r="K165" s="116">
        <f t="shared" si="430"/>
        <v>0</v>
      </c>
      <c r="L165" s="116">
        <f t="shared" si="430"/>
        <v>0</v>
      </c>
      <c r="M165" s="116">
        <f t="shared" si="430"/>
        <v>0</v>
      </c>
      <c r="N165" s="116">
        <f t="shared" si="430"/>
        <v>0</v>
      </c>
      <c r="O165" s="116">
        <f t="shared" si="410"/>
        <v>0</v>
      </c>
      <c r="P165" s="116">
        <f t="shared" ref="P165:S165" si="437">SUM(P154:P156)*$B165*(1+P$3)</f>
        <v>0</v>
      </c>
      <c r="Q165" s="116">
        <f t="shared" si="437"/>
        <v>0</v>
      </c>
      <c r="R165" s="116">
        <f t="shared" si="437"/>
        <v>0</v>
      </c>
      <c r="S165" s="116">
        <f t="shared" si="437"/>
        <v>0</v>
      </c>
    </row>
    <row r="166" spans="1:19" x14ac:dyDescent="0.3">
      <c r="A166" s="1" t="s">
        <v>316</v>
      </c>
      <c r="B166" s="118">
        <v>3.5000000000000001E-3</v>
      </c>
      <c r="C166" s="116">
        <f t="shared" si="430"/>
        <v>0</v>
      </c>
      <c r="D166" s="116">
        <f t="shared" si="430"/>
        <v>0</v>
      </c>
      <c r="E166" s="116">
        <f t="shared" si="430"/>
        <v>0</v>
      </c>
      <c r="F166" s="116">
        <f t="shared" si="430"/>
        <v>0</v>
      </c>
      <c r="G166" s="116">
        <f t="shared" si="430"/>
        <v>0</v>
      </c>
      <c r="H166" s="116">
        <f t="shared" si="430"/>
        <v>0</v>
      </c>
      <c r="I166" s="116">
        <f t="shared" si="430"/>
        <v>0</v>
      </c>
      <c r="J166" s="116">
        <f t="shared" si="430"/>
        <v>0</v>
      </c>
      <c r="K166" s="116">
        <f t="shared" si="430"/>
        <v>0</v>
      </c>
      <c r="L166" s="116">
        <f t="shared" si="430"/>
        <v>0</v>
      </c>
      <c r="M166" s="116">
        <f t="shared" si="430"/>
        <v>0</v>
      </c>
      <c r="N166" s="116">
        <f t="shared" si="430"/>
        <v>0</v>
      </c>
      <c r="O166" s="116">
        <f t="shared" si="410"/>
        <v>0</v>
      </c>
      <c r="P166" s="116">
        <f t="shared" ref="P166:S166" si="438">SUM(P154:P156)*$B166*(1+P$3)</f>
        <v>0</v>
      </c>
      <c r="Q166" s="116">
        <f t="shared" si="438"/>
        <v>0</v>
      </c>
      <c r="R166" s="116">
        <f t="shared" si="438"/>
        <v>0</v>
      </c>
      <c r="S166" s="116">
        <f t="shared" si="438"/>
        <v>0</v>
      </c>
    </row>
    <row r="167" spans="1:19" x14ac:dyDescent="0.3">
      <c r="A167" s="209" t="s">
        <v>324</v>
      </c>
      <c r="B167" s="209"/>
      <c r="C167" s="97" t="s">
        <v>17</v>
      </c>
      <c r="D167" s="97" t="s">
        <v>18</v>
      </c>
      <c r="E167" s="97" t="s">
        <v>19</v>
      </c>
      <c r="F167" s="97" t="s">
        <v>20</v>
      </c>
      <c r="G167" s="97" t="s">
        <v>21</v>
      </c>
      <c r="H167" s="97" t="s">
        <v>22</v>
      </c>
      <c r="I167" s="97" t="s">
        <v>23</v>
      </c>
      <c r="J167" s="97" t="s">
        <v>24</v>
      </c>
      <c r="K167" s="97" t="s">
        <v>25</v>
      </c>
      <c r="L167" s="97" t="s">
        <v>26</v>
      </c>
      <c r="M167" s="97" t="s">
        <v>27</v>
      </c>
      <c r="N167" s="97" t="s">
        <v>28</v>
      </c>
      <c r="O167" s="97" t="s">
        <v>438</v>
      </c>
      <c r="P167" s="97" t="s">
        <v>447</v>
      </c>
      <c r="Q167" s="97" t="s">
        <v>448</v>
      </c>
      <c r="R167" s="97" t="s">
        <v>449</v>
      </c>
      <c r="S167" s="97" t="s">
        <v>450</v>
      </c>
    </row>
    <row r="168" spans="1:19" x14ac:dyDescent="0.3">
      <c r="A168" s="208" t="s">
        <v>306</v>
      </c>
      <c r="B168" s="208"/>
      <c r="C168" s="117"/>
      <c r="D168" s="116">
        <f>$C168</f>
        <v>0</v>
      </c>
      <c r="E168" s="116">
        <f t="shared" ref="E168:N169" si="439">$C168</f>
        <v>0</v>
      </c>
      <c r="F168" s="116">
        <f t="shared" si="439"/>
        <v>0</v>
      </c>
      <c r="G168" s="116">
        <f t="shared" si="439"/>
        <v>0</v>
      </c>
      <c r="H168" s="116">
        <f t="shared" si="439"/>
        <v>0</v>
      </c>
      <c r="I168" s="116">
        <f t="shared" si="439"/>
        <v>0</v>
      </c>
      <c r="J168" s="116">
        <f t="shared" si="439"/>
        <v>0</v>
      </c>
      <c r="K168" s="116">
        <f t="shared" si="439"/>
        <v>0</v>
      </c>
      <c r="L168" s="116">
        <f t="shared" si="439"/>
        <v>0</v>
      </c>
      <c r="M168" s="116">
        <f t="shared" si="439"/>
        <v>0</v>
      </c>
      <c r="N168" s="116">
        <f t="shared" si="439"/>
        <v>0</v>
      </c>
      <c r="O168" s="116">
        <f t="shared" ref="O168" si="440">SUM(C168:N168)</f>
        <v>0</v>
      </c>
      <c r="P168" s="116">
        <f t="shared" ref="P168:S168" si="441">O168*(1+P$1)</f>
        <v>0</v>
      </c>
      <c r="Q168" s="116">
        <f t="shared" si="441"/>
        <v>0</v>
      </c>
      <c r="R168" s="116">
        <f t="shared" si="441"/>
        <v>0</v>
      </c>
      <c r="S168" s="116">
        <f t="shared" si="441"/>
        <v>0</v>
      </c>
    </row>
    <row r="169" spans="1:19" x14ac:dyDescent="0.3">
      <c r="A169" s="208" t="s">
        <v>53</v>
      </c>
      <c r="B169" s="208"/>
      <c r="C169" s="117"/>
      <c r="D169" s="116">
        <f>$C169</f>
        <v>0</v>
      </c>
      <c r="E169" s="116">
        <f t="shared" si="439"/>
        <v>0</v>
      </c>
      <c r="F169" s="116">
        <f t="shared" si="439"/>
        <v>0</v>
      </c>
      <c r="G169" s="116">
        <f t="shared" si="439"/>
        <v>0</v>
      </c>
      <c r="H169" s="116">
        <f t="shared" si="439"/>
        <v>0</v>
      </c>
      <c r="I169" s="116">
        <f t="shared" si="439"/>
        <v>0</v>
      </c>
      <c r="J169" s="116">
        <f t="shared" si="439"/>
        <v>0</v>
      </c>
      <c r="K169" s="116">
        <f t="shared" si="439"/>
        <v>0</v>
      </c>
      <c r="L169" s="116">
        <f t="shared" si="439"/>
        <v>0</v>
      </c>
      <c r="M169" s="116">
        <f t="shared" si="439"/>
        <v>0</v>
      </c>
      <c r="N169" s="116">
        <f t="shared" si="439"/>
        <v>0</v>
      </c>
      <c r="O169" s="116">
        <f t="shared" ref="O169:O180" si="442">SUM(C169:N169)</f>
        <v>0</v>
      </c>
      <c r="P169" s="116">
        <f t="shared" ref="P169:S169" si="443">O169*(1+P$1)</f>
        <v>0</v>
      </c>
      <c r="Q169" s="116">
        <f t="shared" si="443"/>
        <v>0</v>
      </c>
      <c r="R169" s="116">
        <f t="shared" si="443"/>
        <v>0</v>
      </c>
      <c r="S169" s="116">
        <f t="shared" si="443"/>
        <v>0</v>
      </c>
    </row>
    <row r="170" spans="1:19" x14ac:dyDescent="0.3">
      <c r="A170" s="208" t="s">
        <v>54</v>
      </c>
      <c r="B170" s="208"/>
      <c r="C170" s="178"/>
      <c r="D170" s="178"/>
      <c r="E170" s="117"/>
      <c r="F170" s="178"/>
      <c r="G170" s="178"/>
      <c r="H170" s="117">
        <f>C168</f>
        <v>0</v>
      </c>
      <c r="I170" s="178"/>
      <c r="J170" s="178"/>
      <c r="K170" s="117"/>
      <c r="L170" s="178"/>
      <c r="M170" s="178"/>
      <c r="N170" s="117">
        <f>C168</f>
        <v>0</v>
      </c>
      <c r="O170" s="116">
        <f t="shared" si="442"/>
        <v>0</v>
      </c>
      <c r="P170" s="116">
        <f t="shared" ref="P170:S170" si="444">O170*(1+P$1)</f>
        <v>0</v>
      </c>
      <c r="Q170" s="116">
        <f t="shared" si="444"/>
        <v>0</v>
      </c>
      <c r="R170" s="116">
        <f t="shared" si="444"/>
        <v>0</v>
      </c>
      <c r="S170" s="116">
        <f t="shared" si="444"/>
        <v>0</v>
      </c>
    </row>
    <row r="171" spans="1:19" x14ac:dyDescent="0.3">
      <c r="A171" s="1" t="s">
        <v>307</v>
      </c>
      <c r="B171" s="118">
        <v>0.1</v>
      </c>
      <c r="C171" s="116">
        <f>SUM(C168:C170)*$B171</f>
        <v>0</v>
      </c>
      <c r="D171" s="116">
        <f t="shared" ref="D171" si="445">SUM(D168:D170)*$B171</f>
        <v>0</v>
      </c>
      <c r="E171" s="116">
        <f t="shared" ref="E171" si="446">SUM(E168:E170)*$B171</f>
        <v>0</v>
      </c>
      <c r="F171" s="116">
        <f t="shared" ref="F171" si="447">SUM(F168:F170)*$B171</f>
        <v>0</v>
      </c>
      <c r="G171" s="116">
        <f t="shared" ref="G171" si="448">SUM(G168:G170)*$B171</f>
        <v>0</v>
      </c>
      <c r="H171" s="116">
        <f t="shared" ref="H171" si="449">SUM(H168:H170)*$B171</f>
        <v>0</v>
      </c>
      <c r="I171" s="116">
        <f t="shared" ref="I171" si="450">SUM(I168:I170)*$B171</f>
        <v>0</v>
      </c>
      <c r="J171" s="116">
        <f t="shared" ref="J171" si="451">SUM(J168:J170)*$B171</f>
        <v>0</v>
      </c>
      <c r="K171" s="116">
        <f t="shared" ref="K171" si="452">SUM(K168:K170)*$B171</f>
        <v>0</v>
      </c>
      <c r="L171" s="116">
        <f t="shared" ref="L171" si="453">SUM(L168:L170)*$B171</f>
        <v>0</v>
      </c>
      <c r="M171" s="116">
        <f t="shared" ref="M171" si="454">SUM(M168:M170)*$B171</f>
        <v>0</v>
      </c>
      <c r="N171" s="116">
        <f t="shared" ref="N171" si="455">SUM(N168:N170)*$B171</f>
        <v>0</v>
      </c>
      <c r="O171" s="116">
        <f t="shared" si="442"/>
        <v>0</v>
      </c>
      <c r="P171" s="116">
        <f t="shared" ref="P171" si="456">SUM(P168:P170)*$B171</f>
        <v>0</v>
      </c>
      <c r="Q171" s="116">
        <f t="shared" ref="Q171" si="457">SUM(Q168:Q170)*$B171</f>
        <v>0</v>
      </c>
      <c r="R171" s="116">
        <f t="shared" ref="R171" si="458">SUM(R168:R170)*$B171</f>
        <v>0</v>
      </c>
      <c r="S171" s="116">
        <f t="shared" ref="S171" si="459">SUM(S168:S170)*$B171</f>
        <v>0</v>
      </c>
    </row>
    <row r="172" spans="1:19" x14ac:dyDescent="0.3">
      <c r="A172" s="1" t="s">
        <v>308</v>
      </c>
      <c r="B172" s="119">
        <v>4.7E-2</v>
      </c>
      <c r="C172" s="116">
        <f>(C$168+C$169+SUM($C$170:$N$170)/12)*$B172</f>
        <v>0</v>
      </c>
      <c r="D172" s="116">
        <f t="shared" ref="D172:N172" si="460">(D$168+D$169+SUM($C$170:$N$170)/12)*$B172</f>
        <v>0</v>
      </c>
      <c r="E172" s="116">
        <f t="shared" si="460"/>
        <v>0</v>
      </c>
      <c r="F172" s="116">
        <f t="shared" si="460"/>
        <v>0</v>
      </c>
      <c r="G172" s="116">
        <f t="shared" si="460"/>
        <v>0</v>
      </c>
      <c r="H172" s="116">
        <f t="shared" si="460"/>
        <v>0</v>
      </c>
      <c r="I172" s="116">
        <f t="shared" si="460"/>
        <v>0</v>
      </c>
      <c r="J172" s="116">
        <f t="shared" si="460"/>
        <v>0</v>
      </c>
      <c r="K172" s="116">
        <f t="shared" si="460"/>
        <v>0</v>
      </c>
      <c r="L172" s="116">
        <f t="shared" si="460"/>
        <v>0</v>
      </c>
      <c r="M172" s="116">
        <f t="shared" si="460"/>
        <v>0</v>
      </c>
      <c r="N172" s="116">
        <f t="shared" si="460"/>
        <v>0</v>
      </c>
      <c r="O172" s="116">
        <f t="shared" si="442"/>
        <v>0</v>
      </c>
      <c r="P172" s="116">
        <f t="shared" ref="P172:S172" si="461">SUM(P168:P170)*$B172*(1+P$3)</f>
        <v>0</v>
      </c>
      <c r="Q172" s="116">
        <f t="shared" si="461"/>
        <v>0</v>
      </c>
      <c r="R172" s="116">
        <f t="shared" si="461"/>
        <v>0</v>
      </c>
      <c r="S172" s="116">
        <f t="shared" si="461"/>
        <v>0</v>
      </c>
    </row>
    <row r="173" spans="1:19" x14ac:dyDescent="0.3">
      <c r="A173" s="1" t="s">
        <v>309</v>
      </c>
      <c r="B173" s="118">
        <v>1.55E-2</v>
      </c>
      <c r="C173" s="116">
        <f t="shared" ref="C173:N180" si="462">(C$168+C$169+SUM($C$170:$N$170)/12)*$B173</f>
        <v>0</v>
      </c>
      <c r="D173" s="116">
        <f t="shared" si="462"/>
        <v>0</v>
      </c>
      <c r="E173" s="116">
        <f t="shared" si="462"/>
        <v>0</v>
      </c>
      <c r="F173" s="116">
        <f t="shared" si="462"/>
        <v>0</v>
      </c>
      <c r="G173" s="116">
        <f t="shared" si="462"/>
        <v>0</v>
      </c>
      <c r="H173" s="116">
        <f t="shared" si="462"/>
        <v>0</v>
      </c>
      <c r="I173" s="116">
        <f t="shared" si="462"/>
        <v>0</v>
      </c>
      <c r="J173" s="116">
        <f t="shared" si="462"/>
        <v>0</v>
      </c>
      <c r="K173" s="116">
        <f t="shared" si="462"/>
        <v>0</v>
      </c>
      <c r="L173" s="116">
        <f t="shared" si="462"/>
        <v>0</v>
      </c>
      <c r="M173" s="116">
        <f t="shared" si="462"/>
        <v>0</v>
      </c>
      <c r="N173" s="116">
        <f t="shared" si="462"/>
        <v>0</v>
      </c>
      <c r="O173" s="116">
        <f t="shared" si="442"/>
        <v>0</v>
      </c>
      <c r="P173" s="116">
        <f t="shared" ref="P173:S173" si="463">SUM(P168:P170)*$B173*(1+P$3)</f>
        <v>0</v>
      </c>
      <c r="Q173" s="116">
        <f t="shared" si="463"/>
        <v>0</v>
      </c>
      <c r="R173" s="116">
        <f t="shared" si="463"/>
        <v>0</v>
      </c>
      <c r="S173" s="116">
        <f t="shared" si="463"/>
        <v>0</v>
      </c>
    </row>
    <row r="174" spans="1:19" x14ac:dyDescent="0.3">
      <c r="A174" s="1" t="s">
        <v>310</v>
      </c>
      <c r="B174" s="119">
        <v>1E-3</v>
      </c>
      <c r="C174" s="116">
        <f t="shared" si="462"/>
        <v>0</v>
      </c>
      <c r="D174" s="116">
        <f t="shared" si="462"/>
        <v>0</v>
      </c>
      <c r="E174" s="116">
        <f t="shared" si="462"/>
        <v>0</v>
      </c>
      <c r="F174" s="116">
        <f t="shared" si="462"/>
        <v>0</v>
      </c>
      <c r="G174" s="116">
        <f t="shared" si="462"/>
        <v>0</v>
      </c>
      <c r="H174" s="116">
        <f t="shared" si="462"/>
        <v>0</v>
      </c>
      <c r="I174" s="116">
        <f t="shared" si="462"/>
        <v>0</v>
      </c>
      <c r="J174" s="116">
        <f t="shared" si="462"/>
        <v>0</v>
      </c>
      <c r="K174" s="116">
        <f t="shared" si="462"/>
        <v>0</v>
      </c>
      <c r="L174" s="116">
        <f t="shared" si="462"/>
        <v>0</v>
      </c>
      <c r="M174" s="116">
        <f t="shared" si="462"/>
        <v>0</v>
      </c>
      <c r="N174" s="116">
        <f t="shared" si="462"/>
        <v>0</v>
      </c>
      <c r="O174" s="116">
        <f t="shared" si="442"/>
        <v>0</v>
      </c>
      <c r="P174" s="116">
        <f t="shared" ref="P174:S174" si="464">SUM(P168:P170)*$B174*(1+P$3)</f>
        <v>0</v>
      </c>
      <c r="Q174" s="116">
        <f t="shared" si="464"/>
        <v>0</v>
      </c>
      <c r="R174" s="116">
        <f t="shared" si="464"/>
        <v>0</v>
      </c>
      <c r="S174" s="116">
        <f t="shared" si="464"/>
        <v>0</v>
      </c>
    </row>
    <row r="175" spans="1:19" x14ac:dyDescent="0.3">
      <c r="A175" s="1" t="s">
        <v>311</v>
      </c>
      <c r="B175" s="119">
        <v>0.23599999999999999</v>
      </c>
      <c r="C175" s="116">
        <f t="shared" si="462"/>
        <v>0</v>
      </c>
      <c r="D175" s="116">
        <f t="shared" si="462"/>
        <v>0</v>
      </c>
      <c r="E175" s="116">
        <f t="shared" si="462"/>
        <v>0</v>
      </c>
      <c r="F175" s="116">
        <f t="shared" si="462"/>
        <v>0</v>
      </c>
      <c r="G175" s="116">
        <f t="shared" si="462"/>
        <v>0</v>
      </c>
      <c r="H175" s="116">
        <f t="shared" si="462"/>
        <v>0</v>
      </c>
      <c r="I175" s="116">
        <f t="shared" si="462"/>
        <v>0</v>
      </c>
      <c r="J175" s="116">
        <f t="shared" si="462"/>
        <v>0</v>
      </c>
      <c r="K175" s="116">
        <f t="shared" si="462"/>
        <v>0</v>
      </c>
      <c r="L175" s="116">
        <f t="shared" si="462"/>
        <v>0</v>
      </c>
      <c r="M175" s="116">
        <f t="shared" si="462"/>
        <v>0</v>
      </c>
      <c r="N175" s="116">
        <f t="shared" si="462"/>
        <v>0</v>
      </c>
      <c r="O175" s="116">
        <f t="shared" si="442"/>
        <v>0</v>
      </c>
      <c r="P175" s="116">
        <f t="shared" ref="P175:S175" si="465">SUM(P168:P170)*$B175*(1+P$3)</f>
        <v>0</v>
      </c>
      <c r="Q175" s="116">
        <f t="shared" si="465"/>
        <v>0</v>
      </c>
      <c r="R175" s="116">
        <f t="shared" si="465"/>
        <v>0</v>
      </c>
      <c r="S175" s="116">
        <f t="shared" si="465"/>
        <v>0</v>
      </c>
    </row>
    <row r="176" spans="1:19" x14ac:dyDescent="0.3">
      <c r="A176" s="1" t="s">
        <v>312</v>
      </c>
      <c r="B176" s="118">
        <v>5.5E-2</v>
      </c>
      <c r="C176" s="116">
        <f t="shared" si="462"/>
        <v>0</v>
      </c>
      <c r="D176" s="116">
        <f t="shared" si="462"/>
        <v>0</v>
      </c>
      <c r="E176" s="116">
        <f t="shared" si="462"/>
        <v>0</v>
      </c>
      <c r="F176" s="116">
        <f t="shared" si="462"/>
        <v>0</v>
      </c>
      <c r="G176" s="116">
        <f t="shared" si="462"/>
        <v>0</v>
      </c>
      <c r="H176" s="116">
        <f t="shared" si="462"/>
        <v>0</v>
      </c>
      <c r="I176" s="116">
        <f t="shared" si="462"/>
        <v>0</v>
      </c>
      <c r="J176" s="116">
        <f t="shared" si="462"/>
        <v>0</v>
      </c>
      <c r="K176" s="116">
        <f t="shared" si="462"/>
        <v>0</v>
      </c>
      <c r="L176" s="116">
        <f t="shared" si="462"/>
        <v>0</v>
      </c>
      <c r="M176" s="116">
        <f t="shared" si="462"/>
        <v>0</v>
      </c>
      <c r="N176" s="116">
        <f t="shared" si="462"/>
        <v>0</v>
      </c>
      <c r="O176" s="116">
        <f t="shared" si="442"/>
        <v>0</v>
      </c>
      <c r="P176" s="116">
        <f t="shared" ref="P176:S176" si="466">SUM(P168:P170)*$B176*(1+P$3)</f>
        <v>0</v>
      </c>
      <c r="Q176" s="116">
        <f t="shared" si="466"/>
        <v>0</v>
      </c>
      <c r="R176" s="116">
        <f t="shared" si="466"/>
        <v>0</v>
      </c>
      <c r="S176" s="116">
        <f t="shared" si="466"/>
        <v>0</v>
      </c>
    </row>
    <row r="177" spans="1:19" x14ac:dyDescent="0.3">
      <c r="A177" s="1" t="s">
        <v>313</v>
      </c>
      <c r="B177" s="119">
        <v>6.0000000000000001E-3</v>
      </c>
      <c r="C177" s="116">
        <f t="shared" si="462"/>
        <v>0</v>
      </c>
      <c r="D177" s="116">
        <f t="shared" si="462"/>
        <v>0</v>
      </c>
      <c r="E177" s="116">
        <f t="shared" si="462"/>
        <v>0</v>
      </c>
      <c r="F177" s="116">
        <f t="shared" si="462"/>
        <v>0</v>
      </c>
      <c r="G177" s="116">
        <f t="shared" si="462"/>
        <v>0</v>
      </c>
      <c r="H177" s="116">
        <f t="shared" si="462"/>
        <v>0</v>
      </c>
      <c r="I177" s="116">
        <f t="shared" si="462"/>
        <v>0</v>
      </c>
      <c r="J177" s="116">
        <f t="shared" si="462"/>
        <v>0</v>
      </c>
      <c r="K177" s="116">
        <f t="shared" si="462"/>
        <v>0</v>
      </c>
      <c r="L177" s="116">
        <f t="shared" si="462"/>
        <v>0</v>
      </c>
      <c r="M177" s="116">
        <f t="shared" si="462"/>
        <v>0</v>
      </c>
      <c r="N177" s="116">
        <f t="shared" si="462"/>
        <v>0</v>
      </c>
      <c r="O177" s="116">
        <f t="shared" si="442"/>
        <v>0</v>
      </c>
      <c r="P177" s="116">
        <f t="shared" ref="P177:S177" si="467">SUM(P168:P170)*$B177*(1+P$3)</f>
        <v>0</v>
      </c>
      <c r="Q177" s="116">
        <f t="shared" si="467"/>
        <v>0</v>
      </c>
      <c r="R177" s="116">
        <f t="shared" si="467"/>
        <v>0</v>
      </c>
      <c r="S177" s="116">
        <f t="shared" si="467"/>
        <v>0</v>
      </c>
    </row>
    <row r="178" spans="1:19" x14ac:dyDescent="0.3">
      <c r="A178" s="1" t="s">
        <v>314</v>
      </c>
      <c r="B178" s="119">
        <v>2E-3</v>
      </c>
      <c r="C178" s="116">
        <f t="shared" si="462"/>
        <v>0</v>
      </c>
      <c r="D178" s="116">
        <f t="shared" si="462"/>
        <v>0</v>
      </c>
      <c r="E178" s="116">
        <f t="shared" si="462"/>
        <v>0</v>
      </c>
      <c r="F178" s="116">
        <f t="shared" si="462"/>
        <v>0</v>
      </c>
      <c r="G178" s="116">
        <f t="shared" si="462"/>
        <v>0</v>
      </c>
      <c r="H178" s="116">
        <f t="shared" si="462"/>
        <v>0</v>
      </c>
      <c r="I178" s="116">
        <f t="shared" si="462"/>
        <v>0</v>
      </c>
      <c r="J178" s="116">
        <f t="shared" si="462"/>
        <v>0</v>
      </c>
      <c r="K178" s="116">
        <f t="shared" si="462"/>
        <v>0</v>
      </c>
      <c r="L178" s="116">
        <f t="shared" si="462"/>
        <v>0</v>
      </c>
      <c r="M178" s="116">
        <f t="shared" si="462"/>
        <v>0</v>
      </c>
      <c r="N178" s="116">
        <f t="shared" si="462"/>
        <v>0</v>
      </c>
      <c r="O178" s="116">
        <f t="shared" si="442"/>
        <v>0</v>
      </c>
      <c r="P178" s="116">
        <f t="shared" ref="P178:S178" si="468">SUM(P168:P170)*$B178*(1+P$3)</f>
        <v>0</v>
      </c>
      <c r="Q178" s="116">
        <f t="shared" si="468"/>
        <v>0</v>
      </c>
      <c r="R178" s="116">
        <f t="shared" si="468"/>
        <v>0</v>
      </c>
      <c r="S178" s="116">
        <f t="shared" si="468"/>
        <v>0</v>
      </c>
    </row>
    <row r="179" spans="1:19" x14ac:dyDescent="0.3">
      <c r="A179" s="1" t="s">
        <v>315</v>
      </c>
      <c r="B179" s="118">
        <v>6.4999999999999997E-3</v>
      </c>
      <c r="C179" s="116">
        <f t="shared" si="462"/>
        <v>0</v>
      </c>
      <c r="D179" s="116">
        <f t="shared" si="462"/>
        <v>0</v>
      </c>
      <c r="E179" s="116">
        <f t="shared" si="462"/>
        <v>0</v>
      </c>
      <c r="F179" s="116">
        <f t="shared" si="462"/>
        <v>0</v>
      </c>
      <c r="G179" s="116">
        <f t="shared" si="462"/>
        <v>0</v>
      </c>
      <c r="H179" s="116">
        <f t="shared" si="462"/>
        <v>0</v>
      </c>
      <c r="I179" s="116">
        <f t="shared" si="462"/>
        <v>0</v>
      </c>
      <c r="J179" s="116">
        <f t="shared" si="462"/>
        <v>0</v>
      </c>
      <c r="K179" s="116">
        <f t="shared" si="462"/>
        <v>0</v>
      </c>
      <c r="L179" s="116">
        <f t="shared" si="462"/>
        <v>0</v>
      </c>
      <c r="M179" s="116">
        <f t="shared" si="462"/>
        <v>0</v>
      </c>
      <c r="N179" s="116">
        <f t="shared" si="462"/>
        <v>0</v>
      </c>
      <c r="O179" s="116">
        <f t="shared" si="442"/>
        <v>0</v>
      </c>
      <c r="P179" s="116">
        <f t="shared" ref="P179:S179" si="469">SUM(P168:P170)*$B179*(1+P$3)</f>
        <v>0</v>
      </c>
      <c r="Q179" s="116">
        <f t="shared" si="469"/>
        <v>0</v>
      </c>
      <c r="R179" s="116">
        <f t="shared" si="469"/>
        <v>0</v>
      </c>
      <c r="S179" s="116">
        <f t="shared" si="469"/>
        <v>0</v>
      </c>
    </row>
    <row r="180" spans="1:19" x14ac:dyDescent="0.3">
      <c r="A180" s="1" t="s">
        <v>316</v>
      </c>
      <c r="B180" s="118">
        <v>3.5000000000000001E-3</v>
      </c>
      <c r="C180" s="116">
        <f t="shared" si="462"/>
        <v>0</v>
      </c>
      <c r="D180" s="116">
        <f t="shared" si="462"/>
        <v>0</v>
      </c>
      <c r="E180" s="116">
        <f t="shared" si="462"/>
        <v>0</v>
      </c>
      <c r="F180" s="116">
        <f t="shared" si="462"/>
        <v>0</v>
      </c>
      <c r="G180" s="116">
        <f t="shared" si="462"/>
        <v>0</v>
      </c>
      <c r="H180" s="116">
        <f t="shared" si="462"/>
        <v>0</v>
      </c>
      <c r="I180" s="116">
        <f t="shared" si="462"/>
        <v>0</v>
      </c>
      <c r="J180" s="116">
        <f t="shared" si="462"/>
        <v>0</v>
      </c>
      <c r="K180" s="116">
        <f t="shared" si="462"/>
        <v>0</v>
      </c>
      <c r="L180" s="116">
        <f t="shared" si="462"/>
        <v>0</v>
      </c>
      <c r="M180" s="116">
        <f t="shared" si="462"/>
        <v>0</v>
      </c>
      <c r="N180" s="116">
        <f t="shared" si="462"/>
        <v>0</v>
      </c>
      <c r="O180" s="116">
        <f t="shared" si="442"/>
        <v>0</v>
      </c>
      <c r="P180" s="116">
        <f t="shared" ref="P180:S180" si="470">SUM(P168:P170)*$B180*(1+P$3)</f>
        <v>0</v>
      </c>
      <c r="Q180" s="116">
        <f t="shared" si="470"/>
        <v>0</v>
      </c>
      <c r="R180" s="116">
        <f t="shared" si="470"/>
        <v>0</v>
      </c>
      <c r="S180" s="116">
        <f t="shared" si="470"/>
        <v>0</v>
      </c>
    </row>
  </sheetData>
  <sheetProtection password="946E" sheet="1" objects="1" scenarios="1"/>
  <mergeCells count="68">
    <mergeCell ref="A141:B141"/>
    <mergeCell ref="A142:B142"/>
    <mergeCell ref="A114:B114"/>
    <mergeCell ref="A125:B125"/>
    <mergeCell ref="L2:N2"/>
    <mergeCell ref="A70:B70"/>
    <mergeCell ref="A71:B71"/>
    <mergeCell ref="A72:B72"/>
    <mergeCell ref="A83:B83"/>
    <mergeCell ref="A84:B84"/>
    <mergeCell ref="A85:B85"/>
    <mergeCell ref="A86:B86"/>
    <mergeCell ref="A97:B97"/>
    <mergeCell ref="A98:B98"/>
    <mergeCell ref="A99:B99"/>
    <mergeCell ref="A111:B111"/>
    <mergeCell ref="A169:B169"/>
    <mergeCell ref="A170:B170"/>
    <mergeCell ref="A9:B9"/>
    <mergeCell ref="A153:B153"/>
    <mergeCell ref="A154:B154"/>
    <mergeCell ref="A155:B155"/>
    <mergeCell ref="A156:B156"/>
    <mergeCell ref="A167:B167"/>
    <mergeCell ref="A168:B168"/>
    <mergeCell ref="A127:B127"/>
    <mergeCell ref="A128:B128"/>
    <mergeCell ref="A139:B139"/>
    <mergeCell ref="A140:B140"/>
    <mergeCell ref="A126:B126"/>
    <mergeCell ref="A100:B100"/>
    <mergeCell ref="A69:B69"/>
    <mergeCell ref="A113:B113"/>
    <mergeCell ref="A58:B58"/>
    <mergeCell ref="A5:B5"/>
    <mergeCell ref="A6:B6"/>
    <mergeCell ref="A7:B7"/>
    <mergeCell ref="A8:B8"/>
    <mergeCell ref="A41:B41"/>
    <mergeCell ref="A42:B42"/>
    <mergeCell ref="A43:B43"/>
    <mergeCell ref="A44:B44"/>
    <mergeCell ref="A55:B55"/>
    <mergeCell ref="A56:B56"/>
    <mergeCell ref="A57:B57"/>
    <mergeCell ref="A11:B11"/>
    <mergeCell ref="A12:B12"/>
    <mergeCell ref="A15:B15"/>
    <mergeCell ref="A112:B112"/>
    <mergeCell ref="A19:B19"/>
    <mergeCell ref="A21:B21"/>
    <mergeCell ref="A37:B37"/>
    <mergeCell ref="A39:B39"/>
    <mergeCell ref="A30:B30"/>
    <mergeCell ref="A31:B31"/>
    <mergeCell ref="A33:B33"/>
    <mergeCell ref="A35:B35"/>
    <mergeCell ref="A36:B36"/>
    <mergeCell ref="A23:B23"/>
    <mergeCell ref="A24:B24"/>
    <mergeCell ref="A25:B25"/>
    <mergeCell ref="A27:B27"/>
    <mergeCell ref="A29:B29"/>
    <mergeCell ref="A13:B13"/>
    <mergeCell ref="L1:N1"/>
    <mergeCell ref="A17:B17"/>
    <mergeCell ref="A18:B18"/>
    <mergeCell ref="L3:N3"/>
  </mergeCells>
  <phoneticPr fontId="2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58"/>
  <sheetViews>
    <sheetView showGridLines="0" zoomScale="99" zoomScaleNormal="99" workbookViewId="0">
      <pane ySplit="600" activePane="bottomLeft"/>
      <selection activeCell="G1" sqref="G1:G1048576"/>
      <selection pane="bottomLeft" activeCell="B6" sqref="B6"/>
    </sheetView>
  </sheetViews>
  <sheetFormatPr baseColWidth="10" defaultColWidth="9.109375" defaultRowHeight="14.4" x14ac:dyDescent="0.3"/>
  <cols>
    <col min="1" max="1" width="37.88671875" style="57" customWidth="1"/>
    <col min="2" max="13" width="12.6640625" style="57" customWidth="1"/>
    <col min="14" max="18" width="14.6640625" style="57" customWidth="1"/>
    <col min="19" max="1025" width="11.44140625" style="57"/>
  </cols>
  <sheetData>
    <row r="1" spans="1:18" x14ac:dyDescent="0.3">
      <c r="A1" s="83" t="s">
        <v>451</v>
      </c>
      <c r="B1" s="84" t="s">
        <v>17</v>
      </c>
      <c r="C1" s="84" t="s">
        <v>18</v>
      </c>
      <c r="D1" s="84" t="s">
        <v>19</v>
      </c>
      <c r="E1" s="84" t="s">
        <v>20</v>
      </c>
      <c r="F1" s="84" t="s">
        <v>21</v>
      </c>
      <c r="G1" s="84" t="s">
        <v>22</v>
      </c>
      <c r="H1" s="84" t="s">
        <v>23</v>
      </c>
      <c r="I1" s="84" t="s">
        <v>24</v>
      </c>
      <c r="J1" s="84" t="s">
        <v>25</v>
      </c>
      <c r="K1" s="84" t="s">
        <v>26</v>
      </c>
      <c r="L1" s="84" t="s">
        <v>27</v>
      </c>
      <c r="M1" s="84" t="s">
        <v>28</v>
      </c>
      <c r="N1" s="84" t="s">
        <v>438</v>
      </c>
      <c r="O1" s="84" t="s">
        <v>447</v>
      </c>
      <c r="P1" s="84" t="s">
        <v>448</v>
      </c>
      <c r="Q1" s="84" t="s">
        <v>449</v>
      </c>
      <c r="R1" s="84" t="s">
        <v>450</v>
      </c>
    </row>
    <row r="2" spans="1:18" x14ac:dyDescent="0.3">
      <c r="A2" s="58" t="s">
        <v>224</v>
      </c>
      <c r="B2" s="126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18" x14ac:dyDescent="0.3">
      <c r="A3" s="85" t="s">
        <v>225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</row>
    <row r="4" spans="1:18" x14ac:dyDescent="0.3">
      <c r="A4" s="59" t="s">
        <v>226</v>
      </c>
      <c r="B4" s="87">
        <f>Vendas!C5</f>
        <v>0</v>
      </c>
      <c r="C4" s="87">
        <f>Vendas!D5+Vendas!C6</f>
        <v>0</v>
      </c>
      <c r="D4" s="87">
        <f>Vendas!E5+Vendas!D6</f>
        <v>0</v>
      </c>
      <c r="E4" s="87">
        <f>Vendas!F5+Vendas!E6</f>
        <v>0</v>
      </c>
      <c r="F4" s="87">
        <f>Vendas!G5+Vendas!F6</f>
        <v>0</v>
      </c>
      <c r="G4" s="87">
        <f>Vendas!H5+Vendas!G6</f>
        <v>0</v>
      </c>
      <c r="H4" s="87">
        <f>Vendas!I5+Vendas!H6</f>
        <v>0</v>
      </c>
      <c r="I4" s="87">
        <f>Vendas!J5+Vendas!I6</f>
        <v>0</v>
      </c>
      <c r="J4" s="87">
        <f>Vendas!K5+Vendas!J6</f>
        <v>0</v>
      </c>
      <c r="K4" s="87">
        <f>Vendas!L5+Vendas!K6</f>
        <v>0</v>
      </c>
      <c r="L4" s="87">
        <f>Vendas!M5+Vendas!L6</f>
        <v>0</v>
      </c>
      <c r="M4" s="87">
        <f>Vendas!N5+Vendas!M6</f>
        <v>0</v>
      </c>
      <c r="N4" s="87">
        <f>SUM(B4:M4)</f>
        <v>0</v>
      </c>
      <c r="O4" s="87" t="e">
        <f>Vendas!P5+Activo!G17</f>
        <v>#DIV/0!</v>
      </c>
      <c r="P4" s="87" t="e">
        <f>Vendas!Q5+Activo!H17</f>
        <v>#DIV/0!</v>
      </c>
      <c r="Q4" s="87" t="e">
        <f>Vendas!R5+Activo!I17</f>
        <v>#DIV/0!</v>
      </c>
      <c r="R4" s="87" t="e">
        <f>Vendas!S5+Activo!J17</f>
        <v>#DIV/0!</v>
      </c>
    </row>
    <row r="5" spans="1:18" x14ac:dyDescent="0.3">
      <c r="A5" s="59" t="s">
        <v>227</v>
      </c>
      <c r="B5" s="114">
        <v>0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>
        <f t="shared" ref="N5:N7" si="0">SUM(B5:M5)</f>
        <v>0</v>
      </c>
      <c r="O5" s="87"/>
      <c r="P5" s="87"/>
      <c r="Q5" s="87"/>
      <c r="R5" s="87"/>
    </row>
    <row r="6" spans="1:18" x14ac:dyDescent="0.3">
      <c r="A6" s="59" t="s">
        <v>228</v>
      </c>
      <c r="B6" s="87">
        <f>Préstamo!G6</f>
        <v>0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>
        <f t="shared" si="0"/>
        <v>0</v>
      </c>
      <c r="O6" s="87"/>
      <c r="P6" s="87"/>
      <c r="Q6" s="87"/>
      <c r="R6" s="87"/>
    </row>
    <row r="7" spans="1:18" x14ac:dyDescent="0.3">
      <c r="A7" s="59" t="s">
        <v>229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114">
        <v>0</v>
      </c>
      <c r="N7" s="87">
        <f t="shared" si="0"/>
        <v>0</v>
      </c>
      <c r="O7" s="114"/>
      <c r="P7" s="114"/>
      <c r="Q7" s="114"/>
      <c r="R7" s="114"/>
    </row>
    <row r="8" spans="1:18" x14ac:dyDescent="0.3">
      <c r="A8" s="62" t="s">
        <v>230</v>
      </c>
      <c r="B8" s="63">
        <f>SUM(B2,B4:B7)</f>
        <v>0</v>
      </c>
      <c r="C8" s="63">
        <f t="shared" ref="C8:M8" si="1">SUM(C4:C7)</f>
        <v>0</v>
      </c>
      <c r="D8" s="63">
        <f t="shared" si="1"/>
        <v>0</v>
      </c>
      <c r="E8" s="63">
        <f t="shared" si="1"/>
        <v>0</v>
      </c>
      <c r="F8" s="63">
        <f t="shared" si="1"/>
        <v>0</v>
      </c>
      <c r="G8" s="63">
        <f t="shared" si="1"/>
        <v>0</v>
      </c>
      <c r="H8" s="63">
        <f t="shared" si="1"/>
        <v>0</v>
      </c>
      <c r="I8" s="63">
        <f t="shared" si="1"/>
        <v>0</v>
      </c>
      <c r="J8" s="63">
        <f t="shared" si="1"/>
        <v>0</v>
      </c>
      <c r="K8" s="63">
        <f t="shared" si="1"/>
        <v>0</v>
      </c>
      <c r="L8" s="63">
        <f t="shared" si="1"/>
        <v>0</v>
      </c>
      <c r="M8" s="63">
        <f t="shared" si="1"/>
        <v>0</v>
      </c>
      <c r="N8" s="63">
        <f>SUM(N4:N7)</f>
        <v>0</v>
      </c>
      <c r="O8" s="63" t="e">
        <f t="shared" ref="O8:Q8" si="2">SUM(O4:O7)</f>
        <v>#DIV/0!</v>
      </c>
      <c r="P8" s="63" t="e">
        <f t="shared" si="2"/>
        <v>#DIV/0!</v>
      </c>
      <c r="Q8" s="63" t="e">
        <f t="shared" si="2"/>
        <v>#DIV/0!</v>
      </c>
      <c r="R8" s="63" t="e">
        <f>SUM(R4:R7)</f>
        <v>#DIV/0!</v>
      </c>
    </row>
    <row r="9" spans="1:18" x14ac:dyDescent="0.3">
      <c r="A9" s="85" t="s">
        <v>231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</row>
    <row r="10" spans="1:18" x14ac:dyDescent="0.3">
      <c r="A10" s="59" t="s">
        <v>232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87">
        <f>SUM(N11:N13)</f>
        <v>0</v>
      </c>
      <c r="O10" s="87">
        <f t="shared" ref="O10:R10" si="3">SUM(O11:O13)</f>
        <v>0</v>
      </c>
      <c r="P10" s="87">
        <f t="shared" si="3"/>
        <v>0</v>
      </c>
      <c r="Q10" s="87">
        <f t="shared" si="3"/>
        <v>0</v>
      </c>
      <c r="R10" s="87">
        <f t="shared" si="3"/>
        <v>0</v>
      </c>
    </row>
    <row r="11" spans="1:18" x14ac:dyDescent="0.3">
      <c r="A11" s="59" t="s">
        <v>233</v>
      </c>
      <c r="B11" s="60">
        <f>Investimentos!F3</f>
        <v>0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87">
        <f t="shared" ref="N11:N28" si="4">SUM(B11:M11)</f>
        <v>0</v>
      </c>
      <c r="O11" s="87">
        <f>Investimentos!U3*1.21</f>
        <v>0</v>
      </c>
      <c r="P11" s="87">
        <f>Investimentos!V3*1.21</f>
        <v>0</v>
      </c>
      <c r="Q11" s="87">
        <f>Investimentos!W3*1.21</f>
        <v>0</v>
      </c>
      <c r="R11" s="87">
        <f>Investimentos!X3*1.21</f>
        <v>0</v>
      </c>
    </row>
    <row r="12" spans="1:18" x14ac:dyDescent="0.3">
      <c r="A12" s="59" t="s">
        <v>234</v>
      </c>
      <c r="B12" s="60">
        <f>SUM(Investimentos!F4:F10)-Leasing!B2</f>
        <v>0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87">
        <f t="shared" si="4"/>
        <v>0</v>
      </c>
      <c r="O12" s="87">
        <f>SUM(Investimentos!U4:U10)*1.21</f>
        <v>0</v>
      </c>
      <c r="P12" s="87">
        <f>SUM(Investimentos!V4:V10)*1.21</f>
        <v>0</v>
      </c>
      <c r="Q12" s="87">
        <f>SUM(Investimentos!W4:W10)*1.21</f>
        <v>0</v>
      </c>
      <c r="R12" s="87">
        <f>SUM(Investimentos!X4:X10)*1.21</f>
        <v>0</v>
      </c>
    </row>
    <row r="13" spans="1:18" x14ac:dyDescent="0.3">
      <c r="A13" s="59" t="s">
        <v>235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7">
        <f t="shared" si="4"/>
        <v>0</v>
      </c>
      <c r="O13" s="87">
        <f>N13</f>
        <v>0</v>
      </c>
      <c r="P13" s="87">
        <f t="shared" ref="P13:R13" si="5">O13</f>
        <v>0</v>
      </c>
      <c r="Q13" s="87">
        <f t="shared" si="5"/>
        <v>0</v>
      </c>
      <c r="R13" s="87">
        <f t="shared" si="5"/>
        <v>0</v>
      </c>
    </row>
    <row r="14" spans="1:18" x14ac:dyDescent="0.3">
      <c r="A14" s="59" t="s">
        <v>236</v>
      </c>
      <c r="B14" s="60">
        <f>Aprovisionamento!C5</f>
        <v>0</v>
      </c>
      <c r="C14" s="60">
        <f>Aprovisionamento!D5+Aprovisionamento!C6</f>
        <v>0</v>
      </c>
      <c r="D14" s="60">
        <f>Aprovisionamento!E5+Aprovisionamento!D6</f>
        <v>0</v>
      </c>
      <c r="E14" s="60">
        <f>Aprovisionamento!F5+Aprovisionamento!E6</f>
        <v>0</v>
      </c>
      <c r="F14" s="60">
        <f>Aprovisionamento!G5+Aprovisionamento!F6</f>
        <v>0</v>
      </c>
      <c r="G14" s="60">
        <f>Aprovisionamento!H5+Aprovisionamento!G6</f>
        <v>0</v>
      </c>
      <c r="H14" s="60">
        <f>Aprovisionamento!I5+Aprovisionamento!H6</f>
        <v>0</v>
      </c>
      <c r="I14" s="60">
        <f>Aprovisionamento!J5+Aprovisionamento!I6</f>
        <v>0</v>
      </c>
      <c r="J14" s="60">
        <f>Aprovisionamento!K5+Aprovisionamento!J6</f>
        <v>0</v>
      </c>
      <c r="K14" s="60">
        <f>Aprovisionamento!L5+Aprovisionamento!K6</f>
        <v>0</v>
      </c>
      <c r="L14" s="60">
        <f>Aprovisionamento!M5+Aprovisionamento!L6</f>
        <v>0</v>
      </c>
      <c r="M14" s="60">
        <f>Aprovisionamento!N5+Aprovisionamento!M6</f>
        <v>0</v>
      </c>
      <c r="N14" s="87">
        <f t="shared" si="4"/>
        <v>0</v>
      </c>
      <c r="O14" s="87" t="e">
        <f>Aprovisionamento!P5+Pasivo!G38</f>
        <v>#DIV/0!</v>
      </c>
      <c r="P14" s="87" t="e">
        <f>Aprovisionamento!Q5+Pasivo!H38</f>
        <v>#DIV/0!</v>
      </c>
      <c r="Q14" s="87" t="e">
        <f>Aprovisionamento!R5+Pasivo!I38</f>
        <v>#DIV/0!</v>
      </c>
      <c r="R14" s="87" t="e">
        <f>Aprovisionamento!S5+Pasivo!J38</f>
        <v>#DIV/0!</v>
      </c>
    </row>
    <row r="15" spans="1:18" x14ac:dyDescent="0.3">
      <c r="A15" s="59" t="s">
        <v>331</v>
      </c>
      <c r="B15" s="60">
        <f>SUM('G. Xerais'!B15:B19)</f>
        <v>0</v>
      </c>
      <c r="C15" s="60">
        <f>SUM('G. Xerais'!C15:C19)</f>
        <v>0</v>
      </c>
      <c r="D15" s="60">
        <f>SUM('G. Xerais'!D15:D19)</f>
        <v>0</v>
      </c>
      <c r="E15" s="60">
        <f>SUM('G. Xerais'!E15:E19)</f>
        <v>0</v>
      </c>
      <c r="F15" s="60">
        <f>SUM('G. Xerais'!F15:F19)</f>
        <v>0</v>
      </c>
      <c r="G15" s="60">
        <f>SUM('G. Xerais'!G15:G19)</f>
        <v>0</v>
      </c>
      <c r="H15" s="60">
        <f>SUM('G. Xerais'!H15:H19)</f>
        <v>0</v>
      </c>
      <c r="I15" s="60">
        <f>SUM('G. Xerais'!I15:I19)</f>
        <v>0</v>
      </c>
      <c r="J15" s="60">
        <f>SUM('G. Xerais'!J15:J19)</f>
        <v>0</v>
      </c>
      <c r="K15" s="60">
        <f>SUM('G. Xerais'!K15:K19)</f>
        <v>0</v>
      </c>
      <c r="L15" s="60">
        <f>SUM('G. Xerais'!L15:L19)</f>
        <v>0</v>
      </c>
      <c r="M15" s="60">
        <f>SUM('G. Xerais'!M15:M19)</f>
        <v>0</v>
      </c>
      <c r="N15" s="87">
        <f t="shared" si="4"/>
        <v>0</v>
      </c>
      <c r="O15" s="87">
        <f>SUM('G. Xerais'!O15:O19)</f>
        <v>0</v>
      </c>
      <c r="P15" s="87">
        <f>SUM('G. Xerais'!P15:P19)</f>
        <v>0</v>
      </c>
      <c r="Q15" s="87">
        <f>SUM('G. Xerais'!Q15:Q19)</f>
        <v>0</v>
      </c>
      <c r="R15" s="87">
        <f>SUM('G. Xerais'!R15:R19)</f>
        <v>0</v>
      </c>
    </row>
    <row r="16" spans="1:18" x14ac:dyDescent="0.3">
      <c r="A16" s="59" t="s">
        <v>237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87">
        <f>SUM(N17:N20)</f>
        <v>0</v>
      </c>
      <c r="O16" s="87">
        <f t="shared" ref="O16:R16" si="6">SUM(O17:O20)</f>
        <v>0</v>
      </c>
      <c r="P16" s="87">
        <f t="shared" si="6"/>
        <v>0</v>
      </c>
      <c r="Q16" s="87">
        <f t="shared" si="6"/>
        <v>0</v>
      </c>
      <c r="R16" s="87">
        <f t="shared" si="6"/>
        <v>0</v>
      </c>
    </row>
    <row r="17" spans="1:18" x14ac:dyDescent="0.3">
      <c r="A17" s="59" t="s">
        <v>238</v>
      </c>
      <c r="B17" s="60">
        <f>Persoal!C5-B20</f>
        <v>0</v>
      </c>
      <c r="C17" s="60">
        <f>Persoal!D5-C20</f>
        <v>0</v>
      </c>
      <c r="D17" s="60">
        <f>Persoal!E5-D20</f>
        <v>0</v>
      </c>
      <c r="E17" s="60">
        <f>Persoal!F5-E20</f>
        <v>0</v>
      </c>
      <c r="F17" s="60">
        <f>Persoal!G5-F20</f>
        <v>0</v>
      </c>
      <c r="G17" s="60">
        <f>Persoal!H5-G20</f>
        <v>0</v>
      </c>
      <c r="H17" s="60">
        <f>Persoal!I5-H20</f>
        <v>0</v>
      </c>
      <c r="I17" s="60">
        <f>Persoal!J5-I20</f>
        <v>0</v>
      </c>
      <c r="J17" s="60">
        <f>Persoal!K5-J20</f>
        <v>0</v>
      </c>
      <c r="K17" s="60">
        <f>Persoal!L5-K20</f>
        <v>0</v>
      </c>
      <c r="L17" s="60">
        <f>Persoal!M5-L20</f>
        <v>0</v>
      </c>
      <c r="M17" s="60">
        <f>Persoal!N5-M20</f>
        <v>0</v>
      </c>
      <c r="N17" s="87">
        <f t="shared" si="4"/>
        <v>0</v>
      </c>
      <c r="O17" s="87">
        <f>Persoal!P5</f>
        <v>0</v>
      </c>
      <c r="P17" s="87">
        <f>Persoal!Q5</f>
        <v>0</v>
      </c>
      <c r="Q17" s="87">
        <f>Persoal!R5</f>
        <v>0</v>
      </c>
      <c r="R17" s="87">
        <f>Persoal!S5</f>
        <v>0</v>
      </c>
    </row>
    <row r="18" spans="1:18" x14ac:dyDescent="0.3">
      <c r="A18" s="59" t="s">
        <v>239</v>
      </c>
      <c r="B18" s="60"/>
      <c r="C18" s="60"/>
      <c r="D18" s="60"/>
      <c r="E18" s="60">
        <f>SUM(Persoal!C6:E6)</f>
        <v>0</v>
      </c>
      <c r="F18" s="60"/>
      <c r="G18" s="60"/>
      <c r="H18" s="60">
        <f>SUM(Persoal!F6:H6)</f>
        <v>0</v>
      </c>
      <c r="I18" s="60"/>
      <c r="J18" s="60"/>
      <c r="K18" s="60">
        <f>SUM(Persoal!I6:K6)</f>
        <v>0</v>
      </c>
      <c r="L18" s="60"/>
      <c r="M18" s="60"/>
      <c r="N18" s="87">
        <f t="shared" si="4"/>
        <v>0</v>
      </c>
      <c r="O18" s="87">
        <f>Persoal!P6*0.75+SUM(Persoal!L6:N6)</f>
        <v>0</v>
      </c>
      <c r="P18" s="87">
        <f>Persoal!Q6*0.75+Persoal!P6*0.25</f>
        <v>0</v>
      </c>
      <c r="Q18" s="87">
        <f>Persoal!R6*0.75+Persoal!Q6*0.25</f>
        <v>0</v>
      </c>
      <c r="R18" s="87">
        <f>Persoal!S6*0.75+Persoal!R6*0.25</f>
        <v>0</v>
      </c>
    </row>
    <row r="19" spans="1:18" x14ac:dyDescent="0.3">
      <c r="A19" s="59" t="s">
        <v>328</v>
      </c>
      <c r="B19" s="60"/>
      <c r="C19" s="60">
        <f>Persoal!C9</f>
        <v>0</v>
      </c>
      <c r="D19" s="60">
        <f>Persoal!D9</f>
        <v>0</v>
      </c>
      <c r="E19" s="60">
        <f>Persoal!E9</f>
        <v>0</v>
      </c>
      <c r="F19" s="60">
        <f>Persoal!F9</f>
        <v>0</v>
      </c>
      <c r="G19" s="60">
        <f>Persoal!G9</f>
        <v>0</v>
      </c>
      <c r="H19" s="60">
        <f>Persoal!H9</f>
        <v>0</v>
      </c>
      <c r="I19" s="60">
        <f>Persoal!I9</f>
        <v>0</v>
      </c>
      <c r="J19" s="60">
        <f>Persoal!J9</f>
        <v>0</v>
      </c>
      <c r="K19" s="60">
        <f>Persoal!K9</f>
        <v>0</v>
      </c>
      <c r="L19" s="60">
        <f>Persoal!L9</f>
        <v>0</v>
      </c>
      <c r="M19" s="60">
        <f>Persoal!M9</f>
        <v>0</v>
      </c>
      <c r="N19" s="87">
        <f t="shared" si="4"/>
        <v>0</v>
      </c>
      <c r="O19" s="87">
        <f>Persoal!P9*11/12+Persoal!N9</f>
        <v>0</v>
      </c>
      <c r="P19" s="87">
        <f>Persoal!Q9*11/12+Persoal!P9/12</f>
        <v>0</v>
      </c>
      <c r="Q19" s="87">
        <f>Persoal!R9*11/12+Persoal!Q9/12</f>
        <v>0</v>
      </c>
      <c r="R19" s="87">
        <f>Persoal!S9*11/12+Persoal!R9/12</f>
        <v>0</v>
      </c>
    </row>
    <row r="20" spans="1:18" x14ac:dyDescent="0.3">
      <c r="A20" s="59" t="s">
        <v>473</v>
      </c>
      <c r="B20" s="60">
        <f>Persoal!C10</f>
        <v>0</v>
      </c>
      <c r="C20" s="60">
        <f>Persoal!D10</f>
        <v>0</v>
      </c>
      <c r="D20" s="60">
        <f>Persoal!E10</f>
        <v>0</v>
      </c>
      <c r="E20" s="60">
        <f>Persoal!F10</f>
        <v>0</v>
      </c>
      <c r="F20" s="60">
        <f>Persoal!G10</f>
        <v>0</v>
      </c>
      <c r="G20" s="60">
        <f>Persoal!H10</f>
        <v>0</v>
      </c>
      <c r="H20" s="60">
        <f>Persoal!I10</f>
        <v>0</v>
      </c>
      <c r="I20" s="60">
        <f>Persoal!J10</f>
        <v>0</v>
      </c>
      <c r="J20" s="60">
        <f>Persoal!K10</f>
        <v>0</v>
      </c>
      <c r="K20" s="60">
        <f>Persoal!L10</f>
        <v>0</v>
      </c>
      <c r="L20" s="60">
        <f>Persoal!M10</f>
        <v>0</v>
      </c>
      <c r="M20" s="60">
        <f>Persoal!N10</f>
        <v>0</v>
      </c>
      <c r="N20" s="87">
        <f t="shared" si="4"/>
        <v>0</v>
      </c>
      <c r="O20" s="87">
        <f>Persoal!P10</f>
        <v>0</v>
      </c>
      <c r="P20" s="87">
        <f>Persoal!Q10</f>
        <v>0</v>
      </c>
      <c r="Q20" s="87">
        <f>Persoal!R10</f>
        <v>0</v>
      </c>
      <c r="R20" s="87">
        <f>Persoal!S10</f>
        <v>0</v>
      </c>
    </row>
    <row r="21" spans="1:18" x14ac:dyDescent="0.3">
      <c r="A21" s="59" t="s">
        <v>240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87">
        <f>SUM(N22:N24)</f>
        <v>0</v>
      </c>
      <c r="O21" s="87" t="e">
        <f>SUM(O22:O24)</f>
        <v>#DIV/0!</v>
      </c>
      <c r="P21" s="87" t="e">
        <f>SUM(P22:P24)</f>
        <v>#DIV/0!</v>
      </c>
      <c r="Q21" s="87" t="e">
        <f>SUM(Q22:Q24)</f>
        <v>#DIV/0!</v>
      </c>
      <c r="R21" s="87" t="e">
        <f>SUM(R22:R24)</f>
        <v>#DIV/0!</v>
      </c>
    </row>
    <row r="22" spans="1:18" x14ac:dyDescent="0.3">
      <c r="A22" s="59" t="s">
        <v>241</v>
      </c>
      <c r="B22" s="60"/>
      <c r="C22" s="60"/>
      <c r="D22" s="60"/>
      <c r="E22" s="60">
        <f>IF(E33&gt;0,E33,0)</f>
        <v>0</v>
      </c>
      <c r="F22" s="60"/>
      <c r="G22" s="60"/>
      <c r="H22" s="60">
        <f>IF(H33&gt;0,H33,0)</f>
        <v>0</v>
      </c>
      <c r="I22" s="60"/>
      <c r="J22" s="60"/>
      <c r="K22" s="60">
        <f>IF(K33&gt;0,K33,0)</f>
        <v>0</v>
      </c>
      <c r="L22" s="60"/>
      <c r="M22" s="60"/>
      <c r="N22" s="87">
        <f t="shared" si="4"/>
        <v>0</v>
      </c>
      <c r="O22" s="87" t="e">
        <f>Q37+R38</f>
        <v>#DIV/0!</v>
      </c>
      <c r="P22" s="87" t="e">
        <f>Q38+R39</f>
        <v>#DIV/0!</v>
      </c>
      <c r="Q22" s="87" t="e">
        <f>Q39+R40</f>
        <v>#DIV/0!</v>
      </c>
      <c r="R22" s="87" t="e">
        <f>Q40+R41</f>
        <v>#DIV/0!</v>
      </c>
    </row>
    <row r="23" spans="1:18" x14ac:dyDescent="0.3">
      <c r="A23" s="59" t="s">
        <v>475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87">
        <v>0</v>
      </c>
      <c r="O23" s="87">
        <f>IF(PeG!$H35&lt;0,-PeG!$H35,0)</f>
        <v>0</v>
      </c>
      <c r="P23" s="87" t="e">
        <f>IF(PeG!$H36&lt;0,-PeG!$H36,0)</f>
        <v>#DIV/0!</v>
      </c>
      <c r="Q23" s="87" t="e">
        <f>IF(PeG!$H37&lt;0,-PeG!$H37,0)</f>
        <v>#DIV/0!</v>
      </c>
      <c r="R23" s="87" t="e">
        <f>IF(PeG!$H38&lt;0,-PeG!$H38,0)</f>
        <v>#DIV/0!</v>
      </c>
    </row>
    <row r="24" spans="1:18" x14ac:dyDescent="0.3">
      <c r="A24" s="59" t="s">
        <v>242</v>
      </c>
      <c r="B24" s="60">
        <f>SUM('G. Xerais'!B21:B24)</f>
        <v>0</v>
      </c>
      <c r="C24" s="60">
        <f>SUM('G. Xerais'!C21:C24)</f>
        <v>0</v>
      </c>
      <c r="D24" s="60">
        <f>SUM('G. Xerais'!D21:D24)</f>
        <v>0</v>
      </c>
      <c r="E24" s="60">
        <f>SUM('G. Xerais'!E21:E24)</f>
        <v>0</v>
      </c>
      <c r="F24" s="60">
        <f>SUM('G. Xerais'!F21:F24)</f>
        <v>0</v>
      </c>
      <c r="G24" s="60">
        <f>SUM('G. Xerais'!G21:G24)</f>
        <v>0</v>
      </c>
      <c r="H24" s="60">
        <f>SUM('G. Xerais'!H21:H24)</f>
        <v>0</v>
      </c>
      <c r="I24" s="60">
        <f>SUM('G. Xerais'!I21:I24)</f>
        <v>0</v>
      </c>
      <c r="J24" s="60">
        <f>SUM('G. Xerais'!J21:J24)</f>
        <v>0</v>
      </c>
      <c r="K24" s="60">
        <f>SUM('G. Xerais'!K21:K24)</f>
        <v>0</v>
      </c>
      <c r="L24" s="60">
        <f>SUM('G. Xerais'!L21:L24)</f>
        <v>0</v>
      </c>
      <c r="M24" s="60">
        <f>SUM('G. Xerais'!M21:M24)</f>
        <v>0</v>
      </c>
      <c r="N24" s="87">
        <f t="shared" si="4"/>
        <v>0</v>
      </c>
      <c r="O24" s="87">
        <f>SUM('G. Xerais'!O21:O24)</f>
        <v>0</v>
      </c>
      <c r="P24" s="87">
        <f>SUM('G. Xerais'!P21:P24)</f>
        <v>0</v>
      </c>
      <c r="Q24" s="87">
        <f>SUM('G. Xerais'!Q21:Q24)</f>
        <v>0</v>
      </c>
      <c r="R24" s="87">
        <f>SUM('G. Xerais'!R21:R24)</f>
        <v>0</v>
      </c>
    </row>
    <row r="25" spans="1:18" x14ac:dyDescent="0.3">
      <c r="A25" s="59" t="s">
        <v>521</v>
      </c>
      <c r="B25" s="60">
        <f>'G. Xerais'!B20</f>
        <v>0</v>
      </c>
      <c r="C25" s="60">
        <f>'G. Xerais'!C20</f>
        <v>0</v>
      </c>
      <c r="D25" s="60">
        <f>'G. Xerais'!D20</f>
        <v>0</v>
      </c>
      <c r="E25" s="60">
        <f>'G. Xerais'!E20</f>
        <v>0</v>
      </c>
      <c r="F25" s="60">
        <f>'G. Xerais'!F20</f>
        <v>0</v>
      </c>
      <c r="G25" s="60">
        <f>'G. Xerais'!G20</f>
        <v>0</v>
      </c>
      <c r="H25" s="60">
        <f>'G. Xerais'!H20</f>
        <v>0</v>
      </c>
      <c r="I25" s="60">
        <f>'G. Xerais'!I20</f>
        <v>0</v>
      </c>
      <c r="J25" s="60">
        <f>'G. Xerais'!J20</f>
        <v>0</v>
      </c>
      <c r="K25" s="60">
        <f>'G. Xerais'!K20</f>
        <v>0</v>
      </c>
      <c r="L25" s="60">
        <f>'G. Xerais'!L20</f>
        <v>0</v>
      </c>
      <c r="M25" s="60">
        <f>'G. Xerais'!M20</f>
        <v>0</v>
      </c>
      <c r="N25" s="87">
        <f t="shared" si="4"/>
        <v>0</v>
      </c>
      <c r="O25" s="87">
        <f>'G. Xerais'!O20</f>
        <v>0</v>
      </c>
      <c r="P25" s="87">
        <f>'G. Xerais'!P20</f>
        <v>0</v>
      </c>
      <c r="Q25" s="87">
        <f>'G. Xerais'!Q20</f>
        <v>0</v>
      </c>
      <c r="R25" s="87">
        <f>'G. Xerais'!R20</f>
        <v>0</v>
      </c>
    </row>
    <row r="26" spans="1:18" x14ac:dyDescent="0.3">
      <c r="A26" s="59" t="s">
        <v>243</v>
      </c>
      <c r="B26" s="60">
        <f>Préstamo!$D7+Leasing!$D7</f>
        <v>0</v>
      </c>
      <c r="C26" s="60">
        <f>Préstamo!$D8+Leasing!$D8</f>
        <v>0</v>
      </c>
      <c r="D26" s="60">
        <f>Préstamo!$D9+Leasing!$D9</f>
        <v>0</v>
      </c>
      <c r="E26" s="60">
        <f>Préstamo!$D10+Leasing!$D10</f>
        <v>0</v>
      </c>
      <c r="F26" s="60">
        <f>Préstamo!$D11+Leasing!$D11</f>
        <v>0</v>
      </c>
      <c r="G26" s="60">
        <f>Préstamo!$D12+Leasing!$D12</f>
        <v>0</v>
      </c>
      <c r="H26" s="60">
        <f>Préstamo!$D13+Leasing!$D13</f>
        <v>0</v>
      </c>
      <c r="I26" s="60">
        <f>Préstamo!$D14+Leasing!$D14</f>
        <v>0</v>
      </c>
      <c r="J26" s="60">
        <f>Préstamo!$D15+Leasing!$D15</f>
        <v>0</v>
      </c>
      <c r="K26" s="60">
        <f>Préstamo!$D16+Leasing!$D16</f>
        <v>0</v>
      </c>
      <c r="L26" s="60">
        <f>Préstamo!$D17+Leasing!$D17</f>
        <v>0</v>
      </c>
      <c r="M26" s="60">
        <f>Préstamo!$D18+Leasing!$D18</f>
        <v>0</v>
      </c>
      <c r="N26" s="87">
        <f t="shared" si="4"/>
        <v>0</v>
      </c>
      <c r="O26" s="87">
        <f>SUM(Préstamo!D19:D30,Leasing!D19:D30)</f>
        <v>0</v>
      </c>
      <c r="P26" s="87">
        <f>SUM(Préstamo!D31:D42,Leasing!D31:D42)</f>
        <v>0</v>
      </c>
      <c r="Q26" s="87">
        <f>SUM(Préstamo!D43:D54,Leasing!D43:D54)</f>
        <v>0</v>
      </c>
      <c r="R26" s="87">
        <f>SUM(Préstamo!D55:D66,Leasing!D55:D66)</f>
        <v>0</v>
      </c>
    </row>
    <row r="27" spans="1:18" x14ac:dyDescent="0.3">
      <c r="A27" s="59" t="s">
        <v>508</v>
      </c>
      <c r="B27" s="60">
        <f>Leasing!$E7</f>
        <v>0</v>
      </c>
      <c r="C27" s="60">
        <f>Leasing!$E8</f>
        <v>0</v>
      </c>
      <c r="D27" s="60">
        <f>Leasing!$E9</f>
        <v>0</v>
      </c>
      <c r="E27" s="60">
        <f>Leasing!$E10</f>
        <v>0</v>
      </c>
      <c r="F27" s="60">
        <f>Leasing!$E11</f>
        <v>0</v>
      </c>
      <c r="G27" s="60">
        <f>Leasing!$E12</f>
        <v>0</v>
      </c>
      <c r="H27" s="60">
        <f>Leasing!$E13</f>
        <v>0</v>
      </c>
      <c r="I27" s="60">
        <f>Leasing!$E14</f>
        <v>0</v>
      </c>
      <c r="J27" s="60">
        <f>Leasing!$E15</f>
        <v>0</v>
      </c>
      <c r="K27" s="60">
        <f>Leasing!$E16</f>
        <v>0</v>
      </c>
      <c r="L27" s="60">
        <f>Leasing!$E17</f>
        <v>0</v>
      </c>
      <c r="M27" s="60">
        <f>Leasing!$E18</f>
        <v>0</v>
      </c>
      <c r="N27" s="87">
        <f t="shared" si="4"/>
        <v>0</v>
      </c>
      <c r="O27" s="87">
        <f>SUM(Leasing!E19:E30)</f>
        <v>0</v>
      </c>
      <c r="P27" s="87">
        <f>SUM(Leasing!E31:E42)</f>
        <v>0</v>
      </c>
      <c r="Q27" s="87">
        <f>SUM(Leasing!E43:E54)</f>
        <v>0</v>
      </c>
      <c r="R27" s="87">
        <f>SUM(Leasing!E55:E66)</f>
        <v>0</v>
      </c>
    </row>
    <row r="28" spans="1:18" x14ac:dyDescent="0.3">
      <c r="A28" s="59" t="s">
        <v>244</v>
      </c>
      <c r="B28" s="60">
        <f>Préstamo!$E7</f>
        <v>0</v>
      </c>
      <c r="C28" s="60">
        <f>Préstamo!$E8</f>
        <v>0</v>
      </c>
      <c r="D28" s="60">
        <f>Préstamo!$E9</f>
        <v>0</v>
      </c>
      <c r="E28" s="60">
        <f>Préstamo!$E10</f>
        <v>0</v>
      </c>
      <c r="F28" s="60">
        <f>Préstamo!$E11</f>
        <v>0</v>
      </c>
      <c r="G28" s="60">
        <f>Préstamo!$E12</f>
        <v>0</v>
      </c>
      <c r="H28" s="60">
        <f>Préstamo!$E13</f>
        <v>0</v>
      </c>
      <c r="I28" s="60">
        <f>Préstamo!$E14</f>
        <v>0</v>
      </c>
      <c r="J28" s="60">
        <f>Préstamo!$E15</f>
        <v>0</v>
      </c>
      <c r="K28" s="60">
        <f>Préstamo!$E16</f>
        <v>0</v>
      </c>
      <c r="L28" s="60">
        <f>Préstamo!$E17</f>
        <v>0</v>
      </c>
      <c r="M28" s="60">
        <f>Préstamo!$E18</f>
        <v>0</v>
      </c>
      <c r="N28" s="87">
        <f t="shared" si="4"/>
        <v>0</v>
      </c>
      <c r="O28" s="87">
        <f>SUM(Préstamo!E19:E30)</f>
        <v>0</v>
      </c>
      <c r="P28" s="87">
        <f>SUM(Préstamo!E31:E42)</f>
        <v>0</v>
      </c>
      <c r="Q28" s="87">
        <f>SUM(Préstamo!E43:E54)</f>
        <v>0</v>
      </c>
      <c r="R28" s="87">
        <f>SUM(Préstamo!E55:E66)</f>
        <v>0</v>
      </c>
    </row>
    <row r="29" spans="1:18" x14ac:dyDescent="0.3">
      <c r="A29" s="62" t="s">
        <v>245</v>
      </c>
      <c r="B29" s="63">
        <f t="shared" ref="B29:M29" si="7">SUM(B11:B28)</f>
        <v>0</v>
      </c>
      <c r="C29" s="63">
        <f t="shared" si="7"/>
        <v>0</v>
      </c>
      <c r="D29" s="63">
        <f t="shared" si="7"/>
        <v>0</v>
      </c>
      <c r="E29" s="63">
        <f t="shared" si="7"/>
        <v>0</v>
      </c>
      <c r="F29" s="63">
        <f t="shared" si="7"/>
        <v>0</v>
      </c>
      <c r="G29" s="63">
        <f t="shared" si="7"/>
        <v>0</v>
      </c>
      <c r="H29" s="63">
        <f t="shared" si="7"/>
        <v>0</v>
      </c>
      <c r="I29" s="63">
        <f t="shared" si="7"/>
        <v>0</v>
      </c>
      <c r="J29" s="63">
        <f t="shared" si="7"/>
        <v>0</v>
      </c>
      <c r="K29" s="63">
        <f t="shared" si="7"/>
        <v>0</v>
      </c>
      <c r="L29" s="63">
        <f t="shared" si="7"/>
        <v>0</v>
      </c>
      <c r="M29" s="63">
        <f t="shared" si="7"/>
        <v>0</v>
      </c>
      <c r="N29" s="63">
        <f>SUM(N10,N14:N16,N21,N25:N28)</f>
        <v>0</v>
      </c>
      <c r="O29" s="63" t="e">
        <f t="shared" ref="O29:R29" si="8">SUM(O10,O14:O16,O21,O25:O28)</f>
        <v>#DIV/0!</v>
      </c>
      <c r="P29" s="63" t="e">
        <f t="shared" si="8"/>
        <v>#DIV/0!</v>
      </c>
      <c r="Q29" s="63" t="e">
        <f t="shared" si="8"/>
        <v>#DIV/0!</v>
      </c>
      <c r="R29" s="63" t="e">
        <f t="shared" si="8"/>
        <v>#DIV/0!</v>
      </c>
    </row>
    <row r="30" spans="1:18" x14ac:dyDescent="0.3">
      <c r="A30" s="64" t="s">
        <v>246</v>
      </c>
      <c r="B30" s="65">
        <f t="shared" ref="B30:R30" si="9">B8-B29</f>
        <v>0</v>
      </c>
      <c r="C30" s="65">
        <f t="shared" si="9"/>
        <v>0</v>
      </c>
      <c r="D30" s="65">
        <f t="shared" si="9"/>
        <v>0</v>
      </c>
      <c r="E30" s="65">
        <f t="shared" si="9"/>
        <v>0</v>
      </c>
      <c r="F30" s="65">
        <f t="shared" si="9"/>
        <v>0</v>
      </c>
      <c r="G30" s="65">
        <f t="shared" si="9"/>
        <v>0</v>
      </c>
      <c r="H30" s="65">
        <f t="shared" si="9"/>
        <v>0</v>
      </c>
      <c r="I30" s="65">
        <f t="shared" si="9"/>
        <v>0</v>
      </c>
      <c r="J30" s="65">
        <f t="shared" si="9"/>
        <v>0</v>
      </c>
      <c r="K30" s="65">
        <f t="shared" si="9"/>
        <v>0</v>
      </c>
      <c r="L30" s="65">
        <f t="shared" si="9"/>
        <v>0</v>
      </c>
      <c r="M30" s="65">
        <f t="shared" si="9"/>
        <v>0</v>
      </c>
      <c r="N30" s="65">
        <f t="shared" si="9"/>
        <v>0</v>
      </c>
      <c r="O30" s="65" t="e">
        <f t="shared" si="9"/>
        <v>#DIV/0!</v>
      </c>
      <c r="P30" s="65" t="e">
        <f t="shared" si="9"/>
        <v>#DIV/0!</v>
      </c>
      <c r="Q30" s="65" t="e">
        <f t="shared" si="9"/>
        <v>#DIV/0!</v>
      </c>
      <c r="R30" s="65" t="e">
        <f t="shared" si="9"/>
        <v>#DIV/0!</v>
      </c>
    </row>
    <row r="31" spans="1:18" x14ac:dyDescent="0.3">
      <c r="A31" s="64" t="s">
        <v>247</v>
      </c>
      <c r="B31" s="65">
        <f>SUM($B30:B30)</f>
        <v>0</v>
      </c>
      <c r="C31" s="65">
        <f>SUM($B30:C30)</f>
        <v>0</v>
      </c>
      <c r="D31" s="65">
        <f>SUM($B30:D30)</f>
        <v>0</v>
      </c>
      <c r="E31" s="65">
        <f>SUM($B30:E30)</f>
        <v>0</v>
      </c>
      <c r="F31" s="65">
        <f>SUM($B30:F30)</f>
        <v>0</v>
      </c>
      <c r="G31" s="65">
        <f>SUM($B30:G30)</f>
        <v>0</v>
      </c>
      <c r="H31" s="65">
        <f>SUM($B30:H30)</f>
        <v>0</v>
      </c>
      <c r="I31" s="65">
        <f>SUM($B30:I30)</f>
        <v>0</v>
      </c>
      <c r="J31" s="65">
        <f>SUM($B30:J30)</f>
        <v>0</v>
      </c>
      <c r="K31" s="65">
        <f>SUM($B30:K30)</f>
        <v>0</v>
      </c>
      <c r="L31" s="65">
        <f>SUM($B30:L30)</f>
        <v>0</v>
      </c>
      <c r="M31" s="65">
        <f>SUM($B30:M30)</f>
        <v>0</v>
      </c>
      <c r="N31" s="65">
        <f>M31</f>
        <v>0</v>
      </c>
      <c r="O31" s="65" t="e">
        <f>N31+O30</f>
        <v>#DIV/0!</v>
      </c>
      <c r="P31" s="65" t="e">
        <f t="shared" ref="P31:R31" si="10">O31+P30</f>
        <v>#DIV/0!</v>
      </c>
      <c r="Q31" s="65" t="e">
        <f t="shared" si="10"/>
        <v>#DIV/0!</v>
      </c>
      <c r="R31" s="65" t="e">
        <f t="shared" si="10"/>
        <v>#DIV/0!</v>
      </c>
    </row>
    <row r="32" spans="1:18" x14ac:dyDescent="0.3">
      <c r="O32" s="61"/>
    </row>
    <row r="33" spans="1:20" hidden="1" x14ac:dyDescent="0.3">
      <c r="A33" s="57" t="s">
        <v>329</v>
      </c>
      <c r="E33" s="61">
        <f>SUM(Vendas!C3:E3)-SUM(Aprovisionamento!C3:E3)-SUM(Investimentos!E3:E10)-SUM('G. Xerais'!B16:D16,'G. Xerais'!B18:D18)-SUM(Leasing!C7:C9)*0.21</f>
        <v>0</v>
      </c>
      <c r="H33" s="61">
        <f>SUM(Vendas!F3:H3)-SUM(Aprovisionamento!F3:H3)-SUM('G. Xerais'!E16:G16,'G. Xerais'!E18:G18)-SUM(Leasing!C10:C12)*0.21</f>
        <v>0</v>
      </c>
      <c r="K33" s="61">
        <f>SUM(Vendas!I3:K3)-SUM(Aprovisionamento!I3:K3)-SUM('G. Xerais'!H16:J16,'G. Xerais'!H18:J18)-SUM(Leasing!C13:C15)*0.21</f>
        <v>0</v>
      </c>
      <c r="N33" s="61">
        <f>SUM(Vendas!L3:N3)-SUM(Aprovisionamento!L3:N3)-SUM('G. Xerais'!K16:M16,'G. Xerais'!K18:M18)-SUM(Leasing!C16:C18)*0.21</f>
        <v>0</v>
      </c>
      <c r="O33" s="61"/>
      <c r="P33" s="61"/>
      <c r="Q33" s="61"/>
      <c r="R33" s="61"/>
    </row>
    <row r="34" spans="1:20" hidden="1" x14ac:dyDescent="0.3">
      <c r="A34" s="57" t="s">
        <v>330</v>
      </c>
      <c r="H34" s="61">
        <f>SUM(Vendas!$C3:H3)-SUM(Investimentos!$E$3:$E$10)-SUM(Aprovisionamento!$C3:H3)-SUM('G. Xerais'!$B16:G16,'G. Xerais'!$B18:G18)-SUM(Leasing!C7:C12)*0.21</f>
        <v>0</v>
      </c>
      <c r="K34" s="61">
        <f>SUM(Vendas!$C3:K3)-SUM(Investimentos!$E$3:$E$10)-SUM(Aprovisionamento!$C3:K3)-SUM('G. Xerais'!$B16:J16,'G. Xerais'!$B18:J18)-SUM(Leasing!C7:C15)*0.21</f>
        <v>0</v>
      </c>
      <c r="N34" s="61">
        <f>SUM(Vendas!$C3:N3)-SUM(Investimentos!$E$3:$E$10)-SUM(Aprovisionamento!$C3:N3)-SUM('G. Xerais'!$B16:M16,'G. Xerais'!$B18:M18)-SUM(Leasing!C7:C18)*0.21</f>
        <v>0</v>
      </c>
      <c r="O34" s="61"/>
      <c r="P34" s="61"/>
      <c r="Q34" s="61"/>
      <c r="R34" s="61"/>
    </row>
    <row r="35" spans="1:20" hidden="1" x14ac:dyDescent="0.3">
      <c r="N35" s="93">
        <f>N34-N22</f>
        <v>0</v>
      </c>
      <c r="O35" s="93"/>
      <c r="P35" s="93"/>
      <c r="Q35" s="93"/>
      <c r="R35" s="93"/>
    </row>
    <row r="36" spans="1:20" hidden="1" x14ac:dyDescent="0.3">
      <c r="N36" s="210" t="s">
        <v>497</v>
      </c>
      <c r="O36" s="210"/>
      <c r="P36" s="210"/>
    </row>
    <row r="37" spans="1:20" hidden="1" x14ac:dyDescent="0.3">
      <c r="M37" s="168" t="s">
        <v>491</v>
      </c>
      <c r="N37" s="61">
        <f>Investimentos!T$12+Aprovisionamento!O$3+'G. Xerais'!N16+'G. Xerais'!N18</f>
        <v>0</v>
      </c>
      <c r="O37" s="61">
        <f>Vendas!O$3</f>
        <v>0</v>
      </c>
      <c r="P37" s="61">
        <f>O37-N37</f>
        <v>0</v>
      </c>
      <c r="Q37" s="61">
        <f>P37-N22</f>
        <v>0</v>
      </c>
      <c r="R37" s="61">
        <f>P37-Q37</f>
        <v>0</v>
      </c>
      <c r="S37" s="61"/>
      <c r="T37" s="61"/>
    </row>
    <row r="38" spans="1:20" hidden="1" x14ac:dyDescent="0.3">
      <c r="M38" s="168" t="s">
        <v>492</v>
      </c>
      <c r="N38" s="61" t="e">
        <f>Investimentos!U$12+Aprovisionamento!P3+'G. Xerais'!O16+'G. Xerais'!O18</f>
        <v>#DIV/0!</v>
      </c>
      <c r="O38" s="61" t="e">
        <f>Vendas!P$3</f>
        <v>#DIV/0!</v>
      </c>
      <c r="P38" s="61" t="e">
        <f t="shared" ref="P38:P41" si="11">O38-N38</f>
        <v>#DIV/0!</v>
      </c>
      <c r="Q38" s="61" t="e">
        <f t="shared" ref="Q38:Q41" si="12">P38/4</f>
        <v>#DIV/0!</v>
      </c>
      <c r="R38" s="61" t="e">
        <f t="shared" ref="R38:R41" si="13">P38-Q38</f>
        <v>#DIV/0!</v>
      </c>
      <c r="S38" s="61" t="e">
        <f>Q37+R38</f>
        <v>#DIV/0!</v>
      </c>
    </row>
    <row r="39" spans="1:20" hidden="1" x14ac:dyDescent="0.3">
      <c r="M39" s="168" t="s">
        <v>493</v>
      </c>
      <c r="N39" s="61" t="e">
        <f>Investimentos!V$12+Aprovisionamento!Q3+'G. Xerais'!P16+'G. Xerais'!P18</f>
        <v>#DIV/0!</v>
      </c>
      <c r="O39" s="61" t="e">
        <f>Vendas!Q$3</f>
        <v>#DIV/0!</v>
      </c>
      <c r="P39" s="61" t="e">
        <f t="shared" si="11"/>
        <v>#DIV/0!</v>
      </c>
      <c r="Q39" s="61" t="e">
        <f t="shared" si="12"/>
        <v>#DIV/0!</v>
      </c>
      <c r="R39" s="61" t="e">
        <f t="shared" si="13"/>
        <v>#DIV/0!</v>
      </c>
      <c r="S39" s="61" t="e">
        <f t="shared" ref="S39:S41" si="14">Q38+R39</f>
        <v>#DIV/0!</v>
      </c>
    </row>
    <row r="40" spans="1:20" hidden="1" x14ac:dyDescent="0.3">
      <c r="M40" s="168" t="s">
        <v>494</v>
      </c>
      <c r="N40" s="61" t="e">
        <f>Investimentos!W$12+Aprovisionamento!R3+'G. Xerais'!Q16+'G. Xerais'!Q18</f>
        <v>#DIV/0!</v>
      </c>
      <c r="O40" s="61" t="e">
        <f>Vendas!R$3</f>
        <v>#DIV/0!</v>
      </c>
      <c r="P40" s="61" t="e">
        <f t="shared" si="11"/>
        <v>#DIV/0!</v>
      </c>
      <c r="Q40" s="61" t="e">
        <f t="shared" si="12"/>
        <v>#DIV/0!</v>
      </c>
      <c r="R40" s="61" t="e">
        <f t="shared" si="13"/>
        <v>#DIV/0!</v>
      </c>
      <c r="S40" s="61" t="e">
        <f t="shared" si="14"/>
        <v>#DIV/0!</v>
      </c>
    </row>
    <row r="41" spans="1:20" hidden="1" x14ac:dyDescent="0.3">
      <c r="M41" s="168" t="s">
        <v>495</v>
      </c>
      <c r="N41" s="61" t="e">
        <f>Investimentos!X$12+Aprovisionamento!S3+'G. Xerais'!R16+'G. Xerais'!R18</f>
        <v>#DIV/0!</v>
      </c>
      <c r="O41" s="61" t="e">
        <f>Vendas!S$3</f>
        <v>#DIV/0!</v>
      </c>
      <c r="P41" s="61" t="e">
        <f t="shared" si="11"/>
        <v>#DIV/0!</v>
      </c>
      <c r="Q41" s="61" t="e">
        <f t="shared" si="12"/>
        <v>#DIV/0!</v>
      </c>
      <c r="R41" s="61" t="e">
        <f t="shared" si="13"/>
        <v>#DIV/0!</v>
      </c>
      <c r="S41" s="61" t="e">
        <f t="shared" si="14"/>
        <v>#DIV/0!</v>
      </c>
    </row>
    <row r="42" spans="1:20" hidden="1" x14ac:dyDescent="0.3">
      <c r="N42" s="210" t="s">
        <v>325</v>
      </c>
      <c r="O42" s="210"/>
      <c r="P42" s="210"/>
    </row>
    <row r="43" spans="1:20" hidden="1" x14ac:dyDescent="0.3">
      <c r="M43" s="168" t="s">
        <v>491</v>
      </c>
      <c r="N43" s="61">
        <v>0</v>
      </c>
      <c r="O43" s="61">
        <f>Persoal!O$9</f>
        <v>0</v>
      </c>
      <c r="P43" s="61">
        <f>O43-N43</f>
        <v>0</v>
      </c>
      <c r="Q43" s="61">
        <f>P43/12</f>
        <v>0</v>
      </c>
      <c r="R43" s="61">
        <f>P43-Q43</f>
        <v>0</v>
      </c>
    </row>
    <row r="44" spans="1:20" hidden="1" x14ac:dyDescent="0.3">
      <c r="M44" s="168" t="s">
        <v>492</v>
      </c>
      <c r="N44" s="61">
        <v>0</v>
      </c>
      <c r="O44" s="61">
        <f>Persoal!P$9</f>
        <v>0</v>
      </c>
      <c r="P44" s="61">
        <f t="shared" ref="P44:P47" si="15">O44-N44</f>
        <v>0</v>
      </c>
      <c r="Q44" s="61">
        <f t="shared" ref="Q44:Q47" si="16">P44/12</f>
        <v>0</v>
      </c>
      <c r="R44" s="61">
        <f>P44-Q44+Q43</f>
        <v>0</v>
      </c>
    </row>
    <row r="45" spans="1:20" hidden="1" x14ac:dyDescent="0.3">
      <c r="M45" s="168" t="s">
        <v>493</v>
      </c>
      <c r="N45" s="61">
        <v>0</v>
      </c>
      <c r="O45" s="61">
        <f>Persoal!Q$9</f>
        <v>0</v>
      </c>
      <c r="P45" s="61">
        <f t="shared" si="15"/>
        <v>0</v>
      </c>
      <c r="Q45" s="61">
        <f t="shared" si="16"/>
        <v>0</v>
      </c>
      <c r="R45" s="61">
        <f t="shared" ref="R45:R47" si="17">P45-Q45+Q44</f>
        <v>0</v>
      </c>
    </row>
    <row r="46" spans="1:20" hidden="1" x14ac:dyDescent="0.3">
      <c r="M46" s="168" t="s">
        <v>494</v>
      </c>
      <c r="N46" s="61">
        <v>0</v>
      </c>
      <c r="O46" s="61">
        <f>Persoal!R$9</f>
        <v>0</v>
      </c>
      <c r="P46" s="61">
        <f t="shared" si="15"/>
        <v>0</v>
      </c>
      <c r="Q46" s="61">
        <f t="shared" si="16"/>
        <v>0</v>
      </c>
      <c r="R46" s="61">
        <f t="shared" si="17"/>
        <v>0</v>
      </c>
    </row>
    <row r="47" spans="1:20" hidden="1" x14ac:dyDescent="0.3">
      <c r="M47" s="168" t="s">
        <v>495</v>
      </c>
      <c r="N47" s="61">
        <v>0</v>
      </c>
      <c r="O47" s="61">
        <f>Persoal!S$9</f>
        <v>0</v>
      </c>
      <c r="P47" s="61">
        <f t="shared" si="15"/>
        <v>0</v>
      </c>
      <c r="Q47" s="61">
        <f t="shared" si="16"/>
        <v>0</v>
      </c>
      <c r="R47" s="61">
        <f t="shared" si="17"/>
        <v>0</v>
      </c>
    </row>
    <row r="48" spans="1:20" hidden="1" x14ac:dyDescent="0.3">
      <c r="N48" s="210" t="s">
        <v>498</v>
      </c>
      <c r="O48" s="210"/>
      <c r="P48" s="210"/>
    </row>
    <row r="49" spans="13:18" hidden="1" x14ac:dyDescent="0.3">
      <c r="M49" s="168" t="s">
        <v>491</v>
      </c>
      <c r="N49" s="61">
        <v>0</v>
      </c>
      <c r="O49" s="61">
        <f>Persoal!O$6</f>
        <v>0</v>
      </c>
      <c r="P49" s="61">
        <f>O49-N49</f>
        <v>0</v>
      </c>
      <c r="Q49" s="61">
        <f>P49-N18</f>
        <v>0</v>
      </c>
      <c r="R49" s="61">
        <f>P49-Q49</f>
        <v>0</v>
      </c>
    </row>
    <row r="50" spans="13:18" hidden="1" x14ac:dyDescent="0.3">
      <c r="M50" s="168" t="s">
        <v>492</v>
      </c>
      <c r="N50" s="61">
        <v>0</v>
      </c>
      <c r="O50" s="61">
        <f>Persoal!P$6</f>
        <v>0</v>
      </c>
      <c r="P50" s="61">
        <f t="shared" ref="P50:P53" si="18">O50-N50</f>
        <v>0</v>
      </c>
      <c r="Q50" s="61">
        <f>P50/4</f>
        <v>0</v>
      </c>
      <c r="R50" s="61">
        <f>P50-Q50+Q49</f>
        <v>0</v>
      </c>
    </row>
    <row r="51" spans="13:18" hidden="1" x14ac:dyDescent="0.3">
      <c r="M51" s="168" t="s">
        <v>493</v>
      </c>
      <c r="N51" s="61">
        <v>0</v>
      </c>
      <c r="O51" s="61">
        <f>Persoal!Q$6</f>
        <v>0</v>
      </c>
      <c r="P51" s="61">
        <f t="shared" si="18"/>
        <v>0</v>
      </c>
      <c r="Q51" s="61">
        <f t="shared" ref="Q51:Q53" si="19">P51/4</f>
        <v>0</v>
      </c>
      <c r="R51" s="61">
        <f t="shared" ref="R51:R53" si="20">P51-Q51+Q50</f>
        <v>0</v>
      </c>
    </row>
    <row r="52" spans="13:18" hidden="1" x14ac:dyDescent="0.3">
      <c r="M52" s="168" t="s">
        <v>494</v>
      </c>
      <c r="N52" s="61">
        <v>0</v>
      </c>
      <c r="O52" s="61">
        <f>Persoal!R$6</f>
        <v>0</v>
      </c>
      <c r="P52" s="61">
        <f t="shared" si="18"/>
        <v>0</v>
      </c>
      <c r="Q52" s="61">
        <f t="shared" si="19"/>
        <v>0</v>
      </c>
      <c r="R52" s="61">
        <f t="shared" si="20"/>
        <v>0</v>
      </c>
    </row>
    <row r="53" spans="13:18" hidden="1" x14ac:dyDescent="0.3">
      <c r="M53" s="168" t="s">
        <v>495</v>
      </c>
      <c r="N53" s="61">
        <v>0</v>
      </c>
      <c r="O53" s="61">
        <f>Persoal!S$6</f>
        <v>0</v>
      </c>
      <c r="P53" s="61">
        <f t="shared" si="18"/>
        <v>0</v>
      </c>
      <c r="Q53" s="61">
        <f t="shared" si="19"/>
        <v>0</v>
      </c>
      <c r="R53" s="61">
        <f t="shared" si="20"/>
        <v>0</v>
      </c>
    </row>
    <row r="54" spans="13:18" hidden="1" x14ac:dyDescent="0.3"/>
    <row r="55" spans="13:18" hidden="1" x14ac:dyDescent="0.3"/>
    <row r="56" spans="13:18" hidden="1" x14ac:dyDescent="0.3"/>
    <row r="57" spans="13:18" hidden="1" x14ac:dyDescent="0.3"/>
    <row r="58" spans="13:18" hidden="1" x14ac:dyDescent="0.3"/>
  </sheetData>
  <sheetProtection password="946E" sheet="1" objects="1" scenarios="1"/>
  <mergeCells count="3">
    <mergeCell ref="N36:P36"/>
    <mergeCell ref="N42:P42"/>
    <mergeCell ref="N48:P48"/>
  </mergeCells>
  <phoneticPr fontId="20" type="noConversion"/>
  <printOptions horizontalCentered="1" verticalCentered="1"/>
  <pageMargins left="0" right="0" top="0" bottom="0" header="0.51180555555555496" footer="0.51180555555555496"/>
  <pageSetup paperSize="9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46"/>
  <sheetViews>
    <sheetView showGridLines="0" zoomScale="110" zoomScaleNormal="110" workbookViewId="0">
      <pane ySplit="3" topLeftCell="A4" activePane="bottomLeft" state="frozenSplit"/>
      <selection pane="bottomLeft" activeCell="A2" sqref="A2"/>
    </sheetView>
  </sheetViews>
  <sheetFormatPr baseColWidth="10" defaultColWidth="9.109375" defaultRowHeight="14.4" x14ac:dyDescent="0.3"/>
  <cols>
    <col min="1" max="1" width="40.6640625" style="13" customWidth="1"/>
    <col min="2" max="4" width="3.6640625" style="13" customWidth="1"/>
    <col min="5" max="5" width="50.6640625" style="13" customWidth="1"/>
    <col min="6" max="6" width="10.6640625" style="13" customWidth="1"/>
    <col min="7" max="11" width="15.6640625" style="13" customWidth="1"/>
    <col min="12" max="1021" width="9.109375" style="13" customWidth="1"/>
  </cols>
  <sheetData>
    <row r="1" spans="1:11" ht="18" x14ac:dyDescent="0.3">
      <c r="A1" s="211" t="s">
        <v>532</v>
      </c>
      <c r="B1" s="211"/>
      <c r="C1" s="211"/>
      <c r="D1" s="211"/>
      <c r="E1" s="211"/>
      <c r="F1" s="211"/>
      <c r="G1" s="211"/>
    </row>
    <row r="2" spans="1:11" x14ac:dyDescent="0.3">
      <c r="A2" s="14"/>
      <c r="B2" s="15"/>
      <c r="C2" s="15"/>
      <c r="D2" s="15"/>
      <c r="E2" s="15"/>
      <c r="F2" s="15"/>
      <c r="G2" s="15"/>
    </row>
    <row r="3" spans="1:11" ht="30" customHeight="1" x14ac:dyDescent="0.3">
      <c r="A3" s="16" t="s">
        <v>56</v>
      </c>
      <c r="B3" s="212" t="s">
        <v>57</v>
      </c>
      <c r="C3" s="212"/>
      <c r="D3" s="212"/>
      <c r="E3" s="212"/>
      <c r="F3" s="18" t="s">
        <v>58</v>
      </c>
      <c r="G3" s="17" t="s">
        <v>438</v>
      </c>
      <c r="H3" s="17" t="s">
        <v>447</v>
      </c>
      <c r="I3" s="17" t="s">
        <v>448</v>
      </c>
      <c r="J3" s="17" t="s">
        <v>449</v>
      </c>
      <c r="K3" s="17" t="s">
        <v>450</v>
      </c>
    </row>
    <row r="4" spans="1:11" ht="24.9" customHeight="1" x14ac:dyDescent="0.3">
      <c r="A4" s="19"/>
      <c r="B4" s="20" t="s">
        <v>59</v>
      </c>
      <c r="C4" s="21" t="s">
        <v>60</v>
      </c>
      <c r="D4" s="21"/>
      <c r="E4" s="22"/>
      <c r="F4" s="23"/>
      <c r="G4" s="23">
        <f>SUM(G5:G8,G10,G13)</f>
        <v>0</v>
      </c>
      <c r="H4" s="23" t="e">
        <f t="shared" ref="H4:K4" si="0">SUM(H5:H8,H10,H13)</f>
        <v>#DIV/0!</v>
      </c>
      <c r="I4" s="23" t="e">
        <f t="shared" si="0"/>
        <v>#DIV/0!</v>
      </c>
      <c r="J4" s="23" t="e">
        <f t="shared" si="0"/>
        <v>#DIV/0!</v>
      </c>
      <c r="K4" s="23" t="e">
        <f t="shared" si="0"/>
        <v>#DIV/0!</v>
      </c>
    </row>
    <row r="5" spans="1:11" x14ac:dyDescent="0.3">
      <c r="A5" s="24" t="s">
        <v>61</v>
      </c>
      <c r="B5" s="25"/>
      <c r="C5" s="26" t="s">
        <v>62</v>
      </c>
      <c r="D5" s="27" t="s">
        <v>63</v>
      </c>
      <c r="E5" s="27"/>
      <c r="F5" s="28"/>
      <c r="G5" s="28">
        <f>Investimentos!J3</f>
        <v>0</v>
      </c>
      <c r="H5" s="28">
        <f>Investimentos!K3</f>
        <v>0</v>
      </c>
      <c r="I5" s="28">
        <f>Investimentos!L3</f>
        <v>0</v>
      </c>
      <c r="J5" s="28">
        <f>Investimentos!M3</f>
        <v>0</v>
      </c>
      <c r="K5" s="28">
        <f>Investimentos!N3</f>
        <v>0</v>
      </c>
    </row>
    <row r="6" spans="1:11" x14ac:dyDescent="0.3">
      <c r="A6" s="24" t="s">
        <v>64</v>
      </c>
      <c r="B6" s="25"/>
      <c r="C6" s="26" t="s">
        <v>65</v>
      </c>
      <c r="D6" s="27" t="s">
        <v>66</v>
      </c>
      <c r="E6" s="27"/>
      <c r="F6" s="28"/>
      <c r="G6" s="28">
        <f>SUM(Investimentos!J4:J10)</f>
        <v>0</v>
      </c>
      <c r="H6" s="28">
        <f>SUM(Investimentos!K4:K10)</f>
        <v>0</v>
      </c>
      <c r="I6" s="28">
        <f>SUM(Investimentos!L4:L10)</f>
        <v>0</v>
      </c>
      <c r="J6" s="28">
        <f>SUM(Investimentos!M4:M10)</f>
        <v>0</v>
      </c>
      <c r="K6" s="28">
        <f>SUM(Investimentos!N4:N10)</f>
        <v>0</v>
      </c>
    </row>
    <row r="7" spans="1:11" x14ac:dyDescent="0.3">
      <c r="A7" s="24" t="s">
        <v>67</v>
      </c>
      <c r="B7" s="25"/>
      <c r="C7" s="26" t="s">
        <v>68</v>
      </c>
      <c r="D7" s="27" t="s">
        <v>69</v>
      </c>
      <c r="E7" s="27"/>
      <c r="F7" s="28"/>
      <c r="G7" s="28"/>
      <c r="H7" s="28"/>
      <c r="I7" s="28"/>
      <c r="J7" s="28"/>
      <c r="K7" s="28"/>
    </row>
    <row r="8" spans="1:11" x14ac:dyDescent="0.3">
      <c r="A8" s="24" t="s">
        <v>70</v>
      </c>
      <c r="B8" s="25"/>
      <c r="C8" s="26" t="s">
        <v>71</v>
      </c>
      <c r="D8" s="27" t="s">
        <v>72</v>
      </c>
      <c r="E8" s="27"/>
      <c r="F8" s="28"/>
      <c r="G8" s="28"/>
      <c r="H8" s="28"/>
      <c r="I8" s="28"/>
      <c r="J8" s="28"/>
      <c r="K8" s="28"/>
    </row>
    <row r="9" spans="1:11" x14ac:dyDescent="0.3">
      <c r="A9" s="24" t="s">
        <v>73</v>
      </c>
      <c r="B9" s="25"/>
      <c r="C9" s="26"/>
      <c r="D9" s="29"/>
      <c r="E9" s="27"/>
      <c r="F9" s="28"/>
      <c r="G9" s="28"/>
      <c r="H9" s="28"/>
      <c r="I9" s="28"/>
      <c r="J9" s="28"/>
      <c r="K9" s="28"/>
    </row>
    <row r="10" spans="1:11" x14ac:dyDescent="0.3">
      <c r="A10" s="24" t="s">
        <v>74</v>
      </c>
      <c r="B10" s="25"/>
      <c r="C10" s="26" t="s">
        <v>75</v>
      </c>
      <c r="D10" s="27" t="s">
        <v>76</v>
      </c>
      <c r="E10" s="27"/>
      <c r="F10" s="28"/>
      <c r="G10" s="28"/>
      <c r="H10" s="28"/>
      <c r="I10" s="28"/>
      <c r="J10" s="28"/>
      <c r="K10" s="28"/>
    </row>
    <row r="11" spans="1:11" x14ac:dyDescent="0.3">
      <c r="A11" s="24" t="s">
        <v>77</v>
      </c>
      <c r="B11" s="25"/>
      <c r="C11" s="26"/>
      <c r="D11" s="26"/>
      <c r="E11" s="27"/>
      <c r="F11" s="28"/>
      <c r="G11" s="28"/>
      <c r="H11" s="28"/>
      <c r="I11" s="28"/>
      <c r="J11" s="28"/>
      <c r="K11" s="28"/>
    </row>
    <row r="12" spans="1:11" x14ac:dyDescent="0.3">
      <c r="A12" s="24" t="s">
        <v>78</v>
      </c>
      <c r="B12" s="25"/>
      <c r="C12" s="26"/>
      <c r="D12" s="26"/>
      <c r="E12" s="27"/>
      <c r="F12" s="28"/>
      <c r="G12" s="28"/>
      <c r="H12" s="28"/>
      <c r="I12" s="28"/>
      <c r="J12" s="28"/>
      <c r="K12" s="28"/>
    </row>
    <row r="13" spans="1:11" x14ac:dyDescent="0.3">
      <c r="A13" s="30" t="s">
        <v>79</v>
      </c>
      <c r="B13" s="25"/>
      <c r="C13" s="26" t="s">
        <v>80</v>
      </c>
      <c r="D13" s="27" t="s">
        <v>81</v>
      </c>
      <c r="E13" s="27"/>
      <c r="F13" s="28"/>
      <c r="G13" s="28">
        <f>IF(PeG!$H35&gt;0,PeG!$H35,0)</f>
        <v>0</v>
      </c>
      <c r="H13" s="28" t="e">
        <f>IF(PeG!$H36&gt;0,PeG!$H36,0)</f>
        <v>#DIV/0!</v>
      </c>
      <c r="I13" s="28" t="e">
        <f>IF(PeG!$H37&gt;0,PeG!$H37,0)</f>
        <v>#DIV/0!</v>
      </c>
      <c r="J13" s="28" t="e">
        <f>IF(PeG!$H38&gt;0,PeG!$H38,0)</f>
        <v>#DIV/0!</v>
      </c>
      <c r="K13" s="28" t="e">
        <f>IF(PeG!$H39&gt;0,PeG!$H39,0)</f>
        <v>#DIV/0!</v>
      </c>
    </row>
    <row r="14" spans="1:11" x14ac:dyDescent="0.3">
      <c r="A14" s="24"/>
      <c r="B14" s="31" t="s">
        <v>82</v>
      </c>
      <c r="C14" s="32" t="s">
        <v>83</v>
      </c>
      <c r="D14" s="32"/>
      <c r="E14" s="27"/>
      <c r="F14" s="33"/>
      <c r="G14" s="33">
        <f>SUM(G15:G16,G20,G23,G26:G27)</f>
        <v>0</v>
      </c>
      <c r="H14" s="33" t="e">
        <f t="shared" ref="H14:K14" si="1">SUM(H15:H16,H20,H23,H26:H27)</f>
        <v>#DIV/0!</v>
      </c>
      <c r="I14" s="33" t="e">
        <f t="shared" si="1"/>
        <v>#DIV/0!</v>
      </c>
      <c r="J14" s="33" t="e">
        <f t="shared" si="1"/>
        <v>#DIV/0!</v>
      </c>
      <c r="K14" s="33" t="e">
        <f t="shared" si="1"/>
        <v>#DIV/0!</v>
      </c>
    </row>
    <row r="15" spans="1:11" x14ac:dyDescent="0.3">
      <c r="A15" s="24" t="s">
        <v>84</v>
      </c>
      <c r="B15" s="25"/>
      <c r="C15" s="26" t="s">
        <v>62</v>
      </c>
      <c r="D15" s="27" t="s">
        <v>85</v>
      </c>
      <c r="E15" s="27"/>
      <c r="F15" s="28"/>
      <c r="G15" s="28"/>
      <c r="H15" s="28"/>
      <c r="I15" s="28"/>
      <c r="J15" s="28"/>
      <c r="K15" s="28"/>
    </row>
    <row r="16" spans="1:11" x14ac:dyDescent="0.3">
      <c r="A16" s="24"/>
      <c r="B16" s="25"/>
      <c r="C16" s="26" t="s">
        <v>65</v>
      </c>
      <c r="D16" s="27" t="s">
        <v>86</v>
      </c>
      <c r="E16" s="27"/>
      <c r="F16" s="34"/>
      <c r="G16" s="34">
        <f>SUM(G17:G19)</f>
        <v>0</v>
      </c>
      <c r="H16" s="34" t="e">
        <f t="shared" ref="H16:K16" si="2">SUM(H17:H19)</f>
        <v>#DIV/0!</v>
      </c>
      <c r="I16" s="34" t="e">
        <f t="shared" si="2"/>
        <v>#DIV/0!</v>
      </c>
      <c r="J16" s="34" t="e">
        <f t="shared" si="2"/>
        <v>#DIV/0!</v>
      </c>
      <c r="K16" s="34" t="e">
        <f t="shared" si="2"/>
        <v>#DIV/0!</v>
      </c>
    </row>
    <row r="17" spans="1:11" x14ac:dyDescent="0.3">
      <c r="A17" s="24" t="s">
        <v>87</v>
      </c>
      <c r="B17" s="25"/>
      <c r="C17" s="26"/>
      <c r="D17" s="26" t="s">
        <v>88</v>
      </c>
      <c r="E17" s="27" t="s">
        <v>89</v>
      </c>
      <c r="F17" s="28"/>
      <c r="G17" s="28">
        <f>Vendas!N6</f>
        <v>0</v>
      </c>
      <c r="H17" s="28" t="e">
        <f>Vendas!P6</f>
        <v>#DIV/0!</v>
      </c>
      <c r="I17" s="28" t="e">
        <f>Vendas!Q6</f>
        <v>#DIV/0!</v>
      </c>
      <c r="J17" s="28" t="e">
        <f>Vendas!R6</f>
        <v>#DIV/0!</v>
      </c>
      <c r="K17" s="28" t="e">
        <f>Vendas!S6</f>
        <v>#DIV/0!</v>
      </c>
    </row>
    <row r="18" spans="1:11" x14ac:dyDescent="0.3">
      <c r="A18" s="24">
        <v>5580</v>
      </c>
      <c r="B18" s="25"/>
      <c r="C18" s="26"/>
      <c r="D18" s="26" t="s">
        <v>90</v>
      </c>
      <c r="E18" s="27" t="s">
        <v>91</v>
      </c>
      <c r="F18" s="28"/>
      <c r="G18" s="28"/>
      <c r="H18" s="28"/>
      <c r="I18" s="28"/>
      <c r="J18" s="28"/>
      <c r="K18" s="28"/>
    </row>
    <row r="19" spans="1:11" x14ac:dyDescent="0.3">
      <c r="A19" s="24" t="s">
        <v>92</v>
      </c>
      <c r="B19" s="25"/>
      <c r="C19" s="26"/>
      <c r="D19" s="26" t="s">
        <v>93</v>
      </c>
      <c r="E19" s="27" t="s">
        <v>94</v>
      </c>
      <c r="F19" s="28"/>
      <c r="G19" s="28">
        <f>IF(Tesouraría!$Q37&lt;0,-Tesouraría!$Q37,0)</f>
        <v>0</v>
      </c>
      <c r="H19" s="28" t="e">
        <f>IF(Tesouraría!$Q38&lt;0,-Tesouraría!$Q38,0)</f>
        <v>#DIV/0!</v>
      </c>
      <c r="I19" s="28" t="e">
        <f>IF(Tesouraría!$Q39&lt;0,-Tesouraría!$Q39,0)</f>
        <v>#DIV/0!</v>
      </c>
      <c r="J19" s="28" t="e">
        <f>IF(Tesouraría!$Q40&lt;0,-Tesouraría!$Q40,0)</f>
        <v>#DIV/0!</v>
      </c>
      <c r="K19" s="28" t="e">
        <f>IF(Tesouraría!$Q41&lt;0,-Tesouraría!$Q41,0)</f>
        <v>#DIV/0!</v>
      </c>
    </row>
    <row r="20" spans="1:11" x14ac:dyDescent="0.3">
      <c r="A20" s="24" t="s">
        <v>95</v>
      </c>
      <c r="B20" s="25"/>
      <c r="C20" s="26" t="s">
        <v>68</v>
      </c>
      <c r="D20" s="27" t="s">
        <v>96</v>
      </c>
      <c r="E20" s="27"/>
      <c r="F20" s="28"/>
      <c r="G20" s="28"/>
      <c r="H20" s="28"/>
      <c r="I20" s="28"/>
      <c r="J20" s="28"/>
      <c r="K20" s="28"/>
    </row>
    <row r="21" spans="1:11" x14ac:dyDescent="0.3">
      <c r="A21" s="24" t="s">
        <v>97</v>
      </c>
      <c r="B21" s="31"/>
      <c r="C21" s="26"/>
      <c r="D21" s="29"/>
      <c r="E21" s="27"/>
      <c r="F21" s="28"/>
      <c r="G21" s="28"/>
      <c r="H21" s="28"/>
      <c r="I21" s="28"/>
      <c r="J21" s="28"/>
      <c r="K21" s="28"/>
    </row>
    <row r="22" spans="1:11" x14ac:dyDescent="0.3">
      <c r="A22" s="24" t="s">
        <v>98</v>
      </c>
      <c r="B22" s="31"/>
      <c r="C22" s="26"/>
      <c r="D22" s="29"/>
      <c r="E22" s="27"/>
      <c r="F22" s="28"/>
      <c r="G22" s="28"/>
      <c r="H22" s="28"/>
      <c r="I22" s="28"/>
      <c r="J22" s="28"/>
      <c r="K22" s="28"/>
    </row>
    <row r="23" spans="1:11" x14ac:dyDescent="0.3">
      <c r="A23" s="24" t="s">
        <v>99</v>
      </c>
      <c r="B23" s="25"/>
      <c r="C23" s="26" t="s">
        <v>71</v>
      </c>
      <c r="D23" s="29" t="s">
        <v>100</v>
      </c>
      <c r="E23" s="27"/>
      <c r="F23" s="28"/>
      <c r="G23" s="28"/>
      <c r="H23" s="28"/>
      <c r="I23" s="28"/>
      <c r="J23" s="28"/>
      <c r="K23" s="28"/>
    </row>
    <row r="24" spans="1:11" x14ac:dyDescent="0.3">
      <c r="A24" s="24" t="s">
        <v>101</v>
      </c>
      <c r="B24" s="25"/>
      <c r="C24" s="26"/>
      <c r="D24" s="29"/>
      <c r="E24" s="27"/>
      <c r="F24" s="28"/>
      <c r="G24" s="28"/>
      <c r="H24" s="28"/>
      <c r="I24" s="28"/>
      <c r="J24" s="28"/>
      <c r="K24" s="28"/>
    </row>
    <row r="25" spans="1:11" x14ac:dyDescent="0.3">
      <c r="A25" s="24" t="s">
        <v>102</v>
      </c>
      <c r="B25" s="25"/>
      <c r="C25" s="26"/>
      <c r="D25" s="29"/>
      <c r="E25" s="27"/>
      <c r="F25" s="28"/>
      <c r="G25" s="28"/>
      <c r="H25" s="28"/>
      <c r="I25" s="28"/>
      <c r="J25" s="28"/>
      <c r="K25" s="28"/>
    </row>
    <row r="26" spans="1:11" x14ac:dyDescent="0.3">
      <c r="A26" s="24" t="s">
        <v>103</v>
      </c>
      <c r="B26" s="25"/>
      <c r="C26" s="26" t="s">
        <v>75</v>
      </c>
      <c r="D26" s="29" t="s">
        <v>104</v>
      </c>
      <c r="E26" s="27"/>
      <c r="F26" s="28"/>
      <c r="G26" s="28"/>
      <c r="H26" s="28"/>
      <c r="I26" s="28"/>
      <c r="J26" s="28"/>
      <c r="K26" s="28"/>
    </row>
    <row r="27" spans="1:11" x14ac:dyDescent="0.3">
      <c r="A27" s="24">
        <v>57</v>
      </c>
      <c r="B27" s="25"/>
      <c r="C27" s="26" t="s">
        <v>80</v>
      </c>
      <c r="D27" s="29" t="s">
        <v>105</v>
      </c>
      <c r="E27" s="27"/>
      <c r="F27" s="28"/>
      <c r="G27" s="28">
        <f>Tesouraría!N30</f>
        <v>0</v>
      </c>
      <c r="H27" s="28" t="e">
        <f>Tesouraría!O31</f>
        <v>#DIV/0!</v>
      </c>
      <c r="I27" s="28" t="e">
        <f>Tesouraría!P31</f>
        <v>#DIV/0!</v>
      </c>
      <c r="J27" s="28" t="e">
        <f>Tesouraría!Q31</f>
        <v>#DIV/0!</v>
      </c>
      <c r="K27" s="28" t="e">
        <f>Tesouraría!R31</f>
        <v>#DIV/0!</v>
      </c>
    </row>
    <row r="28" spans="1:11" x14ac:dyDescent="0.3">
      <c r="A28" s="24"/>
      <c r="B28" s="25"/>
      <c r="C28" s="26"/>
      <c r="D28" s="29"/>
      <c r="E28" s="27"/>
      <c r="F28" s="34"/>
      <c r="G28" s="34"/>
      <c r="H28" s="34"/>
      <c r="I28" s="34"/>
      <c r="J28" s="34"/>
      <c r="K28" s="34"/>
    </row>
    <row r="29" spans="1:11" x14ac:dyDescent="0.3">
      <c r="A29" s="24"/>
      <c r="B29" s="25"/>
      <c r="C29" s="26"/>
      <c r="D29" s="29"/>
      <c r="E29" s="27"/>
      <c r="F29" s="34"/>
      <c r="G29" s="34"/>
      <c r="H29" s="34"/>
      <c r="I29" s="34"/>
      <c r="J29" s="34"/>
      <c r="K29" s="34"/>
    </row>
    <row r="30" spans="1:11" ht="24.9" customHeight="1" x14ac:dyDescent="0.3">
      <c r="A30" s="35"/>
      <c r="B30" s="36"/>
      <c r="C30" s="37"/>
      <c r="D30" s="37"/>
      <c r="E30" s="38" t="s">
        <v>106</v>
      </c>
      <c r="F30" s="39"/>
      <c r="G30" s="39">
        <f>G4+G14</f>
        <v>0</v>
      </c>
      <c r="H30" s="39" t="e">
        <f t="shared" ref="H30:K30" si="3">H4+H14</f>
        <v>#DIV/0!</v>
      </c>
      <c r="I30" s="39" t="e">
        <f t="shared" si="3"/>
        <v>#DIV/0!</v>
      </c>
      <c r="J30" s="39" t="e">
        <f t="shared" si="3"/>
        <v>#DIV/0!</v>
      </c>
      <c r="K30" s="39" t="e">
        <f t="shared" si="3"/>
        <v>#DIV/0!</v>
      </c>
    </row>
    <row r="33" spans="5:11" x14ac:dyDescent="0.3">
      <c r="G33" s="88">
        <f>G30-Pasivo!G43</f>
        <v>0</v>
      </c>
      <c r="H33" s="88" t="e">
        <f>H30-Pasivo!H43</f>
        <v>#DIV/0!</v>
      </c>
      <c r="I33" s="88" t="e">
        <f>I30-Pasivo!I43</f>
        <v>#DIV/0!</v>
      </c>
      <c r="J33" s="88" t="e">
        <f>J30-Pasivo!J43</f>
        <v>#DIV/0!</v>
      </c>
      <c r="K33" s="88" t="e">
        <f>K30-Pasivo!K43</f>
        <v>#DIV/0!</v>
      </c>
    </row>
    <row r="34" spans="5:11" hidden="1" x14ac:dyDescent="0.3"/>
    <row r="35" spans="5:11" hidden="1" x14ac:dyDescent="0.3">
      <c r="E35" s="166" t="s">
        <v>497</v>
      </c>
      <c r="F35" s="15">
        <v>4700</v>
      </c>
      <c r="G35" s="167">
        <f>IF(Tesouraría!$Q37&gt;0,0,Tesouraría!$Q37)</f>
        <v>0</v>
      </c>
      <c r="H35" s="167" t="e">
        <f>IF(Tesouraría!$Q38&gt;0,0,Tesouraría!$Q38)</f>
        <v>#DIV/0!</v>
      </c>
      <c r="I35" s="167" t="e">
        <f>IF(Tesouraría!$Q39&gt;0,0,Tesouraría!$Q39)</f>
        <v>#DIV/0!</v>
      </c>
      <c r="J35" s="167" t="e">
        <f>IF(Tesouraría!$Q40&gt;0,0,Tesouraría!$Q40)</f>
        <v>#DIV/0!</v>
      </c>
      <c r="K35" s="167" t="e">
        <f>IF(Tesouraría!$Q41&gt;0,0,Tesouraría!$Q41)</f>
        <v>#DIV/0!</v>
      </c>
    </row>
    <row r="36" spans="5:11" hidden="1" x14ac:dyDescent="0.3">
      <c r="E36" s="166" t="s">
        <v>498</v>
      </c>
      <c r="F36" s="15"/>
      <c r="G36" s="167"/>
      <c r="H36" s="167"/>
      <c r="I36" s="167"/>
      <c r="J36" s="167"/>
      <c r="K36" s="167"/>
    </row>
    <row r="37" spans="5:11" hidden="1" x14ac:dyDescent="0.3">
      <c r="E37" s="166" t="s">
        <v>496</v>
      </c>
      <c r="F37" s="15">
        <v>4740</v>
      </c>
      <c r="G37" s="167">
        <f>IF(PeG!$H35&gt;0,PeG!$G35,0)</f>
        <v>0</v>
      </c>
      <c r="H37" s="167" t="e">
        <f>IF(PeG!$H36&gt;0,PeG!$G36,0)</f>
        <v>#DIV/0!</v>
      </c>
      <c r="I37" s="167" t="e">
        <f>IF(PeG!$H37&gt;0,PeG!$G37,0)</f>
        <v>#DIV/0!</v>
      </c>
      <c r="J37" s="167" t="e">
        <f>IF(PeG!$H38&gt;0,PeG!$G38,0)</f>
        <v>#DIV/0!</v>
      </c>
      <c r="K37" s="167" t="e">
        <f>IF(PeG!$H39&gt;0,PeG!$G39,0)</f>
        <v>#DIV/0!</v>
      </c>
    </row>
    <row r="38" spans="5:11" hidden="1" x14ac:dyDescent="0.3">
      <c r="E38" s="166" t="s">
        <v>325</v>
      </c>
      <c r="F38" s="15">
        <v>471</v>
      </c>
      <c r="G38" s="167"/>
      <c r="H38" s="167"/>
      <c r="I38" s="167"/>
      <c r="J38" s="167"/>
      <c r="K38" s="167"/>
    </row>
    <row r="39" spans="5:11" hidden="1" x14ac:dyDescent="0.3">
      <c r="G39" s="167"/>
      <c r="H39" s="167"/>
      <c r="I39" s="167"/>
      <c r="J39" s="167"/>
      <c r="K39" s="167"/>
    </row>
    <row r="40" spans="5:11" hidden="1" x14ac:dyDescent="0.3">
      <c r="H40" s="153"/>
      <c r="I40" s="153"/>
    </row>
    <row r="41" spans="5:11" hidden="1" x14ac:dyDescent="0.3">
      <c r="H41" s="153"/>
      <c r="I41" s="153"/>
    </row>
    <row r="42" spans="5:11" hidden="1" x14ac:dyDescent="0.3"/>
    <row r="43" spans="5:11" hidden="1" x14ac:dyDescent="0.3"/>
    <row r="44" spans="5:11" hidden="1" x14ac:dyDescent="0.3"/>
    <row r="45" spans="5:11" hidden="1" x14ac:dyDescent="0.3"/>
    <row r="46" spans="5:11" hidden="1" x14ac:dyDescent="0.3"/>
  </sheetData>
  <sheetProtection password="946E" sheet="1" objects="1" scenarios="1"/>
  <mergeCells count="2">
    <mergeCell ref="A1:G1"/>
    <mergeCell ref="B3:E3"/>
  </mergeCells>
  <phoneticPr fontId="20" type="noConversion"/>
  <printOptions horizontalCentered="1" verticalCentered="1"/>
  <pageMargins left="0" right="0" top="0" bottom="0" header="0.51180555555555496" footer="0.51180555555555496"/>
  <pageSetup paperSize="9" firstPageNumber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G56"/>
  <sheetViews>
    <sheetView showGridLines="0" zoomScaleNormal="100" workbookViewId="0">
      <pane ySplit="3" topLeftCell="A4" activePane="bottomLeft" state="frozenSplit"/>
      <selection pane="bottomLeft" sqref="A1:G1"/>
    </sheetView>
  </sheetViews>
  <sheetFormatPr baseColWidth="10" defaultColWidth="9.109375" defaultRowHeight="14.4" x14ac:dyDescent="0.3"/>
  <cols>
    <col min="1" max="1" width="39.6640625" style="13" customWidth="1"/>
    <col min="2" max="4" width="3.6640625" style="13" customWidth="1"/>
    <col min="5" max="5" width="44.109375" style="13" customWidth="1"/>
    <col min="6" max="6" width="10.6640625" style="13" customWidth="1"/>
    <col min="7" max="11" width="17.6640625" style="13" customWidth="1"/>
    <col min="12" max="1021" width="9.109375" style="13" customWidth="1"/>
  </cols>
  <sheetData>
    <row r="1" spans="1:11" ht="18" x14ac:dyDescent="0.3">
      <c r="A1" s="211" t="s">
        <v>532</v>
      </c>
      <c r="B1" s="211"/>
      <c r="C1" s="211"/>
      <c r="D1" s="211"/>
      <c r="E1" s="211"/>
      <c r="F1" s="211"/>
      <c r="G1" s="211"/>
    </row>
    <row r="2" spans="1:11" x14ac:dyDescent="0.3">
      <c r="A2" s="14"/>
      <c r="B2" s="15"/>
      <c r="C2" s="15"/>
      <c r="D2" s="15"/>
      <c r="E2" s="15"/>
      <c r="F2" s="15"/>
      <c r="G2" s="15"/>
    </row>
    <row r="3" spans="1:11" ht="30" customHeight="1" x14ac:dyDescent="0.3">
      <c r="A3" s="17" t="s">
        <v>56</v>
      </c>
      <c r="B3" s="212" t="s">
        <v>107</v>
      </c>
      <c r="C3" s="212"/>
      <c r="D3" s="212"/>
      <c r="E3" s="212"/>
      <c r="F3" s="18" t="s">
        <v>58</v>
      </c>
      <c r="G3" s="17" t="s">
        <v>438</v>
      </c>
      <c r="H3" s="17" t="s">
        <v>447</v>
      </c>
      <c r="I3" s="17" t="s">
        <v>448</v>
      </c>
      <c r="J3" s="17" t="s">
        <v>449</v>
      </c>
      <c r="K3" s="17" t="s">
        <v>450</v>
      </c>
    </row>
    <row r="4" spans="1:11" ht="24.9" customHeight="1" x14ac:dyDescent="0.3">
      <c r="A4" s="40"/>
      <c r="B4" s="20" t="s">
        <v>59</v>
      </c>
      <c r="C4" s="21" t="s">
        <v>108</v>
      </c>
      <c r="D4" s="21"/>
      <c r="E4" s="22"/>
      <c r="F4" s="41"/>
      <c r="G4" s="42">
        <f>G5+G16</f>
        <v>0</v>
      </c>
      <c r="H4" s="42" t="e">
        <f t="shared" ref="H4:K4" si="0">H5+H16</f>
        <v>#DIV/0!</v>
      </c>
      <c r="I4" s="42" t="e">
        <f t="shared" si="0"/>
        <v>#DIV/0!</v>
      </c>
      <c r="J4" s="42" t="e">
        <f t="shared" si="0"/>
        <v>#DIV/0!</v>
      </c>
      <c r="K4" s="42" t="e">
        <f t="shared" si="0"/>
        <v>#DIV/0!</v>
      </c>
    </row>
    <row r="5" spans="1:11" ht="24.9" customHeight="1" x14ac:dyDescent="0.3">
      <c r="A5" s="24"/>
      <c r="B5" s="213" t="s">
        <v>109</v>
      </c>
      <c r="C5" s="213"/>
      <c r="D5" s="43" t="s">
        <v>110</v>
      </c>
      <c r="E5" s="27"/>
      <c r="F5" s="34"/>
      <c r="G5" s="33">
        <f>SUM(G6,G9:G15)</f>
        <v>0</v>
      </c>
      <c r="H5" s="33" t="e">
        <f t="shared" ref="H5:K5" si="1">SUM(H6,H9:H15)</f>
        <v>#DIV/0!</v>
      </c>
      <c r="I5" s="33" t="e">
        <f t="shared" si="1"/>
        <v>#DIV/0!</v>
      </c>
      <c r="J5" s="33" t="e">
        <f t="shared" si="1"/>
        <v>#DIV/0!</v>
      </c>
      <c r="K5" s="33" t="e">
        <f t="shared" si="1"/>
        <v>#DIV/0!</v>
      </c>
    </row>
    <row r="6" spans="1:11" x14ac:dyDescent="0.3">
      <c r="A6" s="24"/>
      <c r="B6" s="25"/>
      <c r="C6" s="26" t="s">
        <v>62</v>
      </c>
      <c r="D6" s="27" t="s">
        <v>111</v>
      </c>
      <c r="E6" s="27"/>
      <c r="F6" s="44"/>
      <c r="G6" s="44">
        <f>SUM(G7:G8)</f>
        <v>0</v>
      </c>
      <c r="H6" s="44">
        <f t="shared" ref="H6:K6" si="2">SUM(H7:H8)</f>
        <v>0</v>
      </c>
      <c r="I6" s="44">
        <f t="shared" si="2"/>
        <v>0</v>
      </c>
      <c r="J6" s="44">
        <f t="shared" si="2"/>
        <v>0</v>
      </c>
      <c r="K6" s="44">
        <f t="shared" si="2"/>
        <v>0</v>
      </c>
    </row>
    <row r="7" spans="1:11" x14ac:dyDescent="0.3">
      <c r="A7" s="24" t="s">
        <v>112</v>
      </c>
      <c r="B7" s="25"/>
      <c r="C7" s="26"/>
      <c r="D7" s="26" t="s">
        <v>88</v>
      </c>
      <c r="E7" s="27" t="s">
        <v>113</v>
      </c>
      <c r="F7" s="44"/>
      <c r="G7" s="44">
        <f>Tesouraría!$B5</f>
        <v>0</v>
      </c>
      <c r="H7" s="44">
        <f>Tesouraría!$B5</f>
        <v>0</v>
      </c>
      <c r="I7" s="44">
        <f>Tesouraría!$B5</f>
        <v>0</v>
      </c>
      <c r="J7" s="44">
        <f>Tesouraría!$B5</f>
        <v>0</v>
      </c>
      <c r="K7" s="44">
        <f>Tesouraría!$B5</f>
        <v>0</v>
      </c>
    </row>
    <row r="8" spans="1:11" x14ac:dyDescent="0.3">
      <c r="A8" s="24" t="s">
        <v>114</v>
      </c>
      <c r="B8" s="25"/>
      <c r="C8" s="26"/>
      <c r="D8" s="26" t="s">
        <v>90</v>
      </c>
      <c r="E8" s="27" t="s">
        <v>115</v>
      </c>
      <c r="F8" s="44"/>
      <c r="G8" s="44"/>
      <c r="H8" s="44"/>
      <c r="I8" s="44"/>
      <c r="J8" s="44"/>
      <c r="K8" s="44"/>
    </row>
    <row r="9" spans="1:11" x14ac:dyDescent="0.3">
      <c r="A9" s="24">
        <v>110</v>
      </c>
      <c r="B9" s="25"/>
      <c r="C9" s="26" t="s">
        <v>65</v>
      </c>
      <c r="D9" s="29" t="s">
        <v>116</v>
      </c>
      <c r="E9" s="27"/>
      <c r="F9" s="44"/>
      <c r="G9" s="44"/>
      <c r="H9" s="44"/>
      <c r="I9" s="44"/>
      <c r="J9" s="44"/>
      <c r="K9" s="44"/>
    </row>
    <row r="10" spans="1:11" x14ac:dyDescent="0.3">
      <c r="A10" s="24" t="s">
        <v>117</v>
      </c>
      <c r="B10" s="25"/>
      <c r="C10" s="26" t="s">
        <v>68</v>
      </c>
      <c r="D10" s="27" t="s">
        <v>118</v>
      </c>
      <c r="E10" s="27"/>
      <c r="F10" s="44"/>
      <c r="G10" s="44"/>
      <c r="H10" s="44"/>
      <c r="I10" s="44"/>
      <c r="J10" s="44"/>
      <c r="K10" s="44"/>
    </row>
    <row r="11" spans="1:11" x14ac:dyDescent="0.3">
      <c r="A11" s="24" t="s">
        <v>119</v>
      </c>
      <c r="B11" s="25"/>
      <c r="C11" s="26" t="s">
        <v>71</v>
      </c>
      <c r="D11" s="27" t="s">
        <v>120</v>
      </c>
      <c r="E11" s="27"/>
      <c r="F11" s="44"/>
      <c r="G11" s="44"/>
      <c r="H11" s="44"/>
      <c r="I11" s="44"/>
      <c r="J11" s="44"/>
      <c r="K11" s="44"/>
    </row>
    <row r="12" spans="1:11" x14ac:dyDescent="0.3">
      <c r="A12" s="24" t="s">
        <v>121</v>
      </c>
      <c r="B12" s="25"/>
      <c r="C12" s="26" t="s">
        <v>75</v>
      </c>
      <c r="D12" s="27" t="s">
        <v>122</v>
      </c>
      <c r="E12" s="27"/>
      <c r="F12" s="44"/>
      <c r="G12" s="44"/>
      <c r="H12" s="44">
        <f>G14</f>
        <v>0</v>
      </c>
      <c r="I12" s="44" t="e">
        <f>H12+H14</f>
        <v>#DIV/0!</v>
      </c>
      <c r="J12" s="44" t="e">
        <f t="shared" ref="J12:K12" si="3">I12+I14</f>
        <v>#DIV/0!</v>
      </c>
      <c r="K12" s="44" t="e">
        <f t="shared" si="3"/>
        <v>#DIV/0!</v>
      </c>
    </row>
    <row r="13" spans="1:11" x14ac:dyDescent="0.3">
      <c r="A13" s="24">
        <v>118</v>
      </c>
      <c r="B13" s="25"/>
      <c r="C13" s="26" t="s">
        <v>80</v>
      </c>
      <c r="D13" s="27" t="s">
        <v>123</v>
      </c>
      <c r="E13" s="27"/>
      <c r="F13" s="44"/>
      <c r="G13" s="44"/>
      <c r="H13" s="44"/>
      <c r="I13" s="44"/>
      <c r="J13" s="44"/>
      <c r="K13" s="44"/>
    </row>
    <row r="14" spans="1:11" x14ac:dyDescent="0.3">
      <c r="A14" s="24">
        <v>129</v>
      </c>
      <c r="B14" s="31"/>
      <c r="C14" s="26" t="s">
        <v>124</v>
      </c>
      <c r="D14" s="27" t="s">
        <v>125</v>
      </c>
      <c r="E14" s="27"/>
      <c r="F14" s="44"/>
      <c r="G14" s="44">
        <f>PeG!F29</f>
        <v>0</v>
      </c>
      <c r="H14" s="44" t="e">
        <f>PeG!G29</f>
        <v>#DIV/0!</v>
      </c>
      <c r="I14" s="44" t="e">
        <f>PeG!H29</f>
        <v>#DIV/0!</v>
      </c>
      <c r="J14" s="44" t="e">
        <f>PeG!I29</f>
        <v>#DIV/0!</v>
      </c>
      <c r="K14" s="44" t="e">
        <f>PeG!J29</f>
        <v>#DIV/0!</v>
      </c>
    </row>
    <row r="15" spans="1:11" x14ac:dyDescent="0.3">
      <c r="A15" s="30" t="s">
        <v>126</v>
      </c>
      <c r="B15" s="25"/>
      <c r="C15" s="26" t="s">
        <v>127</v>
      </c>
      <c r="D15" s="27" t="s">
        <v>128</v>
      </c>
      <c r="E15" s="27"/>
      <c r="F15" s="44"/>
      <c r="G15" s="44"/>
      <c r="H15" s="44"/>
      <c r="I15" s="44"/>
      <c r="J15" s="44"/>
      <c r="K15" s="44"/>
    </row>
    <row r="16" spans="1:11" ht="24.9" customHeight="1" x14ac:dyDescent="0.3">
      <c r="A16" s="24" t="s">
        <v>129</v>
      </c>
      <c r="B16" s="213" t="s">
        <v>130</v>
      </c>
      <c r="C16" s="213"/>
      <c r="D16" s="43" t="s">
        <v>131</v>
      </c>
      <c r="E16" s="27"/>
      <c r="F16" s="44"/>
      <c r="G16" s="45"/>
      <c r="H16" s="45"/>
      <c r="I16" s="45"/>
      <c r="J16" s="45"/>
      <c r="K16" s="45"/>
    </row>
    <row r="17" spans="1:11" ht="24.9" customHeight="1" x14ac:dyDescent="0.3">
      <c r="A17" s="24"/>
      <c r="B17" s="20" t="s">
        <v>82</v>
      </c>
      <c r="C17" s="21" t="s">
        <v>132</v>
      </c>
      <c r="D17" s="43"/>
      <c r="E17" s="27"/>
      <c r="F17" s="44"/>
      <c r="G17" s="45">
        <f>SUM(G18:G19,G24:G26)</f>
        <v>0</v>
      </c>
      <c r="H17" s="45">
        <f t="shared" ref="H17:K17" si="4">SUM(H18:H19,H24:H26)</f>
        <v>0</v>
      </c>
      <c r="I17" s="45">
        <f t="shared" si="4"/>
        <v>0</v>
      </c>
      <c r="J17" s="45">
        <f t="shared" si="4"/>
        <v>0</v>
      </c>
      <c r="K17" s="45">
        <f t="shared" si="4"/>
        <v>0</v>
      </c>
    </row>
    <row r="18" spans="1:11" x14ac:dyDescent="0.3">
      <c r="A18" s="24">
        <v>14</v>
      </c>
      <c r="B18" s="25"/>
      <c r="C18" s="26" t="s">
        <v>62</v>
      </c>
      <c r="D18" s="27" t="s">
        <v>133</v>
      </c>
      <c r="E18" s="27"/>
      <c r="F18" s="44"/>
      <c r="G18" s="44"/>
      <c r="H18" s="44"/>
      <c r="I18" s="44"/>
      <c r="J18" s="44"/>
      <c r="K18" s="44"/>
    </row>
    <row r="19" spans="1:11" x14ac:dyDescent="0.3">
      <c r="A19" s="24"/>
      <c r="B19" s="31"/>
      <c r="C19" s="26" t="s">
        <v>65</v>
      </c>
      <c r="D19" s="29" t="s">
        <v>134</v>
      </c>
      <c r="E19" s="27"/>
      <c r="F19" s="44"/>
      <c r="G19" s="44">
        <f>SUM(G20:G22)</f>
        <v>0</v>
      </c>
      <c r="H19" s="44">
        <f t="shared" ref="H19:K19" si="5">SUM(H20:H22)</f>
        <v>0</v>
      </c>
      <c r="I19" s="44">
        <f t="shared" si="5"/>
        <v>0</v>
      </c>
      <c r="J19" s="44">
        <f t="shared" si="5"/>
        <v>0</v>
      </c>
      <c r="K19" s="44">
        <f t="shared" si="5"/>
        <v>0</v>
      </c>
    </row>
    <row r="20" spans="1:11" x14ac:dyDescent="0.3">
      <c r="A20" s="24" t="s">
        <v>135</v>
      </c>
      <c r="B20" s="31"/>
      <c r="C20" s="26"/>
      <c r="D20" s="26" t="s">
        <v>88</v>
      </c>
      <c r="E20" s="27" t="s">
        <v>136</v>
      </c>
      <c r="F20" s="44"/>
      <c r="G20" s="44">
        <f>Préstamo!G30</f>
        <v>0</v>
      </c>
      <c r="H20" s="44">
        <f>Préstamo!G42</f>
        <v>0</v>
      </c>
      <c r="I20" s="44">
        <f>Préstamo!G54</f>
        <v>0</v>
      </c>
      <c r="J20" s="44">
        <f>Préstamo!G66</f>
        <v>0</v>
      </c>
      <c r="K20" s="44">
        <f>Préstamo!G78</f>
        <v>0</v>
      </c>
    </row>
    <row r="21" spans="1:11" x14ac:dyDescent="0.3">
      <c r="A21" s="24" t="s">
        <v>137</v>
      </c>
      <c r="B21" s="31"/>
      <c r="C21" s="26"/>
      <c r="D21" s="26" t="s">
        <v>90</v>
      </c>
      <c r="E21" s="27" t="s">
        <v>138</v>
      </c>
      <c r="F21" s="44"/>
      <c r="G21" s="44">
        <f>Leasing!G30</f>
        <v>0</v>
      </c>
      <c r="H21" s="44">
        <f>Leasing!G42</f>
        <v>0</v>
      </c>
      <c r="I21" s="44">
        <f>Leasing!G54</f>
        <v>0</v>
      </c>
      <c r="J21" s="44">
        <f>Leasing!G66</f>
        <v>0</v>
      </c>
      <c r="K21" s="44">
        <f>Leasing!G78</f>
        <v>0</v>
      </c>
    </row>
    <row r="22" spans="1:11" x14ac:dyDescent="0.3">
      <c r="A22" s="24" t="s">
        <v>139</v>
      </c>
      <c r="B22" s="31"/>
      <c r="C22" s="26"/>
      <c r="D22" s="26" t="s">
        <v>93</v>
      </c>
      <c r="E22" s="27" t="s">
        <v>140</v>
      </c>
      <c r="F22" s="44"/>
      <c r="G22" s="44"/>
      <c r="H22" s="44"/>
      <c r="I22" s="44"/>
      <c r="J22" s="44"/>
      <c r="K22" s="44"/>
    </row>
    <row r="23" spans="1:11" x14ac:dyDescent="0.3">
      <c r="A23" s="24" t="s">
        <v>141</v>
      </c>
      <c r="B23" s="31"/>
      <c r="C23" s="26"/>
      <c r="D23" s="26"/>
      <c r="E23" s="27"/>
      <c r="F23" s="44"/>
      <c r="G23" s="44"/>
      <c r="H23" s="44"/>
      <c r="I23" s="44"/>
      <c r="J23" s="44"/>
      <c r="K23" s="44"/>
    </row>
    <row r="24" spans="1:11" x14ac:dyDescent="0.3">
      <c r="A24" s="24" t="s">
        <v>142</v>
      </c>
      <c r="B24" s="31"/>
      <c r="C24" s="26" t="s">
        <v>68</v>
      </c>
      <c r="D24" s="27" t="s">
        <v>143</v>
      </c>
      <c r="E24" s="27"/>
      <c r="F24" s="44"/>
      <c r="G24" s="44"/>
      <c r="H24" s="44"/>
      <c r="I24" s="44"/>
      <c r="J24" s="44"/>
      <c r="K24" s="44"/>
    </row>
    <row r="25" spans="1:11" x14ac:dyDescent="0.3">
      <c r="A25" s="24">
        <v>479</v>
      </c>
      <c r="B25" s="25"/>
      <c r="C25" s="26" t="s">
        <v>71</v>
      </c>
      <c r="D25" s="27" t="s">
        <v>144</v>
      </c>
      <c r="E25" s="27"/>
      <c r="F25" s="44"/>
      <c r="G25" s="44"/>
      <c r="H25" s="44"/>
      <c r="I25" s="44"/>
      <c r="J25" s="44"/>
      <c r="K25" s="44"/>
    </row>
    <row r="26" spans="1:11" x14ac:dyDescent="0.3">
      <c r="A26" s="24">
        <v>181</v>
      </c>
      <c r="B26" s="25"/>
      <c r="C26" s="26" t="s">
        <v>75</v>
      </c>
      <c r="D26" s="27" t="s">
        <v>145</v>
      </c>
      <c r="E26" s="27"/>
      <c r="F26" s="44"/>
      <c r="G26" s="44"/>
      <c r="H26" s="44"/>
      <c r="I26" s="44"/>
      <c r="J26" s="44"/>
      <c r="K26" s="44"/>
    </row>
    <row r="27" spans="1:11" ht="24.9" customHeight="1" x14ac:dyDescent="0.3">
      <c r="A27" s="24"/>
      <c r="B27" s="20" t="s">
        <v>146</v>
      </c>
      <c r="C27" s="21" t="s">
        <v>147</v>
      </c>
      <c r="D27" s="43"/>
      <c r="E27" s="27"/>
      <c r="F27" s="44"/>
      <c r="G27" s="45">
        <f>SUM(G28:G29,G35,G37,G40)</f>
        <v>0</v>
      </c>
      <c r="H27" s="45" t="e">
        <f t="shared" ref="H27:K27" si="6">SUM(H28:H29,H35,H37,H40)</f>
        <v>#DIV/0!</v>
      </c>
      <c r="I27" s="45" t="e">
        <f t="shared" si="6"/>
        <v>#DIV/0!</v>
      </c>
      <c r="J27" s="45" t="e">
        <f t="shared" si="6"/>
        <v>#DIV/0!</v>
      </c>
      <c r="K27" s="45" t="e">
        <f t="shared" si="6"/>
        <v>#DIV/0!</v>
      </c>
    </row>
    <row r="28" spans="1:11" x14ac:dyDescent="0.3">
      <c r="A28" s="24" t="s">
        <v>148</v>
      </c>
      <c r="B28" s="25"/>
      <c r="C28" s="26" t="s">
        <v>62</v>
      </c>
      <c r="D28" s="27" t="s">
        <v>149</v>
      </c>
      <c r="E28" s="27"/>
      <c r="F28" s="44"/>
      <c r="G28" s="44"/>
      <c r="H28" s="44"/>
      <c r="I28" s="44"/>
      <c r="J28" s="44"/>
      <c r="K28" s="44"/>
    </row>
    <row r="29" spans="1:11" x14ac:dyDescent="0.3">
      <c r="A29" s="24"/>
      <c r="B29" s="31"/>
      <c r="C29" s="26" t="s">
        <v>65</v>
      </c>
      <c r="D29" s="29" t="s">
        <v>150</v>
      </c>
      <c r="E29" s="27"/>
      <c r="F29" s="44"/>
      <c r="G29" s="44">
        <f>SUM(G30:G32)</f>
        <v>0</v>
      </c>
      <c r="H29" s="44">
        <f t="shared" ref="H29:K29" si="7">SUM(H30:H32)</f>
        <v>0</v>
      </c>
      <c r="I29" s="44">
        <f t="shared" si="7"/>
        <v>0</v>
      </c>
      <c r="J29" s="44">
        <f t="shared" si="7"/>
        <v>0</v>
      </c>
      <c r="K29" s="44">
        <f t="shared" si="7"/>
        <v>0</v>
      </c>
    </row>
    <row r="30" spans="1:11" x14ac:dyDescent="0.3">
      <c r="A30" s="24" t="s">
        <v>151</v>
      </c>
      <c r="B30" s="31"/>
      <c r="C30" s="26"/>
      <c r="D30" s="26" t="s">
        <v>88</v>
      </c>
      <c r="E30" s="27" t="s">
        <v>136</v>
      </c>
      <c r="F30" s="44"/>
      <c r="G30" s="44">
        <f>Préstamo!G18-Pasivo!G20</f>
        <v>0</v>
      </c>
      <c r="H30" s="44">
        <f>Préstamo!G30-Pasivo!H20</f>
        <v>0</v>
      </c>
      <c r="I30" s="44">
        <f>Préstamo!G42-Pasivo!I20</f>
        <v>0</v>
      </c>
      <c r="J30" s="44">
        <f>Préstamo!G54-Pasivo!J20</f>
        <v>0</v>
      </c>
      <c r="K30" s="44">
        <f>Préstamo!G66-Pasivo!K20</f>
        <v>0</v>
      </c>
    </row>
    <row r="31" spans="1:11" x14ac:dyDescent="0.3">
      <c r="A31" s="24" t="s">
        <v>152</v>
      </c>
      <c r="B31" s="31"/>
      <c r="C31" s="26"/>
      <c r="D31" s="26" t="s">
        <v>90</v>
      </c>
      <c r="E31" s="27" t="s">
        <v>138</v>
      </c>
      <c r="F31" s="44"/>
      <c r="G31" s="44">
        <f>Leasing!G18-Pasivo!G21</f>
        <v>0</v>
      </c>
      <c r="H31" s="44">
        <f>Leasing!G30-Pasivo!H21</f>
        <v>0</v>
      </c>
      <c r="I31" s="44">
        <f>Leasing!G42-Pasivo!I21</f>
        <v>0</v>
      </c>
      <c r="J31" s="44">
        <f>Leasing!G54-Pasivo!J21</f>
        <v>0</v>
      </c>
      <c r="K31" s="44">
        <f>Leasing!G66-Pasivo!K21</f>
        <v>0</v>
      </c>
    </row>
    <row r="32" spans="1:11" x14ac:dyDescent="0.3">
      <c r="A32" s="24" t="s">
        <v>153</v>
      </c>
      <c r="B32" s="31"/>
      <c r="C32" s="26"/>
      <c r="D32" s="26" t="s">
        <v>93</v>
      </c>
      <c r="E32" s="27" t="s">
        <v>154</v>
      </c>
      <c r="F32" s="44"/>
      <c r="G32" s="44"/>
      <c r="H32" s="44"/>
      <c r="I32" s="44"/>
      <c r="J32" s="44"/>
      <c r="K32" s="44"/>
    </row>
    <row r="33" spans="1:11" x14ac:dyDescent="0.3">
      <c r="A33" s="24" t="s">
        <v>155</v>
      </c>
      <c r="B33" s="31"/>
      <c r="C33" s="26"/>
      <c r="D33" s="26"/>
      <c r="E33" s="27"/>
      <c r="F33" s="44"/>
      <c r="G33" s="44"/>
      <c r="H33" s="44"/>
      <c r="I33" s="44"/>
      <c r="J33" s="44"/>
      <c r="K33" s="44"/>
    </row>
    <row r="34" spans="1:11" x14ac:dyDescent="0.3">
      <c r="A34" s="24" t="s">
        <v>156</v>
      </c>
      <c r="B34" s="31"/>
      <c r="C34" s="26"/>
      <c r="D34" s="26"/>
      <c r="E34" s="27"/>
      <c r="F34" s="44"/>
      <c r="G34" s="44"/>
      <c r="H34" s="44"/>
      <c r="I34" s="44"/>
      <c r="J34" s="44"/>
      <c r="K34" s="44"/>
    </row>
    <row r="35" spans="1:11" x14ac:dyDescent="0.3">
      <c r="A35" s="24" t="s">
        <v>157</v>
      </c>
      <c r="B35" s="31"/>
      <c r="C35" s="26" t="s">
        <v>68</v>
      </c>
      <c r="D35" s="27" t="s">
        <v>158</v>
      </c>
      <c r="E35" s="27"/>
      <c r="F35" s="44"/>
      <c r="G35" s="44"/>
      <c r="H35" s="44"/>
      <c r="I35" s="44"/>
      <c r="J35" s="44"/>
      <c r="K35" s="44"/>
    </row>
    <row r="36" spans="1:11" x14ac:dyDescent="0.3">
      <c r="A36" s="24" t="s">
        <v>159</v>
      </c>
      <c r="B36" s="31"/>
      <c r="C36" s="26"/>
      <c r="D36" s="29"/>
      <c r="E36" s="27"/>
      <c r="F36" s="44"/>
      <c r="G36" s="44"/>
      <c r="H36" s="44"/>
      <c r="I36" s="44"/>
      <c r="J36" s="44"/>
      <c r="K36" s="44"/>
    </row>
    <row r="37" spans="1:11" x14ac:dyDescent="0.3">
      <c r="A37" s="24"/>
      <c r="B37" s="31"/>
      <c r="C37" s="26" t="s">
        <v>71</v>
      </c>
      <c r="D37" s="27" t="s">
        <v>160</v>
      </c>
      <c r="E37" s="27"/>
      <c r="F37" s="44"/>
      <c r="G37" s="44">
        <f>SUM(G38:G39)</f>
        <v>0</v>
      </c>
      <c r="H37" s="44" t="e">
        <f t="shared" ref="H37:K37" si="8">SUM(H38:H39)</f>
        <v>#DIV/0!</v>
      </c>
      <c r="I37" s="44" t="e">
        <f t="shared" si="8"/>
        <v>#DIV/0!</v>
      </c>
      <c r="J37" s="44" t="e">
        <f t="shared" si="8"/>
        <v>#DIV/0!</v>
      </c>
      <c r="K37" s="44" t="e">
        <f t="shared" si="8"/>
        <v>#DIV/0!</v>
      </c>
    </row>
    <row r="38" spans="1:11" x14ac:dyDescent="0.3">
      <c r="A38" s="24" t="s">
        <v>161</v>
      </c>
      <c r="B38" s="31"/>
      <c r="C38" s="26"/>
      <c r="D38" s="26" t="s">
        <v>88</v>
      </c>
      <c r="E38" s="27" t="s">
        <v>162</v>
      </c>
      <c r="F38" s="44"/>
      <c r="G38" s="44">
        <f>Aprovisionamento!N6</f>
        <v>0</v>
      </c>
      <c r="H38" s="44" t="e">
        <f>Aprovisionamento!P6</f>
        <v>#DIV/0!</v>
      </c>
      <c r="I38" s="44" t="e">
        <f>Aprovisionamento!Q6</f>
        <v>#DIV/0!</v>
      </c>
      <c r="J38" s="44" t="e">
        <f>Aprovisionamento!R6</f>
        <v>#DIV/0!</v>
      </c>
      <c r="K38" s="44" t="e">
        <f>Aprovisionamento!S6</f>
        <v>#DIV/0!</v>
      </c>
    </row>
    <row r="39" spans="1:11" x14ac:dyDescent="0.3">
      <c r="A39" s="24" t="s">
        <v>163</v>
      </c>
      <c r="B39" s="25"/>
      <c r="C39" s="26"/>
      <c r="D39" s="26" t="s">
        <v>90</v>
      </c>
      <c r="E39" s="27" t="s">
        <v>164</v>
      </c>
      <c r="F39" s="44"/>
      <c r="G39" s="44">
        <f>G51</f>
        <v>0</v>
      </c>
      <c r="H39" s="44" t="e">
        <f t="shared" ref="H39:K39" si="9">H51</f>
        <v>#DIV/0!</v>
      </c>
      <c r="I39" s="44" t="e">
        <f t="shared" si="9"/>
        <v>#DIV/0!</v>
      </c>
      <c r="J39" s="44" t="e">
        <f t="shared" si="9"/>
        <v>#DIV/0!</v>
      </c>
      <c r="K39" s="44" t="e">
        <f t="shared" si="9"/>
        <v>#DIV/0!</v>
      </c>
    </row>
    <row r="40" spans="1:11" x14ac:dyDescent="0.3">
      <c r="A40" s="24" t="s">
        <v>165</v>
      </c>
      <c r="B40" s="25"/>
      <c r="C40" s="26" t="s">
        <v>75</v>
      </c>
      <c r="D40" s="27" t="s">
        <v>104</v>
      </c>
      <c r="E40" s="27"/>
      <c r="F40" s="44"/>
      <c r="G40" s="44"/>
      <c r="H40" s="44"/>
      <c r="I40" s="44"/>
      <c r="J40" s="44"/>
      <c r="K40" s="44"/>
    </row>
    <row r="41" spans="1:11" x14ac:dyDescent="0.3">
      <c r="A41" s="24"/>
      <c r="B41" s="25"/>
      <c r="C41" s="26"/>
      <c r="D41" s="26"/>
      <c r="E41" s="27"/>
      <c r="F41" s="44"/>
      <c r="G41" s="44"/>
      <c r="H41" s="44"/>
      <c r="I41" s="44"/>
      <c r="J41" s="44"/>
      <c r="K41" s="44"/>
    </row>
    <row r="42" spans="1:11" x14ac:dyDescent="0.3">
      <c r="A42" s="24"/>
      <c r="B42" s="25"/>
      <c r="C42" s="26"/>
      <c r="D42" s="29"/>
      <c r="E42" s="27"/>
      <c r="F42" s="44"/>
      <c r="G42" s="44"/>
      <c r="H42" s="44"/>
      <c r="I42" s="44"/>
      <c r="J42" s="44"/>
      <c r="K42" s="44"/>
    </row>
    <row r="43" spans="1:11" ht="24.9" customHeight="1" x14ac:dyDescent="0.3">
      <c r="A43" s="35"/>
      <c r="B43" s="36"/>
      <c r="C43" s="37"/>
      <c r="D43" s="37"/>
      <c r="E43" s="38" t="s">
        <v>166</v>
      </c>
      <c r="F43" s="46"/>
      <c r="G43" s="47">
        <f>SUM(G4,G17,G27)</f>
        <v>0</v>
      </c>
      <c r="H43" s="47" t="e">
        <f t="shared" ref="H43:K43" si="10">SUM(H4,H17,H27)</f>
        <v>#DIV/0!</v>
      </c>
      <c r="I43" s="47" t="e">
        <f t="shared" si="10"/>
        <v>#DIV/0!</v>
      </c>
      <c r="J43" s="47" t="e">
        <f t="shared" si="10"/>
        <v>#DIV/0!</v>
      </c>
      <c r="K43" s="47" t="e">
        <f t="shared" si="10"/>
        <v>#DIV/0!</v>
      </c>
    </row>
    <row r="44" spans="1:11" x14ac:dyDescent="0.3">
      <c r="G44" s="167"/>
      <c r="H44" s="167"/>
      <c r="I44" s="167"/>
      <c r="J44" s="167"/>
      <c r="K44" s="167"/>
    </row>
    <row r="45" spans="1:11" x14ac:dyDescent="0.3">
      <c r="G45" s="167"/>
      <c r="H45" s="167"/>
      <c r="I45" s="167"/>
      <c r="J45" s="167"/>
      <c r="K45" s="167"/>
    </row>
    <row r="46" spans="1:11" hidden="1" x14ac:dyDescent="0.3">
      <c r="G46" s="167"/>
      <c r="H46" s="167"/>
      <c r="I46" s="167"/>
      <c r="J46" s="167"/>
      <c r="K46" s="167"/>
    </row>
    <row r="47" spans="1:11" hidden="1" x14ac:dyDescent="0.3">
      <c r="E47" s="166" t="s">
        <v>497</v>
      </c>
      <c r="F47" s="15">
        <v>4750</v>
      </c>
      <c r="G47" s="167">
        <f>IF(Tesouraría!$Q37&gt;0,Tesouraría!$Q37,0)</f>
        <v>0</v>
      </c>
      <c r="H47" s="167" t="e">
        <f>IF(Tesouraría!$Q38&gt;0,Tesouraría!$Q38,0)</f>
        <v>#DIV/0!</v>
      </c>
      <c r="I47" s="167" t="e">
        <f>IF(Tesouraría!$Q39&gt;0,Tesouraría!$Q39,0)</f>
        <v>#DIV/0!</v>
      </c>
      <c r="J47" s="167" t="e">
        <f>IF(Tesouraría!$Q40&gt;0,Tesouraría!$Q40,0)</f>
        <v>#DIV/0!</v>
      </c>
      <c r="K47" s="167" t="e">
        <f>IF(Tesouraría!$Q41&gt;0,Tesouraría!$Q41,0)</f>
        <v>#DIV/0!</v>
      </c>
    </row>
    <row r="48" spans="1:11" hidden="1" x14ac:dyDescent="0.3">
      <c r="E48" s="166" t="s">
        <v>498</v>
      </c>
      <c r="F48" s="15">
        <v>4751</v>
      </c>
      <c r="G48" s="167">
        <f>Tesouraría!$Q49</f>
        <v>0</v>
      </c>
      <c r="H48" s="167">
        <f>Tesouraría!$Q50</f>
        <v>0</v>
      </c>
      <c r="I48" s="167">
        <f>Tesouraría!$Q51</f>
        <v>0</v>
      </c>
      <c r="J48" s="167">
        <f>Tesouraría!$Q52</f>
        <v>0</v>
      </c>
      <c r="K48" s="167">
        <f>Tesouraría!$Q53</f>
        <v>0</v>
      </c>
    </row>
    <row r="49" spans="5:11" hidden="1" x14ac:dyDescent="0.3">
      <c r="E49" s="166" t="s">
        <v>496</v>
      </c>
      <c r="F49" s="15">
        <v>4752</v>
      </c>
      <c r="G49" s="167">
        <f>IF(PeG!$H35&gt;0,0,-PeG!$H35)</f>
        <v>0</v>
      </c>
      <c r="H49" s="167" t="e">
        <f>IF(PeG!$H36&gt;0,0,-PeG!$H36)</f>
        <v>#DIV/0!</v>
      </c>
      <c r="I49" s="167" t="e">
        <f>IF(PeG!$H37&gt;0,0,-PeG!$H37)</f>
        <v>#DIV/0!</v>
      </c>
      <c r="J49" s="167" t="e">
        <f>IF(PeG!$H38&gt;0,0,-PeG!$H38)</f>
        <v>#DIV/0!</v>
      </c>
      <c r="K49" s="167" t="e">
        <f>IF(PeG!$H39&gt;0,0,-PeG!$H39)</f>
        <v>#DIV/0!</v>
      </c>
    </row>
    <row r="50" spans="5:11" hidden="1" x14ac:dyDescent="0.3">
      <c r="E50" s="166" t="s">
        <v>325</v>
      </c>
      <c r="F50" s="15">
        <v>476</v>
      </c>
      <c r="G50" s="167">
        <f>Tesouraría!$Q43</f>
        <v>0</v>
      </c>
      <c r="H50" s="167">
        <f>Tesouraría!$Q44</f>
        <v>0</v>
      </c>
      <c r="I50" s="167">
        <f>Tesouraría!$Q45</f>
        <v>0</v>
      </c>
      <c r="J50" s="167">
        <f>Tesouraría!$Q46</f>
        <v>0</v>
      </c>
      <c r="K50" s="167">
        <f>Tesouraría!$Q47</f>
        <v>0</v>
      </c>
    </row>
    <row r="51" spans="5:11" hidden="1" x14ac:dyDescent="0.3">
      <c r="G51" s="167">
        <f>SUM(G47:G50)</f>
        <v>0</v>
      </c>
      <c r="H51" s="167" t="e">
        <f t="shared" ref="H51:K51" si="11">SUM(H47:H50)</f>
        <v>#DIV/0!</v>
      </c>
      <c r="I51" s="167" t="e">
        <f t="shared" si="11"/>
        <v>#DIV/0!</v>
      </c>
      <c r="J51" s="167" t="e">
        <f t="shared" si="11"/>
        <v>#DIV/0!</v>
      </c>
      <c r="K51" s="167" t="e">
        <f t="shared" si="11"/>
        <v>#DIV/0!</v>
      </c>
    </row>
    <row r="52" spans="5:11" hidden="1" x14ac:dyDescent="0.3">
      <c r="G52" s="167"/>
      <c r="H52" s="167"/>
      <c r="I52" s="167"/>
      <c r="J52" s="167"/>
      <c r="K52" s="167"/>
    </row>
    <row r="53" spans="5:11" hidden="1" x14ac:dyDescent="0.3"/>
    <row r="54" spans="5:11" hidden="1" x14ac:dyDescent="0.3"/>
    <row r="55" spans="5:11" hidden="1" x14ac:dyDescent="0.3"/>
    <row r="56" spans="5:11" hidden="1" x14ac:dyDescent="0.3"/>
  </sheetData>
  <sheetProtection password="946E" sheet="1" objects="1" scenarios="1"/>
  <mergeCells count="4">
    <mergeCell ref="A1:G1"/>
    <mergeCell ref="B3:E3"/>
    <mergeCell ref="B5:C5"/>
    <mergeCell ref="B16:C16"/>
  </mergeCells>
  <phoneticPr fontId="20" type="noConversion"/>
  <printOptions horizontalCentered="1" verticalCentered="1"/>
  <pageMargins left="0" right="0" top="0" bottom="0" header="0.51180555555555496" footer="0.51180555555555496"/>
  <pageSetup paperSize="9" firstPageNumber="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W54"/>
  <sheetViews>
    <sheetView showGridLines="0" topLeftCell="B1" workbookViewId="0">
      <pane ySplit="4" topLeftCell="A5" activePane="bottomLeft" state="frozenSplit"/>
      <selection pane="bottomLeft" sqref="A1:F1"/>
    </sheetView>
  </sheetViews>
  <sheetFormatPr baseColWidth="10" defaultColWidth="9.109375" defaultRowHeight="14.4" x14ac:dyDescent="0.3"/>
  <cols>
    <col min="1" max="1" width="38.6640625" style="13" customWidth="1"/>
    <col min="2" max="3" width="3.6640625" style="13" customWidth="1"/>
    <col min="4" max="4" width="61.6640625" style="13" customWidth="1"/>
    <col min="5" max="5" width="10.6640625" style="13" customWidth="1"/>
    <col min="6" max="10" width="17.6640625" style="13" customWidth="1"/>
    <col min="11" max="1011" width="9.109375" style="13" customWidth="1"/>
  </cols>
  <sheetData>
    <row r="1" spans="1:10" ht="18" x14ac:dyDescent="0.3">
      <c r="A1" s="211" t="s">
        <v>439</v>
      </c>
      <c r="B1" s="211"/>
      <c r="C1" s="211"/>
      <c r="D1" s="211"/>
      <c r="E1" s="211"/>
      <c r="F1" s="211"/>
    </row>
    <row r="2" spans="1:10" x14ac:dyDescent="0.3">
      <c r="A2" s="14"/>
      <c r="B2" s="15"/>
      <c r="C2" s="15"/>
      <c r="D2" s="15"/>
      <c r="E2" s="15"/>
      <c r="F2" s="15"/>
    </row>
    <row r="3" spans="1:10" ht="15" customHeight="1" x14ac:dyDescent="0.3">
      <c r="A3" s="212" t="s">
        <v>56</v>
      </c>
      <c r="B3" s="212" t="s">
        <v>167</v>
      </c>
      <c r="C3" s="212"/>
      <c r="D3" s="212"/>
      <c r="E3" s="214" t="s">
        <v>58</v>
      </c>
      <c r="F3" s="17" t="s">
        <v>168</v>
      </c>
      <c r="G3" s="17" t="s">
        <v>168</v>
      </c>
      <c r="H3" s="17" t="s">
        <v>168</v>
      </c>
      <c r="I3" s="17" t="s">
        <v>168</v>
      </c>
      <c r="J3" s="17" t="s">
        <v>168</v>
      </c>
    </row>
    <row r="4" spans="1:10" ht="15" customHeight="1" x14ac:dyDescent="0.3">
      <c r="A4" s="212"/>
      <c r="B4" s="212"/>
      <c r="C4" s="212"/>
      <c r="D4" s="212"/>
      <c r="E4" s="214"/>
      <c r="F4" s="17" t="s">
        <v>438</v>
      </c>
      <c r="G4" s="17" t="s">
        <v>447</v>
      </c>
      <c r="H4" s="17" t="s">
        <v>448</v>
      </c>
      <c r="I4" s="17" t="s">
        <v>449</v>
      </c>
      <c r="J4" s="17" t="s">
        <v>450</v>
      </c>
    </row>
    <row r="5" spans="1:10" ht="24.9" customHeight="1" x14ac:dyDescent="0.3">
      <c r="A5" s="19" t="s">
        <v>169</v>
      </c>
      <c r="B5" s="48"/>
      <c r="C5" s="49" t="s">
        <v>88</v>
      </c>
      <c r="D5" s="50" t="s">
        <v>170</v>
      </c>
      <c r="E5" s="51"/>
      <c r="F5" s="51">
        <f>Vendas!O2</f>
        <v>0</v>
      </c>
      <c r="G5" s="51" t="e">
        <f>Vendas!P2</f>
        <v>#DIV/0!</v>
      </c>
      <c r="H5" s="51" t="e">
        <f>Vendas!Q2</f>
        <v>#DIV/0!</v>
      </c>
      <c r="I5" s="51" t="e">
        <f>Vendas!R2</f>
        <v>#DIV/0!</v>
      </c>
      <c r="J5" s="51" t="e">
        <f>Vendas!S2</f>
        <v>#DIV/0!</v>
      </c>
    </row>
    <row r="6" spans="1:10" x14ac:dyDescent="0.3">
      <c r="A6" s="24" t="s">
        <v>171</v>
      </c>
      <c r="B6" s="25"/>
      <c r="C6" s="26" t="s">
        <v>90</v>
      </c>
      <c r="D6" s="27" t="s">
        <v>172</v>
      </c>
      <c r="E6" s="52"/>
      <c r="F6" s="52"/>
      <c r="G6" s="52"/>
      <c r="H6" s="52"/>
      <c r="I6" s="52"/>
      <c r="J6" s="52"/>
    </row>
    <row r="7" spans="1:10" x14ac:dyDescent="0.3">
      <c r="A7" s="24">
        <v>73</v>
      </c>
      <c r="B7" s="25"/>
      <c r="C7" s="26" t="s">
        <v>93</v>
      </c>
      <c r="D7" s="27" t="s">
        <v>173</v>
      </c>
      <c r="E7" s="52"/>
      <c r="F7" s="52"/>
      <c r="G7" s="52"/>
      <c r="H7" s="52"/>
      <c r="I7" s="52"/>
      <c r="J7" s="52"/>
    </row>
    <row r="8" spans="1:10" x14ac:dyDescent="0.3">
      <c r="A8" s="24" t="s">
        <v>174</v>
      </c>
      <c r="B8" s="25"/>
      <c r="C8" s="26" t="s">
        <v>175</v>
      </c>
      <c r="D8" s="27" t="s">
        <v>176</v>
      </c>
      <c r="E8" s="52"/>
      <c r="F8" s="52">
        <f>-Aprovisionamento!O2</f>
        <v>0</v>
      </c>
      <c r="G8" s="52" t="e">
        <f>-Aprovisionamento!P2</f>
        <v>#DIV/0!</v>
      </c>
      <c r="H8" s="52" t="e">
        <f>-Aprovisionamento!Q2</f>
        <v>#DIV/0!</v>
      </c>
      <c r="I8" s="52" t="e">
        <f>-Aprovisionamento!R2</f>
        <v>#DIV/0!</v>
      </c>
      <c r="J8" s="52" t="e">
        <f>-Aprovisionamento!S2</f>
        <v>#DIV/0!</v>
      </c>
    </row>
    <row r="9" spans="1:10" x14ac:dyDescent="0.3">
      <c r="A9" s="24" t="s">
        <v>177</v>
      </c>
      <c r="B9" s="25"/>
      <c r="C9" s="26"/>
      <c r="D9" s="27"/>
      <c r="E9" s="52"/>
      <c r="F9" s="52"/>
      <c r="G9" s="52"/>
      <c r="H9" s="52"/>
      <c r="I9" s="52"/>
      <c r="J9" s="52"/>
    </row>
    <row r="10" spans="1:10" x14ac:dyDescent="0.3">
      <c r="A10" s="24" t="s">
        <v>178</v>
      </c>
      <c r="B10" s="25"/>
      <c r="C10" s="26" t="s">
        <v>179</v>
      </c>
      <c r="D10" s="27" t="s">
        <v>180</v>
      </c>
      <c r="E10" s="52"/>
      <c r="F10" s="52">
        <f>Tesouraría!N7</f>
        <v>0</v>
      </c>
      <c r="G10" s="52">
        <f>Tesouraría!O7</f>
        <v>0</v>
      </c>
      <c r="H10" s="52">
        <f>Tesouraría!P7</f>
        <v>0</v>
      </c>
      <c r="I10" s="52">
        <f>Tesouraría!Q7</f>
        <v>0</v>
      </c>
      <c r="J10" s="52">
        <f>Tesouraría!R7</f>
        <v>0</v>
      </c>
    </row>
    <row r="11" spans="1:10" x14ac:dyDescent="0.3">
      <c r="A11" s="30" t="s">
        <v>181</v>
      </c>
      <c r="B11" s="25"/>
      <c r="C11" s="26" t="s">
        <v>182</v>
      </c>
      <c r="D11" s="27" t="s">
        <v>183</v>
      </c>
      <c r="E11" s="52"/>
      <c r="F11" s="52">
        <f>-SUM(Persoal!O5:O8)</f>
        <v>0</v>
      </c>
      <c r="G11" s="52">
        <f>-SUM(Persoal!P5:P8,Persoal!P10)</f>
        <v>0</v>
      </c>
      <c r="H11" s="52">
        <f>-SUM(Persoal!Q5:Q8,Persoal!Q10)</f>
        <v>0</v>
      </c>
      <c r="I11" s="52">
        <f>-SUM(Persoal!R5:R8,Persoal!R10)</f>
        <v>0</v>
      </c>
      <c r="J11" s="52">
        <f>-SUM(Persoal!S5:S8,Persoal!S10)</f>
        <v>0</v>
      </c>
    </row>
    <row r="12" spans="1:10" x14ac:dyDescent="0.3">
      <c r="A12" s="24" t="s">
        <v>184</v>
      </c>
      <c r="B12" s="25"/>
      <c r="C12" s="26" t="s">
        <v>185</v>
      </c>
      <c r="D12" s="27" t="s">
        <v>186</v>
      </c>
      <c r="E12" s="52"/>
      <c r="F12" s="52">
        <f>-SUM('G. Xerais'!N15,'G. Xerais'!N17,'G. Xerais'!N19:N24)</f>
        <v>0</v>
      </c>
      <c r="G12" s="52">
        <f>-SUM('G. Xerais'!O15,'G. Xerais'!O17,'G. Xerais'!O19:O24)</f>
        <v>0</v>
      </c>
      <c r="H12" s="52">
        <f>-SUM('G. Xerais'!P15,'G. Xerais'!P17,'G. Xerais'!P19:P24)</f>
        <v>0</v>
      </c>
      <c r="I12" s="52">
        <f>-SUM('G. Xerais'!Q15,'G. Xerais'!Q17,'G. Xerais'!Q19:Q24)</f>
        <v>0</v>
      </c>
      <c r="J12" s="52">
        <f>-SUM('G. Xerais'!R15,'G. Xerais'!R17,'G. Xerais'!R19:R24)</f>
        <v>0</v>
      </c>
    </row>
    <row r="13" spans="1:10" x14ac:dyDescent="0.3">
      <c r="A13" s="24" t="s">
        <v>187</v>
      </c>
      <c r="B13" s="25"/>
      <c r="C13" s="26"/>
      <c r="D13" s="27"/>
      <c r="E13" s="52"/>
      <c r="F13" s="52"/>
      <c r="G13" s="52"/>
      <c r="H13" s="52"/>
      <c r="I13" s="52"/>
      <c r="J13" s="52"/>
    </row>
    <row r="14" spans="1:10" x14ac:dyDescent="0.3">
      <c r="A14" s="30" t="s">
        <v>188</v>
      </c>
      <c r="B14" s="25"/>
      <c r="C14" s="26" t="s">
        <v>189</v>
      </c>
      <c r="D14" s="27" t="s">
        <v>190</v>
      </c>
      <c r="E14" s="52"/>
      <c r="F14" s="52">
        <f>Investimentos!O11</f>
        <v>0</v>
      </c>
      <c r="G14" s="52">
        <f>Investimentos!P11</f>
        <v>0</v>
      </c>
      <c r="H14" s="52">
        <f>Investimentos!Q11</f>
        <v>0</v>
      </c>
      <c r="I14" s="52">
        <f>Investimentos!R11</f>
        <v>0</v>
      </c>
      <c r="J14" s="52">
        <f>Investimentos!S11</f>
        <v>0</v>
      </c>
    </row>
    <row r="15" spans="1:10" x14ac:dyDescent="0.3">
      <c r="A15" s="24">
        <v>746</v>
      </c>
      <c r="B15" s="25"/>
      <c r="C15" s="26" t="s">
        <v>191</v>
      </c>
      <c r="D15" s="27" t="s">
        <v>192</v>
      </c>
      <c r="E15" s="52"/>
      <c r="F15" s="52"/>
      <c r="G15" s="52"/>
      <c r="H15" s="52"/>
      <c r="I15" s="52"/>
      <c r="J15" s="52"/>
    </row>
    <row r="16" spans="1:10" x14ac:dyDescent="0.3">
      <c r="A16" s="24" t="s">
        <v>193</v>
      </c>
      <c r="B16" s="25"/>
      <c r="C16" s="26" t="s">
        <v>194</v>
      </c>
      <c r="D16" s="27" t="s">
        <v>195</v>
      </c>
      <c r="E16" s="52"/>
      <c r="F16" s="52"/>
      <c r="G16" s="52"/>
      <c r="H16" s="52"/>
      <c r="I16" s="52"/>
      <c r="J16" s="52"/>
    </row>
    <row r="17" spans="1:10" x14ac:dyDescent="0.3">
      <c r="A17" s="24" t="s">
        <v>196</v>
      </c>
      <c r="B17" s="25"/>
      <c r="C17" s="26" t="s">
        <v>197</v>
      </c>
      <c r="D17" s="27" t="s">
        <v>198</v>
      </c>
      <c r="E17" s="52"/>
      <c r="F17" s="52"/>
      <c r="G17" s="52"/>
      <c r="H17" s="52"/>
      <c r="I17" s="52"/>
      <c r="J17" s="52"/>
    </row>
    <row r="18" spans="1:10" x14ac:dyDescent="0.3">
      <c r="A18" s="24" t="s">
        <v>199</v>
      </c>
      <c r="B18" s="25"/>
      <c r="C18" s="26"/>
      <c r="D18" s="27"/>
      <c r="E18" s="53"/>
      <c r="F18" s="53"/>
      <c r="G18" s="53"/>
      <c r="H18" s="53"/>
      <c r="I18" s="53"/>
      <c r="J18" s="53"/>
    </row>
    <row r="19" spans="1:10" ht="24.9" customHeight="1" x14ac:dyDescent="0.3">
      <c r="A19" s="24"/>
      <c r="B19" s="31" t="s">
        <v>59</v>
      </c>
      <c r="C19" s="32" t="s">
        <v>200</v>
      </c>
      <c r="D19" s="27"/>
      <c r="E19" s="54"/>
      <c r="F19" s="54">
        <f>SUM(F5:F8,F10:F12,F14:F17)</f>
        <v>0</v>
      </c>
      <c r="G19" s="54" t="e">
        <f t="shared" ref="G19:J19" si="0">SUM(G5:G8,G10:G12,G14:G17)</f>
        <v>#DIV/0!</v>
      </c>
      <c r="H19" s="54" t="e">
        <f t="shared" si="0"/>
        <v>#DIV/0!</v>
      </c>
      <c r="I19" s="54" t="e">
        <f t="shared" si="0"/>
        <v>#DIV/0!</v>
      </c>
      <c r="J19" s="54" t="e">
        <f t="shared" si="0"/>
        <v>#DIV/0!</v>
      </c>
    </row>
    <row r="20" spans="1:10" x14ac:dyDescent="0.3">
      <c r="A20" s="24" t="s">
        <v>201</v>
      </c>
      <c r="B20" s="25"/>
      <c r="C20" s="26" t="s">
        <v>202</v>
      </c>
      <c r="D20" s="27" t="s">
        <v>203</v>
      </c>
      <c r="E20" s="52"/>
      <c r="F20" s="52"/>
      <c r="G20" s="52"/>
      <c r="H20" s="52"/>
      <c r="I20" s="52"/>
      <c r="J20" s="52"/>
    </row>
    <row r="21" spans="1:10" x14ac:dyDescent="0.3">
      <c r="A21" s="24" t="s">
        <v>204</v>
      </c>
      <c r="B21" s="25"/>
      <c r="C21" s="26" t="s">
        <v>205</v>
      </c>
      <c r="D21" s="27" t="s">
        <v>206</v>
      </c>
      <c r="E21" s="52"/>
      <c r="F21" s="52">
        <f>-SUM(Préstamo!D7:D18,Leasing!D7:D18)</f>
        <v>0</v>
      </c>
      <c r="G21" s="52">
        <f>-SUM(Préstamo!D19:D30,Leasing!D19:D30)</f>
        <v>0</v>
      </c>
      <c r="H21" s="52">
        <f>-SUM(Préstamo!D31:D42,Leasing!D31:D42)</f>
        <v>0</v>
      </c>
      <c r="I21" s="52">
        <f>-SUM(Préstamo!D43:D54,Leasing!D43:D54)</f>
        <v>0</v>
      </c>
      <c r="J21" s="52">
        <f>-SUM(Préstamo!D55:D66,Leasing!D55:D66)</f>
        <v>0</v>
      </c>
    </row>
    <row r="22" spans="1:10" x14ac:dyDescent="0.3">
      <c r="A22" s="24" t="s">
        <v>207</v>
      </c>
      <c r="B22" s="25"/>
      <c r="C22" s="26" t="s">
        <v>208</v>
      </c>
      <c r="D22" s="27" t="s">
        <v>209</v>
      </c>
      <c r="E22" s="52"/>
      <c r="F22" s="52"/>
      <c r="G22" s="52"/>
      <c r="H22" s="52"/>
      <c r="I22" s="52"/>
      <c r="J22" s="52"/>
    </row>
    <row r="23" spans="1:10" x14ac:dyDescent="0.3">
      <c r="A23" s="24" t="s">
        <v>210</v>
      </c>
      <c r="B23" s="25"/>
      <c r="C23" s="26" t="s">
        <v>211</v>
      </c>
      <c r="D23" s="27" t="s">
        <v>212</v>
      </c>
      <c r="E23" s="52"/>
      <c r="F23" s="52"/>
      <c r="G23" s="52"/>
      <c r="H23" s="52"/>
      <c r="I23" s="52"/>
      <c r="J23" s="52"/>
    </row>
    <row r="24" spans="1:10" x14ac:dyDescent="0.3">
      <c r="A24" s="24" t="s">
        <v>213</v>
      </c>
      <c r="B24" s="25"/>
      <c r="C24" s="26" t="s">
        <v>214</v>
      </c>
      <c r="D24" s="27" t="s">
        <v>215</v>
      </c>
      <c r="E24" s="52"/>
      <c r="F24" s="52"/>
      <c r="G24" s="52"/>
      <c r="H24" s="52"/>
      <c r="I24" s="52"/>
      <c r="J24" s="52"/>
    </row>
    <row r="25" spans="1:10" x14ac:dyDescent="0.3">
      <c r="A25" s="24" t="s">
        <v>216</v>
      </c>
      <c r="B25" s="25"/>
      <c r="C25" s="26"/>
      <c r="D25" s="27"/>
      <c r="E25" s="52"/>
      <c r="F25" s="52"/>
      <c r="G25" s="52"/>
      <c r="H25" s="52"/>
      <c r="I25" s="52"/>
      <c r="J25" s="52"/>
    </row>
    <row r="26" spans="1:10" ht="24.9" customHeight="1" x14ac:dyDescent="0.3">
      <c r="A26" s="24"/>
      <c r="B26" s="31" t="s">
        <v>82</v>
      </c>
      <c r="C26" s="32" t="s">
        <v>217</v>
      </c>
      <c r="D26" s="27"/>
      <c r="E26" s="54"/>
      <c r="F26" s="54">
        <f>SUM(F20:F24)</f>
        <v>0</v>
      </c>
      <c r="G26" s="54">
        <f t="shared" ref="G26:J26" si="1">SUM(G20:G24)</f>
        <v>0</v>
      </c>
      <c r="H26" s="54">
        <f t="shared" si="1"/>
        <v>0</v>
      </c>
      <c r="I26" s="54">
        <f t="shared" si="1"/>
        <v>0</v>
      </c>
      <c r="J26" s="54">
        <f t="shared" si="1"/>
        <v>0</v>
      </c>
    </row>
    <row r="27" spans="1:10" ht="24.9" customHeight="1" x14ac:dyDescent="0.3">
      <c r="A27" s="24"/>
      <c r="B27" s="31" t="s">
        <v>146</v>
      </c>
      <c r="C27" s="32" t="s">
        <v>218</v>
      </c>
      <c r="D27" s="27"/>
      <c r="E27" s="54"/>
      <c r="F27" s="54">
        <f>SUM(F19,F26)</f>
        <v>0</v>
      </c>
      <c r="G27" s="54" t="e">
        <f t="shared" ref="G27:J27" si="2">SUM(G19,G26)</f>
        <v>#DIV/0!</v>
      </c>
      <c r="H27" s="54" t="e">
        <f t="shared" si="2"/>
        <v>#DIV/0!</v>
      </c>
      <c r="I27" s="54" t="e">
        <f t="shared" si="2"/>
        <v>#DIV/0!</v>
      </c>
      <c r="J27" s="54" t="e">
        <f t="shared" si="2"/>
        <v>#DIV/0!</v>
      </c>
    </row>
    <row r="28" spans="1:10" x14ac:dyDescent="0.3">
      <c r="A28" s="24" t="s">
        <v>219</v>
      </c>
      <c r="B28" s="25"/>
      <c r="C28" s="26" t="s">
        <v>220</v>
      </c>
      <c r="D28" s="27" t="s">
        <v>221</v>
      </c>
      <c r="E28" s="53"/>
      <c r="F28" s="53">
        <f>-F27*0.25</f>
        <v>0</v>
      </c>
      <c r="G28" s="53" t="e">
        <f t="shared" ref="G28:J28" si="3">-G27*0.25</f>
        <v>#DIV/0!</v>
      </c>
      <c r="H28" s="53" t="e">
        <f t="shared" si="3"/>
        <v>#DIV/0!</v>
      </c>
      <c r="I28" s="53" t="e">
        <f t="shared" si="3"/>
        <v>#DIV/0!</v>
      </c>
      <c r="J28" s="53" t="e">
        <f t="shared" si="3"/>
        <v>#DIV/0!</v>
      </c>
    </row>
    <row r="29" spans="1:10" ht="35.1" customHeight="1" x14ac:dyDescent="0.3">
      <c r="A29" s="35"/>
      <c r="B29" s="36" t="s">
        <v>222</v>
      </c>
      <c r="C29" s="37" t="s">
        <v>223</v>
      </c>
      <c r="D29" s="55"/>
      <c r="E29" s="56"/>
      <c r="F29" s="56">
        <f>SUM(F27:F28)</f>
        <v>0</v>
      </c>
      <c r="G29" s="56" t="e">
        <f t="shared" ref="G29:J29" si="4">SUM(G27:G28)</f>
        <v>#DIV/0!</v>
      </c>
      <c r="H29" s="56" t="e">
        <f t="shared" si="4"/>
        <v>#DIV/0!</v>
      </c>
      <c r="I29" s="56" t="e">
        <f t="shared" si="4"/>
        <v>#DIV/0!</v>
      </c>
      <c r="J29" s="56" t="e">
        <f t="shared" si="4"/>
        <v>#DIV/0!</v>
      </c>
    </row>
    <row r="32" spans="1:10" hidden="1" x14ac:dyDescent="0.3"/>
    <row r="33" spans="5:8" hidden="1" x14ac:dyDescent="0.3"/>
    <row r="34" spans="5:8" hidden="1" x14ac:dyDescent="0.3">
      <c r="H34" s="169">
        <f>F28</f>
        <v>0</v>
      </c>
    </row>
    <row r="35" spans="5:8" hidden="1" x14ac:dyDescent="0.3">
      <c r="E35" s="164" t="s">
        <v>491</v>
      </c>
      <c r="F35" s="165">
        <f>IF(F$28&lt;0,-F$28,0)</f>
        <v>0</v>
      </c>
      <c r="G35" s="165">
        <f>IF(F$28&gt;0,F$28,0)</f>
        <v>0</v>
      </c>
      <c r="H35" s="165">
        <f>IF(H34&gt;0,-SUM(F$35:F35)+SUM(G$35:G35),-F35)</f>
        <v>0</v>
      </c>
    </row>
    <row r="36" spans="5:8" hidden="1" x14ac:dyDescent="0.3">
      <c r="E36" s="164" t="s">
        <v>492</v>
      </c>
      <c r="F36" s="165" t="e">
        <f>IF(G$28&lt;0,-G$28,0)</f>
        <v>#DIV/0!</v>
      </c>
      <c r="G36" s="165" t="e">
        <f>IF(G$28&gt;0,G$28,0)</f>
        <v>#DIV/0!</v>
      </c>
      <c r="H36" s="165" t="e">
        <f>IF(H35&gt;0,-SUM(F$35:F36)+SUM(G$35:G36),-F36)</f>
        <v>#DIV/0!</v>
      </c>
    </row>
    <row r="37" spans="5:8" hidden="1" x14ac:dyDescent="0.3">
      <c r="E37" s="164" t="s">
        <v>493</v>
      </c>
      <c r="F37" s="165" t="e">
        <f>IF(H$28&lt;0,-H$28,0)</f>
        <v>#DIV/0!</v>
      </c>
      <c r="G37" s="165" t="e">
        <f>IF(H$28&gt;0,H$28,0)</f>
        <v>#DIV/0!</v>
      </c>
      <c r="H37" s="165" t="e">
        <f>IF(H36&gt;0,-SUM(F$35:F37)+SUM(G$35:G37),-F37)</f>
        <v>#DIV/0!</v>
      </c>
    </row>
    <row r="38" spans="5:8" hidden="1" x14ac:dyDescent="0.3">
      <c r="E38" s="164" t="s">
        <v>494</v>
      </c>
      <c r="F38" s="165" t="e">
        <f>IF(I$28&lt;0,-I$28,0)</f>
        <v>#DIV/0!</v>
      </c>
      <c r="G38" s="165" t="e">
        <f>IF(I$28&gt;0,I$28,0)</f>
        <v>#DIV/0!</v>
      </c>
      <c r="H38" s="165" t="e">
        <f>IF(H37&gt;0,-SUM(F$35:F38)+SUM(G$35:G38),-F38)</f>
        <v>#DIV/0!</v>
      </c>
    </row>
    <row r="39" spans="5:8" hidden="1" x14ac:dyDescent="0.3">
      <c r="E39" s="164" t="s">
        <v>495</v>
      </c>
      <c r="F39" s="165" t="e">
        <f>IF(J$28&lt;0,-J$28,0)</f>
        <v>#DIV/0!</v>
      </c>
      <c r="G39" s="165" t="e">
        <f>IF(J$28&gt;0,J$28,0)</f>
        <v>#DIV/0!</v>
      </c>
      <c r="H39" s="165" t="e">
        <f>IF(H38&gt;0,-SUM(F$35:F39)+SUM(G$35:G39),-F39)</f>
        <v>#DIV/0!</v>
      </c>
    </row>
    <row r="40" spans="5:8" hidden="1" x14ac:dyDescent="0.3"/>
    <row r="41" spans="5:8" hidden="1" x14ac:dyDescent="0.3">
      <c r="E41" s="164" t="s">
        <v>491</v>
      </c>
      <c r="F41" s="165">
        <f>IF(F$29&lt;0,-F$29,0)</f>
        <v>0</v>
      </c>
      <c r="G41" s="165">
        <f>IF(F$29&gt;0,F$29,0)</f>
        <v>0</v>
      </c>
      <c r="H41" s="165">
        <f>-SUM(F$41:F41)+SUM(G$41:G41)</f>
        <v>0</v>
      </c>
    </row>
    <row r="42" spans="5:8" hidden="1" x14ac:dyDescent="0.3">
      <c r="E42" s="164" t="s">
        <v>492</v>
      </c>
      <c r="F42" s="165" t="e">
        <f>IF(G$29&lt;0,-G$29,0)</f>
        <v>#DIV/0!</v>
      </c>
      <c r="G42" s="165" t="e">
        <f>IF(G$29&gt;0,G$29,0)</f>
        <v>#DIV/0!</v>
      </c>
      <c r="H42" s="165" t="e">
        <f>-SUM(F$41:F42)+SUM(G$41:G42)</f>
        <v>#DIV/0!</v>
      </c>
    </row>
    <row r="43" spans="5:8" hidden="1" x14ac:dyDescent="0.3">
      <c r="E43" s="164" t="s">
        <v>493</v>
      </c>
      <c r="F43" s="165" t="e">
        <f>IF(H$29&lt;0,-H$29,0)</f>
        <v>#DIV/0!</v>
      </c>
      <c r="G43" s="165" t="e">
        <f>IF(H$29&gt;0,H$29,0)</f>
        <v>#DIV/0!</v>
      </c>
      <c r="H43" s="165" t="e">
        <f>-SUM(F$41:F43)+SUM(G$41:G43)</f>
        <v>#DIV/0!</v>
      </c>
    </row>
    <row r="44" spans="5:8" hidden="1" x14ac:dyDescent="0.3">
      <c r="E44" s="164" t="s">
        <v>494</v>
      </c>
      <c r="F44" s="165" t="e">
        <f>IF(I$29&lt;0,-I$29,0)</f>
        <v>#DIV/0!</v>
      </c>
      <c r="G44" s="165" t="e">
        <f>IF(I$29&gt;0,I$29,0)</f>
        <v>#DIV/0!</v>
      </c>
      <c r="H44" s="165" t="e">
        <f>-SUM(F$41:F44)+SUM(G$41:G44)</f>
        <v>#DIV/0!</v>
      </c>
    </row>
    <row r="45" spans="5:8" hidden="1" x14ac:dyDescent="0.3">
      <c r="E45" s="164" t="s">
        <v>495</v>
      </c>
      <c r="F45" s="165" t="e">
        <f>IF(J$29&lt;0,-J$29,0)</f>
        <v>#DIV/0!</v>
      </c>
      <c r="G45" s="165" t="e">
        <f>IF(J$29&gt;0,J$29,0)</f>
        <v>#DIV/0!</v>
      </c>
      <c r="H45" s="165" t="e">
        <f>-SUM(F$41:F45)+SUM(G$41:G45)</f>
        <v>#DIV/0!</v>
      </c>
    </row>
    <row r="46" spans="5:8" hidden="1" x14ac:dyDescent="0.3"/>
    <row r="47" spans="5:8" hidden="1" x14ac:dyDescent="0.3"/>
    <row r="48" spans="5: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</sheetData>
  <sheetProtection password="946E" sheet="1" objects="1" scenarios="1"/>
  <mergeCells count="4">
    <mergeCell ref="A1:F1"/>
    <mergeCell ref="A3:A4"/>
    <mergeCell ref="B3:D4"/>
    <mergeCell ref="E3:E4"/>
  </mergeCells>
  <phoneticPr fontId="20" type="noConversion"/>
  <printOptions horizontalCentered="1" verticalCentered="1"/>
  <pageMargins left="0" right="0" top="0" bottom="0" header="0.51180555555555496" footer="0.51180555555555496"/>
  <pageSetup paperSize="9" firstPageNumber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2"/>
  <sheetViews>
    <sheetView workbookViewId="0">
      <selection activeCell="D7" sqref="D7"/>
    </sheetView>
  </sheetViews>
  <sheetFormatPr baseColWidth="10" defaultColWidth="9.109375" defaultRowHeight="14.4" x14ac:dyDescent="0.3"/>
  <cols>
    <col min="1" max="1" width="23.44140625" customWidth="1"/>
    <col min="2" max="2" width="21.44140625" customWidth="1"/>
    <col min="3" max="4" width="12.6640625" customWidth="1"/>
    <col min="5" max="1000" width="10.6640625" customWidth="1"/>
  </cols>
  <sheetData>
    <row r="1" spans="1:13" ht="15" thickBot="1" x14ac:dyDescent="0.35">
      <c r="B1" s="154" t="s">
        <v>438</v>
      </c>
      <c r="C1" s="70"/>
      <c r="D1" s="70"/>
      <c r="H1">
        <f>INT(B13/100)</f>
        <v>0</v>
      </c>
    </row>
    <row r="2" spans="1:13" x14ac:dyDescent="0.3">
      <c r="A2" s="103" t="s">
        <v>349</v>
      </c>
      <c r="B2" s="105">
        <f>B3-B5</f>
        <v>0</v>
      </c>
      <c r="C2" s="70"/>
      <c r="D2" s="70"/>
      <c r="H2" s="71" t="s">
        <v>261</v>
      </c>
      <c r="I2" s="72" t="s">
        <v>350</v>
      </c>
      <c r="J2" s="72" t="s">
        <v>262</v>
      </c>
      <c r="K2" s="72" t="s">
        <v>263</v>
      </c>
      <c r="L2" s="72" t="s">
        <v>55</v>
      </c>
      <c r="M2" s="73" t="s">
        <v>264</v>
      </c>
    </row>
    <row r="3" spans="1:13" x14ac:dyDescent="0.3">
      <c r="A3" s="103" t="s">
        <v>260</v>
      </c>
      <c r="B3" s="105">
        <f>PeG!F$5</f>
        <v>0</v>
      </c>
      <c r="C3" s="70"/>
      <c r="D3" s="70"/>
      <c r="H3" s="112">
        <v>0</v>
      </c>
      <c r="I3" s="113" t="e">
        <f t="shared" ref="I3:I34" si="0">$B$10/$B$11*H3</f>
        <v>#DIV/0!</v>
      </c>
      <c r="J3" s="113">
        <f t="shared" ref="J3:J34" si="1">B$6</f>
        <v>0</v>
      </c>
      <c r="K3" s="113" t="e">
        <f>I3+J3</f>
        <v>#DIV/0!</v>
      </c>
      <c r="L3" s="113" t="e">
        <f t="shared" ref="L3:L34" si="2">$B$3/$B$11*H3</f>
        <v>#DIV/0!</v>
      </c>
      <c r="M3" s="113" t="e">
        <f>L3-K3</f>
        <v>#DIV/0!</v>
      </c>
    </row>
    <row r="4" spans="1:13" x14ac:dyDescent="0.3">
      <c r="A4" s="104" t="s">
        <v>343</v>
      </c>
      <c r="B4" s="105">
        <f>B3-Vendas!O$13</f>
        <v>0</v>
      </c>
      <c r="C4" s="70"/>
      <c r="D4" s="70"/>
      <c r="H4" s="112">
        <f t="shared" ref="H4:H35" si="3">H3+$H$1</f>
        <v>0</v>
      </c>
      <c r="I4" s="113" t="e">
        <f t="shared" si="0"/>
        <v>#DIV/0!</v>
      </c>
      <c r="J4" s="113">
        <f t="shared" si="1"/>
        <v>0</v>
      </c>
      <c r="K4" s="113" t="e">
        <f t="shared" ref="K4:K32" si="4">I4+J4</f>
        <v>#DIV/0!</v>
      </c>
      <c r="L4" s="113" t="e">
        <f t="shared" si="2"/>
        <v>#DIV/0!</v>
      </c>
      <c r="M4" s="113" t="e">
        <f t="shared" ref="M4:M32" si="5">L4-K4</f>
        <v>#DIV/0!</v>
      </c>
    </row>
    <row r="5" spans="1:13" x14ac:dyDescent="0.3">
      <c r="A5" s="103" t="s">
        <v>348</v>
      </c>
      <c r="B5" s="105">
        <f>B6+B10</f>
        <v>0</v>
      </c>
      <c r="C5" s="70"/>
      <c r="D5" s="70"/>
      <c r="H5" s="112">
        <f t="shared" si="3"/>
        <v>0</v>
      </c>
      <c r="I5" s="113" t="e">
        <f t="shared" si="0"/>
        <v>#DIV/0!</v>
      </c>
      <c r="J5" s="113">
        <f t="shared" si="1"/>
        <v>0</v>
      </c>
      <c r="K5" s="113" t="e">
        <f t="shared" si="4"/>
        <v>#DIV/0!</v>
      </c>
      <c r="L5" s="113" t="e">
        <f t="shared" si="2"/>
        <v>#DIV/0!</v>
      </c>
      <c r="M5" s="113" t="e">
        <f t="shared" si="5"/>
        <v>#DIV/0!</v>
      </c>
    </row>
    <row r="6" spans="1:13" x14ac:dyDescent="0.3">
      <c r="A6" s="103" t="s">
        <v>265</v>
      </c>
      <c r="B6" s="105">
        <f>SUM(B7:B9)</f>
        <v>0</v>
      </c>
      <c r="C6" s="70"/>
      <c r="D6" s="70"/>
      <c r="H6" s="112">
        <f t="shared" si="3"/>
        <v>0</v>
      </c>
      <c r="I6" s="113" t="e">
        <f t="shared" si="0"/>
        <v>#DIV/0!</v>
      </c>
      <c r="J6" s="113">
        <f t="shared" si="1"/>
        <v>0</v>
      </c>
      <c r="K6" s="113" t="e">
        <f t="shared" si="4"/>
        <v>#DIV/0!</v>
      </c>
      <c r="L6" s="113" t="e">
        <f t="shared" si="2"/>
        <v>#DIV/0!</v>
      </c>
      <c r="M6" s="113" t="e">
        <f t="shared" si="5"/>
        <v>#DIV/0!</v>
      </c>
    </row>
    <row r="7" spans="1:13" x14ac:dyDescent="0.3">
      <c r="A7" s="104" t="s">
        <v>339</v>
      </c>
      <c r="B7" s="105">
        <f>-PeG!F$14</f>
        <v>0</v>
      </c>
      <c r="C7" s="70"/>
      <c r="D7" s="70"/>
      <c r="H7" s="112">
        <f t="shared" si="3"/>
        <v>0</v>
      </c>
      <c r="I7" s="113" t="e">
        <f t="shared" si="0"/>
        <v>#DIV/0!</v>
      </c>
      <c r="J7" s="113">
        <f t="shared" si="1"/>
        <v>0</v>
      </c>
      <c r="K7" s="113" t="e">
        <f t="shared" si="4"/>
        <v>#DIV/0!</v>
      </c>
      <c r="L7" s="113" t="e">
        <f t="shared" si="2"/>
        <v>#DIV/0!</v>
      </c>
      <c r="M7" s="113" t="e">
        <f t="shared" si="5"/>
        <v>#DIV/0!</v>
      </c>
    </row>
    <row r="8" spans="1:13" x14ac:dyDescent="0.3">
      <c r="A8" s="104" t="s">
        <v>340</v>
      </c>
      <c r="B8" s="105">
        <f>-PeG!F$12</f>
        <v>0</v>
      </c>
      <c r="C8" s="70"/>
      <c r="D8" s="70"/>
      <c r="H8" s="112">
        <f t="shared" si="3"/>
        <v>0</v>
      </c>
      <c r="I8" s="113" t="e">
        <f t="shared" si="0"/>
        <v>#DIV/0!</v>
      </c>
      <c r="J8" s="113">
        <f t="shared" si="1"/>
        <v>0</v>
      </c>
      <c r="K8" s="113" t="e">
        <f t="shared" si="4"/>
        <v>#DIV/0!</v>
      </c>
      <c r="L8" s="113" t="e">
        <f t="shared" si="2"/>
        <v>#DIV/0!</v>
      </c>
      <c r="M8" s="113" t="e">
        <f t="shared" si="5"/>
        <v>#DIV/0!</v>
      </c>
    </row>
    <row r="9" spans="1:13" x14ac:dyDescent="0.3">
      <c r="A9" s="104" t="s">
        <v>266</v>
      </c>
      <c r="B9" s="105">
        <f>-PeG!F$11</f>
        <v>0</v>
      </c>
      <c r="C9" s="70"/>
      <c r="D9" s="70"/>
      <c r="H9" s="112">
        <f t="shared" si="3"/>
        <v>0</v>
      </c>
      <c r="I9" s="113" t="e">
        <f t="shared" si="0"/>
        <v>#DIV/0!</v>
      </c>
      <c r="J9" s="113">
        <f t="shared" si="1"/>
        <v>0</v>
      </c>
      <c r="K9" s="113" t="e">
        <f t="shared" si="4"/>
        <v>#DIV/0!</v>
      </c>
      <c r="L9" s="113" t="e">
        <f t="shared" si="2"/>
        <v>#DIV/0!</v>
      </c>
      <c r="M9" s="113" t="e">
        <f t="shared" si="5"/>
        <v>#DIV/0!</v>
      </c>
    </row>
    <row r="10" spans="1:13" x14ac:dyDescent="0.3">
      <c r="A10" s="103" t="s">
        <v>267</v>
      </c>
      <c r="B10" s="105">
        <f>-PeG!F$8</f>
        <v>0</v>
      </c>
      <c r="C10" s="82">
        <f>B4*(1-Aprovisionamento!B1)</f>
        <v>0</v>
      </c>
      <c r="D10" s="70"/>
      <c r="H10" s="112">
        <f t="shared" si="3"/>
        <v>0</v>
      </c>
      <c r="I10" s="113" t="e">
        <f t="shared" si="0"/>
        <v>#DIV/0!</v>
      </c>
      <c r="J10" s="113">
        <f t="shared" si="1"/>
        <v>0</v>
      </c>
      <c r="K10" s="113" t="e">
        <f t="shared" si="4"/>
        <v>#DIV/0!</v>
      </c>
      <c r="L10" s="113" t="e">
        <f t="shared" si="2"/>
        <v>#DIV/0!</v>
      </c>
      <c r="M10" s="113" t="e">
        <f t="shared" si="5"/>
        <v>#DIV/0!</v>
      </c>
    </row>
    <row r="11" spans="1:13" x14ac:dyDescent="0.3">
      <c r="A11" s="104" t="s">
        <v>298</v>
      </c>
      <c r="B11" s="106">
        <f>Vendas!O$11</f>
        <v>0</v>
      </c>
      <c r="C11" s="70"/>
      <c r="D11" s="70"/>
      <c r="H11" s="112">
        <f t="shared" si="3"/>
        <v>0</v>
      </c>
      <c r="I11" s="113" t="e">
        <f t="shared" si="0"/>
        <v>#DIV/0!</v>
      </c>
      <c r="J11" s="113">
        <f t="shared" si="1"/>
        <v>0</v>
      </c>
      <c r="K11" s="113" t="e">
        <f t="shared" si="4"/>
        <v>#DIV/0!</v>
      </c>
      <c r="L11" s="113" t="e">
        <f t="shared" si="2"/>
        <v>#DIV/0!</v>
      </c>
      <c r="M11" s="113" t="e">
        <f t="shared" si="5"/>
        <v>#DIV/0!</v>
      </c>
    </row>
    <row r="12" spans="1:13" ht="15" thickBot="1" x14ac:dyDescent="0.35">
      <c r="A12" s="104" t="s">
        <v>342</v>
      </c>
      <c r="B12" s="105">
        <f>Vendas!C$12</f>
        <v>0</v>
      </c>
      <c r="C12" s="70"/>
      <c r="D12" s="70"/>
      <c r="H12" s="112">
        <f t="shared" si="3"/>
        <v>0</v>
      </c>
      <c r="I12" s="113" t="e">
        <f t="shared" si="0"/>
        <v>#DIV/0!</v>
      </c>
      <c r="J12" s="113">
        <f t="shared" si="1"/>
        <v>0</v>
      </c>
      <c r="K12" s="113" t="e">
        <f t="shared" si="4"/>
        <v>#DIV/0!</v>
      </c>
      <c r="L12" s="113" t="e">
        <f t="shared" si="2"/>
        <v>#DIV/0!</v>
      </c>
      <c r="M12" s="113" t="e">
        <f t="shared" si="5"/>
        <v>#DIV/0!</v>
      </c>
    </row>
    <row r="13" spans="1:13" ht="15" thickBot="1" x14ac:dyDescent="0.35">
      <c r="A13" s="107" t="s">
        <v>268</v>
      </c>
      <c r="B13" s="148">
        <f>'LM Multiproduto'!I2</f>
        <v>0</v>
      </c>
      <c r="C13" s="108" t="s">
        <v>298</v>
      </c>
      <c r="D13" s="109"/>
      <c r="H13" s="112">
        <f t="shared" si="3"/>
        <v>0</v>
      </c>
      <c r="I13" s="113" t="e">
        <f t="shared" si="0"/>
        <v>#DIV/0!</v>
      </c>
      <c r="J13" s="113">
        <f t="shared" si="1"/>
        <v>0</v>
      </c>
      <c r="K13" s="113" t="e">
        <f t="shared" si="4"/>
        <v>#DIV/0!</v>
      </c>
      <c r="L13" s="113" t="e">
        <f t="shared" si="2"/>
        <v>#DIV/0!</v>
      </c>
      <c r="M13" s="113" t="e">
        <f t="shared" si="5"/>
        <v>#DIV/0!</v>
      </c>
    </row>
    <row r="14" spans="1:13" x14ac:dyDescent="0.3">
      <c r="B14" s="105"/>
      <c r="C14" s="70"/>
      <c r="D14" s="70"/>
      <c r="H14" s="112">
        <f t="shared" si="3"/>
        <v>0</v>
      </c>
      <c r="I14" s="113" t="e">
        <f t="shared" si="0"/>
        <v>#DIV/0!</v>
      </c>
      <c r="J14" s="113">
        <f t="shared" si="1"/>
        <v>0</v>
      </c>
      <c r="K14" s="113" t="e">
        <f t="shared" si="4"/>
        <v>#DIV/0!</v>
      </c>
      <c r="L14" s="113" t="e">
        <f t="shared" si="2"/>
        <v>#DIV/0!</v>
      </c>
      <c r="M14" s="113" t="e">
        <f t="shared" si="5"/>
        <v>#DIV/0!</v>
      </c>
    </row>
    <row r="15" spans="1:13" x14ac:dyDescent="0.3">
      <c r="A15" s="128" t="s">
        <v>436</v>
      </c>
      <c r="B15" s="128"/>
      <c r="C15" s="129"/>
      <c r="D15" s="129"/>
      <c r="H15" s="112">
        <f t="shared" si="3"/>
        <v>0</v>
      </c>
      <c r="I15" s="113" t="e">
        <f t="shared" si="0"/>
        <v>#DIV/0!</v>
      </c>
      <c r="J15" s="113">
        <f t="shared" si="1"/>
        <v>0</v>
      </c>
      <c r="K15" s="113" t="e">
        <f t="shared" si="4"/>
        <v>#DIV/0!</v>
      </c>
      <c r="L15" s="113" t="e">
        <f t="shared" si="2"/>
        <v>#DIV/0!</v>
      </c>
      <c r="M15" s="113" t="e">
        <f t="shared" si="5"/>
        <v>#DIV/0!</v>
      </c>
    </row>
    <row r="16" spans="1:13" x14ac:dyDescent="0.3">
      <c r="H16" s="112">
        <f t="shared" si="3"/>
        <v>0</v>
      </c>
      <c r="I16" s="113" t="e">
        <f t="shared" si="0"/>
        <v>#DIV/0!</v>
      </c>
      <c r="J16" s="113">
        <f t="shared" si="1"/>
        <v>0</v>
      </c>
      <c r="K16" s="113" t="e">
        <f t="shared" si="4"/>
        <v>#DIV/0!</v>
      </c>
      <c r="L16" s="113" t="e">
        <f t="shared" si="2"/>
        <v>#DIV/0!</v>
      </c>
      <c r="M16" s="113" t="e">
        <f t="shared" si="5"/>
        <v>#DIV/0!</v>
      </c>
    </row>
    <row r="17" spans="1:13" x14ac:dyDescent="0.3">
      <c r="H17" s="112">
        <f t="shared" si="3"/>
        <v>0</v>
      </c>
      <c r="I17" s="113" t="e">
        <f t="shared" si="0"/>
        <v>#DIV/0!</v>
      </c>
      <c r="J17" s="113">
        <f t="shared" si="1"/>
        <v>0</v>
      </c>
      <c r="K17" s="113" t="e">
        <f t="shared" si="4"/>
        <v>#DIV/0!</v>
      </c>
      <c r="L17" s="113" t="e">
        <f t="shared" si="2"/>
        <v>#DIV/0!</v>
      </c>
      <c r="M17" s="113" t="e">
        <f t="shared" si="5"/>
        <v>#DIV/0!</v>
      </c>
    </row>
    <row r="18" spans="1:13" x14ac:dyDescent="0.3">
      <c r="H18" s="112">
        <f t="shared" si="3"/>
        <v>0</v>
      </c>
      <c r="I18" s="113" t="e">
        <f t="shared" si="0"/>
        <v>#DIV/0!</v>
      </c>
      <c r="J18" s="113">
        <f t="shared" si="1"/>
        <v>0</v>
      </c>
      <c r="K18" s="113" t="e">
        <f t="shared" si="4"/>
        <v>#DIV/0!</v>
      </c>
      <c r="L18" s="113" t="e">
        <f t="shared" si="2"/>
        <v>#DIV/0!</v>
      </c>
      <c r="M18" s="113" t="e">
        <f t="shared" si="5"/>
        <v>#DIV/0!</v>
      </c>
    </row>
    <row r="19" spans="1:13" x14ac:dyDescent="0.3">
      <c r="H19" s="112">
        <f t="shared" si="3"/>
        <v>0</v>
      </c>
      <c r="I19" s="113" t="e">
        <f t="shared" si="0"/>
        <v>#DIV/0!</v>
      </c>
      <c r="J19" s="113">
        <f t="shared" si="1"/>
        <v>0</v>
      </c>
      <c r="K19" s="113" t="e">
        <f t="shared" si="4"/>
        <v>#DIV/0!</v>
      </c>
      <c r="L19" s="113" t="e">
        <f t="shared" si="2"/>
        <v>#DIV/0!</v>
      </c>
      <c r="M19" s="113" t="e">
        <f t="shared" si="5"/>
        <v>#DIV/0!</v>
      </c>
    </row>
    <row r="20" spans="1:13" x14ac:dyDescent="0.3">
      <c r="H20" s="112">
        <f t="shared" si="3"/>
        <v>0</v>
      </c>
      <c r="I20" s="113" t="e">
        <f t="shared" si="0"/>
        <v>#DIV/0!</v>
      </c>
      <c r="J20" s="113">
        <f t="shared" si="1"/>
        <v>0</v>
      </c>
      <c r="K20" s="113" t="e">
        <f t="shared" si="4"/>
        <v>#DIV/0!</v>
      </c>
      <c r="L20" s="113" t="e">
        <f t="shared" si="2"/>
        <v>#DIV/0!</v>
      </c>
      <c r="M20" s="113" t="e">
        <f t="shared" si="5"/>
        <v>#DIV/0!</v>
      </c>
    </row>
    <row r="21" spans="1:13" x14ac:dyDescent="0.3">
      <c r="H21" s="112">
        <f t="shared" si="3"/>
        <v>0</v>
      </c>
      <c r="I21" s="113" t="e">
        <f t="shared" si="0"/>
        <v>#DIV/0!</v>
      </c>
      <c r="J21" s="113">
        <f t="shared" si="1"/>
        <v>0</v>
      </c>
      <c r="K21" s="113" t="e">
        <f t="shared" si="4"/>
        <v>#DIV/0!</v>
      </c>
      <c r="L21" s="113" t="e">
        <f t="shared" si="2"/>
        <v>#DIV/0!</v>
      </c>
      <c r="M21" s="113" t="e">
        <f t="shared" si="5"/>
        <v>#DIV/0!</v>
      </c>
    </row>
    <row r="22" spans="1:13" x14ac:dyDescent="0.3">
      <c r="H22" s="112">
        <f t="shared" si="3"/>
        <v>0</v>
      </c>
      <c r="I22" s="113" t="e">
        <f t="shared" si="0"/>
        <v>#DIV/0!</v>
      </c>
      <c r="J22" s="113">
        <f t="shared" si="1"/>
        <v>0</v>
      </c>
      <c r="K22" s="113" t="e">
        <f t="shared" si="4"/>
        <v>#DIV/0!</v>
      </c>
      <c r="L22" s="113" t="e">
        <f t="shared" si="2"/>
        <v>#DIV/0!</v>
      </c>
      <c r="M22" s="113" t="e">
        <f t="shared" si="5"/>
        <v>#DIV/0!</v>
      </c>
    </row>
    <row r="23" spans="1:13" x14ac:dyDescent="0.3">
      <c r="H23" s="112">
        <f t="shared" si="3"/>
        <v>0</v>
      </c>
      <c r="I23" s="113" t="e">
        <f t="shared" si="0"/>
        <v>#DIV/0!</v>
      </c>
      <c r="J23" s="113">
        <f t="shared" si="1"/>
        <v>0</v>
      </c>
      <c r="K23" s="113" t="e">
        <f t="shared" si="4"/>
        <v>#DIV/0!</v>
      </c>
      <c r="L23" s="113" t="e">
        <f t="shared" si="2"/>
        <v>#DIV/0!</v>
      </c>
      <c r="M23" s="113" t="e">
        <f t="shared" si="5"/>
        <v>#DIV/0!</v>
      </c>
    </row>
    <row r="24" spans="1:13" x14ac:dyDescent="0.3">
      <c r="H24" s="112">
        <f t="shared" si="3"/>
        <v>0</v>
      </c>
      <c r="I24" s="113" t="e">
        <f t="shared" si="0"/>
        <v>#DIV/0!</v>
      </c>
      <c r="J24" s="113">
        <f t="shared" si="1"/>
        <v>0</v>
      </c>
      <c r="K24" s="113" t="e">
        <f t="shared" si="4"/>
        <v>#DIV/0!</v>
      </c>
      <c r="L24" s="113" t="e">
        <f t="shared" si="2"/>
        <v>#DIV/0!</v>
      </c>
      <c r="M24" s="113" t="e">
        <f t="shared" si="5"/>
        <v>#DIV/0!</v>
      </c>
    </row>
    <row r="25" spans="1:13" x14ac:dyDescent="0.3">
      <c r="H25" s="112">
        <f t="shared" si="3"/>
        <v>0</v>
      </c>
      <c r="I25" s="113" t="e">
        <f t="shared" si="0"/>
        <v>#DIV/0!</v>
      </c>
      <c r="J25" s="113">
        <f t="shared" si="1"/>
        <v>0</v>
      </c>
      <c r="K25" s="113" t="e">
        <f t="shared" si="4"/>
        <v>#DIV/0!</v>
      </c>
      <c r="L25" s="113" t="e">
        <f t="shared" si="2"/>
        <v>#DIV/0!</v>
      </c>
      <c r="M25" s="113" t="e">
        <f t="shared" si="5"/>
        <v>#DIV/0!</v>
      </c>
    </row>
    <row r="26" spans="1:13" x14ac:dyDescent="0.3">
      <c r="H26" s="112">
        <f t="shared" si="3"/>
        <v>0</v>
      </c>
      <c r="I26" s="113" t="e">
        <f t="shared" si="0"/>
        <v>#DIV/0!</v>
      </c>
      <c r="J26" s="113">
        <f t="shared" si="1"/>
        <v>0</v>
      </c>
      <c r="K26" s="113" t="e">
        <f t="shared" si="4"/>
        <v>#DIV/0!</v>
      </c>
      <c r="L26" s="113" t="e">
        <f t="shared" si="2"/>
        <v>#DIV/0!</v>
      </c>
      <c r="M26" s="113" t="e">
        <f t="shared" si="5"/>
        <v>#DIV/0!</v>
      </c>
    </row>
    <row r="27" spans="1:13" x14ac:dyDescent="0.3">
      <c r="H27" s="112">
        <f t="shared" si="3"/>
        <v>0</v>
      </c>
      <c r="I27" s="113" t="e">
        <f t="shared" si="0"/>
        <v>#DIV/0!</v>
      </c>
      <c r="J27" s="113">
        <f t="shared" si="1"/>
        <v>0</v>
      </c>
      <c r="K27" s="113" t="e">
        <f t="shared" si="4"/>
        <v>#DIV/0!</v>
      </c>
      <c r="L27" s="113" t="e">
        <f t="shared" si="2"/>
        <v>#DIV/0!</v>
      </c>
      <c r="M27" s="113" t="e">
        <f t="shared" si="5"/>
        <v>#DIV/0!</v>
      </c>
    </row>
    <row r="28" spans="1:13" x14ac:dyDescent="0.3">
      <c r="H28" s="112">
        <f t="shared" si="3"/>
        <v>0</v>
      </c>
      <c r="I28" s="113" t="e">
        <f t="shared" si="0"/>
        <v>#DIV/0!</v>
      </c>
      <c r="J28" s="113">
        <f t="shared" si="1"/>
        <v>0</v>
      </c>
      <c r="K28" s="113" t="e">
        <f t="shared" si="4"/>
        <v>#DIV/0!</v>
      </c>
      <c r="L28" s="113" t="e">
        <f t="shared" si="2"/>
        <v>#DIV/0!</v>
      </c>
      <c r="M28" s="113" t="e">
        <f t="shared" si="5"/>
        <v>#DIV/0!</v>
      </c>
    </row>
    <row r="29" spans="1:13" x14ac:dyDescent="0.3">
      <c r="H29" s="112">
        <f t="shared" si="3"/>
        <v>0</v>
      </c>
      <c r="I29" s="113" t="e">
        <f t="shared" si="0"/>
        <v>#DIV/0!</v>
      </c>
      <c r="J29" s="113">
        <f t="shared" si="1"/>
        <v>0</v>
      </c>
      <c r="K29" s="113" t="e">
        <f t="shared" si="4"/>
        <v>#DIV/0!</v>
      </c>
      <c r="L29" s="113" t="e">
        <f t="shared" si="2"/>
        <v>#DIV/0!</v>
      </c>
      <c r="M29" s="113" t="e">
        <f t="shared" si="5"/>
        <v>#DIV/0!</v>
      </c>
    </row>
    <row r="30" spans="1:13" x14ac:dyDescent="0.3">
      <c r="H30" s="112">
        <f t="shared" si="3"/>
        <v>0</v>
      </c>
      <c r="I30" s="113" t="e">
        <f t="shared" si="0"/>
        <v>#DIV/0!</v>
      </c>
      <c r="J30" s="113">
        <f t="shared" si="1"/>
        <v>0</v>
      </c>
      <c r="K30" s="113" t="e">
        <f t="shared" si="4"/>
        <v>#DIV/0!</v>
      </c>
      <c r="L30" s="113" t="e">
        <f t="shared" si="2"/>
        <v>#DIV/0!</v>
      </c>
      <c r="M30" s="113" t="e">
        <f t="shared" si="5"/>
        <v>#DIV/0!</v>
      </c>
    </row>
    <row r="31" spans="1:13" x14ac:dyDescent="0.3">
      <c r="H31" s="112">
        <f t="shared" si="3"/>
        <v>0</v>
      </c>
      <c r="I31" s="113" t="e">
        <f t="shared" si="0"/>
        <v>#DIV/0!</v>
      </c>
      <c r="J31" s="113">
        <f t="shared" si="1"/>
        <v>0</v>
      </c>
      <c r="K31" s="113" t="e">
        <f t="shared" si="4"/>
        <v>#DIV/0!</v>
      </c>
      <c r="L31" s="113" t="e">
        <f t="shared" si="2"/>
        <v>#DIV/0!</v>
      </c>
      <c r="M31" s="113" t="e">
        <f t="shared" si="5"/>
        <v>#DIV/0!</v>
      </c>
    </row>
    <row r="32" spans="1:13" x14ac:dyDescent="0.3">
      <c r="A32" s="128"/>
      <c r="B32" s="128"/>
      <c r="C32" s="129"/>
      <c r="D32" s="129"/>
      <c r="H32" s="112">
        <f t="shared" si="3"/>
        <v>0</v>
      </c>
      <c r="I32" s="113" t="e">
        <f t="shared" si="0"/>
        <v>#DIV/0!</v>
      </c>
      <c r="J32" s="113">
        <f t="shared" si="1"/>
        <v>0</v>
      </c>
      <c r="K32" s="113" t="e">
        <f t="shared" si="4"/>
        <v>#DIV/0!</v>
      </c>
      <c r="L32" s="113" t="e">
        <f t="shared" si="2"/>
        <v>#DIV/0!</v>
      </c>
      <c r="M32" s="113" t="e">
        <f t="shared" si="5"/>
        <v>#DIV/0!</v>
      </c>
    </row>
    <row r="33" spans="8:13" x14ac:dyDescent="0.3">
      <c r="H33" s="112">
        <f t="shared" si="3"/>
        <v>0</v>
      </c>
      <c r="I33" s="113" t="e">
        <f t="shared" si="0"/>
        <v>#DIV/0!</v>
      </c>
      <c r="J33" s="113">
        <f t="shared" si="1"/>
        <v>0</v>
      </c>
      <c r="K33" s="113" t="e">
        <f t="shared" ref="K33:K96" si="6">I33+J33</f>
        <v>#DIV/0!</v>
      </c>
      <c r="L33" s="113" t="e">
        <f t="shared" si="2"/>
        <v>#DIV/0!</v>
      </c>
      <c r="M33" s="113" t="e">
        <f t="shared" ref="M33:M96" si="7">L33-K33</f>
        <v>#DIV/0!</v>
      </c>
    </row>
    <row r="34" spans="8:13" x14ac:dyDescent="0.3">
      <c r="H34" s="112">
        <f t="shared" si="3"/>
        <v>0</v>
      </c>
      <c r="I34" s="113" t="e">
        <f t="shared" si="0"/>
        <v>#DIV/0!</v>
      </c>
      <c r="J34" s="113">
        <f t="shared" si="1"/>
        <v>0</v>
      </c>
      <c r="K34" s="113" t="e">
        <f t="shared" si="6"/>
        <v>#DIV/0!</v>
      </c>
      <c r="L34" s="113" t="e">
        <f t="shared" si="2"/>
        <v>#DIV/0!</v>
      </c>
      <c r="M34" s="113" t="e">
        <f t="shared" si="7"/>
        <v>#DIV/0!</v>
      </c>
    </row>
    <row r="35" spans="8:13" x14ac:dyDescent="0.3">
      <c r="H35" s="112">
        <f t="shared" si="3"/>
        <v>0</v>
      </c>
      <c r="I35" s="113" t="e">
        <f t="shared" ref="I35:I66" si="8">$B$10/$B$11*H35</f>
        <v>#DIV/0!</v>
      </c>
      <c r="J35" s="113">
        <f t="shared" ref="J35:J66" si="9">B$6</f>
        <v>0</v>
      </c>
      <c r="K35" s="113" t="e">
        <f t="shared" si="6"/>
        <v>#DIV/0!</v>
      </c>
      <c r="L35" s="113" t="e">
        <f t="shared" ref="L35:L66" si="10">$B$3/$B$11*H35</f>
        <v>#DIV/0!</v>
      </c>
      <c r="M35" s="113" t="e">
        <f t="shared" si="7"/>
        <v>#DIV/0!</v>
      </c>
    </row>
    <row r="36" spans="8:13" x14ac:dyDescent="0.3">
      <c r="H36" s="112">
        <f t="shared" ref="H36:H67" si="11">H35+$H$1</f>
        <v>0</v>
      </c>
      <c r="I36" s="113" t="e">
        <f t="shared" si="8"/>
        <v>#DIV/0!</v>
      </c>
      <c r="J36" s="113">
        <f t="shared" si="9"/>
        <v>0</v>
      </c>
      <c r="K36" s="113" t="e">
        <f t="shared" si="6"/>
        <v>#DIV/0!</v>
      </c>
      <c r="L36" s="113" t="e">
        <f t="shared" si="10"/>
        <v>#DIV/0!</v>
      </c>
      <c r="M36" s="113" t="e">
        <f t="shared" si="7"/>
        <v>#DIV/0!</v>
      </c>
    </row>
    <row r="37" spans="8:13" x14ac:dyDescent="0.3">
      <c r="H37" s="112">
        <f t="shared" si="11"/>
        <v>0</v>
      </c>
      <c r="I37" s="113" t="e">
        <f t="shared" si="8"/>
        <v>#DIV/0!</v>
      </c>
      <c r="J37" s="113">
        <f t="shared" si="9"/>
        <v>0</v>
      </c>
      <c r="K37" s="113" t="e">
        <f t="shared" si="6"/>
        <v>#DIV/0!</v>
      </c>
      <c r="L37" s="113" t="e">
        <f t="shared" si="10"/>
        <v>#DIV/0!</v>
      </c>
      <c r="M37" s="113" t="e">
        <f t="shared" si="7"/>
        <v>#DIV/0!</v>
      </c>
    </row>
    <row r="38" spans="8:13" x14ac:dyDescent="0.3">
      <c r="H38" s="112">
        <f t="shared" si="11"/>
        <v>0</v>
      </c>
      <c r="I38" s="113" t="e">
        <f t="shared" si="8"/>
        <v>#DIV/0!</v>
      </c>
      <c r="J38" s="113">
        <f t="shared" si="9"/>
        <v>0</v>
      </c>
      <c r="K38" s="113" t="e">
        <f t="shared" si="6"/>
        <v>#DIV/0!</v>
      </c>
      <c r="L38" s="113" t="e">
        <f t="shared" si="10"/>
        <v>#DIV/0!</v>
      </c>
      <c r="M38" s="113" t="e">
        <f t="shared" si="7"/>
        <v>#DIV/0!</v>
      </c>
    </row>
    <row r="39" spans="8:13" x14ac:dyDescent="0.3">
      <c r="H39" s="112">
        <f t="shared" si="11"/>
        <v>0</v>
      </c>
      <c r="I39" s="113" t="e">
        <f t="shared" si="8"/>
        <v>#DIV/0!</v>
      </c>
      <c r="J39" s="113">
        <f t="shared" si="9"/>
        <v>0</v>
      </c>
      <c r="K39" s="113" t="e">
        <f t="shared" si="6"/>
        <v>#DIV/0!</v>
      </c>
      <c r="L39" s="113" t="e">
        <f t="shared" si="10"/>
        <v>#DIV/0!</v>
      </c>
      <c r="M39" s="113" t="e">
        <f t="shared" si="7"/>
        <v>#DIV/0!</v>
      </c>
    </row>
    <row r="40" spans="8:13" x14ac:dyDescent="0.3">
      <c r="H40" s="112">
        <f t="shared" si="11"/>
        <v>0</v>
      </c>
      <c r="I40" s="113" t="e">
        <f t="shared" si="8"/>
        <v>#DIV/0!</v>
      </c>
      <c r="J40" s="113">
        <f t="shared" si="9"/>
        <v>0</v>
      </c>
      <c r="K40" s="113" t="e">
        <f t="shared" si="6"/>
        <v>#DIV/0!</v>
      </c>
      <c r="L40" s="113" t="e">
        <f t="shared" si="10"/>
        <v>#DIV/0!</v>
      </c>
      <c r="M40" s="113" t="e">
        <f t="shared" si="7"/>
        <v>#DIV/0!</v>
      </c>
    </row>
    <row r="41" spans="8:13" x14ac:dyDescent="0.3">
      <c r="H41" s="112">
        <f t="shared" si="11"/>
        <v>0</v>
      </c>
      <c r="I41" s="113" t="e">
        <f t="shared" si="8"/>
        <v>#DIV/0!</v>
      </c>
      <c r="J41" s="113">
        <f t="shared" si="9"/>
        <v>0</v>
      </c>
      <c r="K41" s="113" t="e">
        <f t="shared" si="6"/>
        <v>#DIV/0!</v>
      </c>
      <c r="L41" s="113" t="e">
        <f t="shared" si="10"/>
        <v>#DIV/0!</v>
      </c>
      <c r="M41" s="113" t="e">
        <f t="shared" si="7"/>
        <v>#DIV/0!</v>
      </c>
    </row>
    <row r="42" spans="8:13" x14ac:dyDescent="0.3">
      <c r="H42" s="112">
        <f t="shared" si="11"/>
        <v>0</v>
      </c>
      <c r="I42" s="113" t="e">
        <f t="shared" si="8"/>
        <v>#DIV/0!</v>
      </c>
      <c r="J42" s="113">
        <f t="shared" si="9"/>
        <v>0</v>
      </c>
      <c r="K42" s="113" t="e">
        <f t="shared" si="6"/>
        <v>#DIV/0!</v>
      </c>
      <c r="L42" s="113" t="e">
        <f t="shared" si="10"/>
        <v>#DIV/0!</v>
      </c>
      <c r="M42" s="113" t="e">
        <f t="shared" si="7"/>
        <v>#DIV/0!</v>
      </c>
    </row>
    <row r="43" spans="8:13" x14ac:dyDescent="0.3">
      <c r="H43" s="112">
        <f t="shared" si="11"/>
        <v>0</v>
      </c>
      <c r="I43" s="113" t="e">
        <f t="shared" si="8"/>
        <v>#DIV/0!</v>
      </c>
      <c r="J43" s="113">
        <f t="shared" si="9"/>
        <v>0</v>
      </c>
      <c r="K43" s="113" t="e">
        <f t="shared" si="6"/>
        <v>#DIV/0!</v>
      </c>
      <c r="L43" s="113" t="e">
        <f t="shared" si="10"/>
        <v>#DIV/0!</v>
      </c>
      <c r="M43" s="113" t="e">
        <f t="shared" si="7"/>
        <v>#DIV/0!</v>
      </c>
    </row>
    <row r="44" spans="8:13" x14ac:dyDescent="0.3">
      <c r="H44" s="112">
        <f t="shared" si="11"/>
        <v>0</v>
      </c>
      <c r="I44" s="113" t="e">
        <f t="shared" si="8"/>
        <v>#DIV/0!</v>
      </c>
      <c r="J44" s="113">
        <f t="shared" si="9"/>
        <v>0</v>
      </c>
      <c r="K44" s="113" t="e">
        <f t="shared" si="6"/>
        <v>#DIV/0!</v>
      </c>
      <c r="L44" s="113" t="e">
        <f t="shared" si="10"/>
        <v>#DIV/0!</v>
      </c>
      <c r="M44" s="113" t="e">
        <f t="shared" si="7"/>
        <v>#DIV/0!</v>
      </c>
    </row>
    <row r="45" spans="8:13" x14ac:dyDescent="0.3">
      <c r="H45" s="112">
        <f t="shared" si="11"/>
        <v>0</v>
      </c>
      <c r="I45" s="113" t="e">
        <f t="shared" si="8"/>
        <v>#DIV/0!</v>
      </c>
      <c r="J45" s="113">
        <f t="shared" si="9"/>
        <v>0</v>
      </c>
      <c r="K45" s="113" t="e">
        <f t="shared" si="6"/>
        <v>#DIV/0!</v>
      </c>
      <c r="L45" s="113" t="e">
        <f t="shared" si="10"/>
        <v>#DIV/0!</v>
      </c>
      <c r="M45" s="113" t="e">
        <f t="shared" si="7"/>
        <v>#DIV/0!</v>
      </c>
    </row>
    <row r="46" spans="8:13" x14ac:dyDescent="0.3">
      <c r="H46" s="112">
        <f t="shared" si="11"/>
        <v>0</v>
      </c>
      <c r="I46" s="113" t="e">
        <f t="shared" si="8"/>
        <v>#DIV/0!</v>
      </c>
      <c r="J46" s="113">
        <f t="shared" si="9"/>
        <v>0</v>
      </c>
      <c r="K46" s="113" t="e">
        <f t="shared" si="6"/>
        <v>#DIV/0!</v>
      </c>
      <c r="L46" s="113" t="e">
        <f t="shared" si="10"/>
        <v>#DIV/0!</v>
      </c>
      <c r="M46" s="113" t="e">
        <f t="shared" si="7"/>
        <v>#DIV/0!</v>
      </c>
    </row>
    <row r="47" spans="8:13" x14ac:dyDescent="0.3">
      <c r="H47" s="112">
        <f t="shared" si="11"/>
        <v>0</v>
      </c>
      <c r="I47" s="113" t="e">
        <f t="shared" si="8"/>
        <v>#DIV/0!</v>
      </c>
      <c r="J47" s="113">
        <f t="shared" si="9"/>
        <v>0</v>
      </c>
      <c r="K47" s="113" t="e">
        <f t="shared" si="6"/>
        <v>#DIV/0!</v>
      </c>
      <c r="L47" s="113" t="e">
        <f t="shared" si="10"/>
        <v>#DIV/0!</v>
      </c>
      <c r="M47" s="113" t="e">
        <f t="shared" si="7"/>
        <v>#DIV/0!</v>
      </c>
    </row>
    <row r="48" spans="8:13" x14ac:dyDescent="0.3">
      <c r="H48" s="112">
        <f t="shared" si="11"/>
        <v>0</v>
      </c>
      <c r="I48" s="113" t="e">
        <f t="shared" si="8"/>
        <v>#DIV/0!</v>
      </c>
      <c r="J48" s="113">
        <f t="shared" si="9"/>
        <v>0</v>
      </c>
      <c r="K48" s="113" t="e">
        <f t="shared" si="6"/>
        <v>#DIV/0!</v>
      </c>
      <c r="L48" s="113" t="e">
        <f t="shared" si="10"/>
        <v>#DIV/0!</v>
      </c>
      <c r="M48" s="113" t="e">
        <f t="shared" si="7"/>
        <v>#DIV/0!</v>
      </c>
    </row>
    <row r="49" spans="8:13" x14ac:dyDescent="0.3">
      <c r="H49" s="112">
        <f t="shared" si="11"/>
        <v>0</v>
      </c>
      <c r="I49" s="113" t="e">
        <f t="shared" si="8"/>
        <v>#DIV/0!</v>
      </c>
      <c r="J49" s="113">
        <f t="shared" si="9"/>
        <v>0</v>
      </c>
      <c r="K49" s="113" t="e">
        <f t="shared" si="6"/>
        <v>#DIV/0!</v>
      </c>
      <c r="L49" s="113" t="e">
        <f t="shared" si="10"/>
        <v>#DIV/0!</v>
      </c>
      <c r="M49" s="113" t="e">
        <f t="shared" si="7"/>
        <v>#DIV/0!</v>
      </c>
    </row>
    <row r="50" spans="8:13" x14ac:dyDescent="0.3">
      <c r="H50" s="112">
        <f t="shared" si="11"/>
        <v>0</v>
      </c>
      <c r="I50" s="113" t="e">
        <f t="shared" si="8"/>
        <v>#DIV/0!</v>
      </c>
      <c r="J50" s="113">
        <f t="shared" si="9"/>
        <v>0</v>
      </c>
      <c r="K50" s="113" t="e">
        <f t="shared" si="6"/>
        <v>#DIV/0!</v>
      </c>
      <c r="L50" s="113" t="e">
        <f t="shared" si="10"/>
        <v>#DIV/0!</v>
      </c>
      <c r="M50" s="113" t="e">
        <f t="shared" si="7"/>
        <v>#DIV/0!</v>
      </c>
    </row>
    <row r="51" spans="8:13" x14ac:dyDescent="0.3">
      <c r="H51" s="112">
        <f t="shared" si="11"/>
        <v>0</v>
      </c>
      <c r="I51" s="113" t="e">
        <f t="shared" si="8"/>
        <v>#DIV/0!</v>
      </c>
      <c r="J51" s="113">
        <f t="shared" si="9"/>
        <v>0</v>
      </c>
      <c r="K51" s="113" t="e">
        <f t="shared" si="6"/>
        <v>#DIV/0!</v>
      </c>
      <c r="L51" s="113" t="e">
        <f t="shared" si="10"/>
        <v>#DIV/0!</v>
      </c>
      <c r="M51" s="113" t="e">
        <f t="shared" si="7"/>
        <v>#DIV/0!</v>
      </c>
    </row>
    <row r="52" spans="8:13" x14ac:dyDescent="0.3">
      <c r="H52" s="112">
        <f t="shared" si="11"/>
        <v>0</v>
      </c>
      <c r="I52" s="113" t="e">
        <f t="shared" si="8"/>
        <v>#DIV/0!</v>
      </c>
      <c r="J52" s="113">
        <f t="shared" si="9"/>
        <v>0</v>
      </c>
      <c r="K52" s="113" t="e">
        <f t="shared" si="6"/>
        <v>#DIV/0!</v>
      </c>
      <c r="L52" s="113" t="e">
        <f t="shared" si="10"/>
        <v>#DIV/0!</v>
      </c>
      <c r="M52" s="113" t="e">
        <f t="shared" si="7"/>
        <v>#DIV/0!</v>
      </c>
    </row>
    <row r="53" spans="8:13" x14ac:dyDescent="0.3">
      <c r="H53" s="112">
        <f t="shared" si="11"/>
        <v>0</v>
      </c>
      <c r="I53" s="113" t="e">
        <f t="shared" si="8"/>
        <v>#DIV/0!</v>
      </c>
      <c r="J53" s="113">
        <f t="shared" si="9"/>
        <v>0</v>
      </c>
      <c r="K53" s="113" t="e">
        <f t="shared" si="6"/>
        <v>#DIV/0!</v>
      </c>
      <c r="L53" s="113" t="e">
        <f t="shared" si="10"/>
        <v>#DIV/0!</v>
      </c>
      <c r="M53" s="113" t="e">
        <f t="shared" si="7"/>
        <v>#DIV/0!</v>
      </c>
    </row>
    <row r="54" spans="8:13" x14ac:dyDescent="0.3">
      <c r="H54" s="112">
        <f t="shared" si="11"/>
        <v>0</v>
      </c>
      <c r="I54" s="113" t="e">
        <f t="shared" si="8"/>
        <v>#DIV/0!</v>
      </c>
      <c r="J54" s="113">
        <f t="shared" si="9"/>
        <v>0</v>
      </c>
      <c r="K54" s="113" t="e">
        <f t="shared" si="6"/>
        <v>#DIV/0!</v>
      </c>
      <c r="L54" s="113" t="e">
        <f t="shared" si="10"/>
        <v>#DIV/0!</v>
      </c>
      <c r="M54" s="113" t="e">
        <f t="shared" si="7"/>
        <v>#DIV/0!</v>
      </c>
    </row>
    <row r="55" spans="8:13" x14ac:dyDescent="0.3">
      <c r="H55" s="112">
        <f t="shared" si="11"/>
        <v>0</v>
      </c>
      <c r="I55" s="113" t="e">
        <f t="shared" si="8"/>
        <v>#DIV/0!</v>
      </c>
      <c r="J55" s="113">
        <f t="shared" si="9"/>
        <v>0</v>
      </c>
      <c r="K55" s="113" t="e">
        <f t="shared" si="6"/>
        <v>#DIV/0!</v>
      </c>
      <c r="L55" s="113" t="e">
        <f t="shared" si="10"/>
        <v>#DIV/0!</v>
      </c>
      <c r="M55" s="113" t="e">
        <f t="shared" si="7"/>
        <v>#DIV/0!</v>
      </c>
    </row>
    <row r="56" spans="8:13" x14ac:dyDescent="0.3">
      <c r="H56" s="112">
        <f t="shared" si="11"/>
        <v>0</v>
      </c>
      <c r="I56" s="113" t="e">
        <f t="shared" si="8"/>
        <v>#DIV/0!</v>
      </c>
      <c r="J56" s="113">
        <f t="shared" si="9"/>
        <v>0</v>
      </c>
      <c r="K56" s="113" t="e">
        <f t="shared" si="6"/>
        <v>#DIV/0!</v>
      </c>
      <c r="L56" s="113" t="e">
        <f t="shared" si="10"/>
        <v>#DIV/0!</v>
      </c>
      <c r="M56" s="113" t="e">
        <f t="shared" si="7"/>
        <v>#DIV/0!</v>
      </c>
    </row>
    <row r="57" spans="8:13" x14ac:dyDescent="0.3">
      <c r="H57" s="112">
        <f t="shared" si="11"/>
        <v>0</v>
      </c>
      <c r="I57" s="113" t="e">
        <f t="shared" si="8"/>
        <v>#DIV/0!</v>
      </c>
      <c r="J57" s="113">
        <f t="shared" si="9"/>
        <v>0</v>
      </c>
      <c r="K57" s="113" t="e">
        <f t="shared" si="6"/>
        <v>#DIV/0!</v>
      </c>
      <c r="L57" s="113" t="e">
        <f t="shared" si="10"/>
        <v>#DIV/0!</v>
      </c>
      <c r="M57" s="113" t="e">
        <f t="shared" si="7"/>
        <v>#DIV/0!</v>
      </c>
    </row>
    <row r="58" spans="8:13" x14ac:dyDescent="0.3">
      <c r="H58" s="112">
        <f t="shared" si="11"/>
        <v>0</v>
      </c>
      <c r="I58" s="113" t="e">
        <f t="shared" si="8"/>
        <v>#DIV/0!</v>
      </c>
      <c r="J58" s="113">
        <f t="shared" si="9"/>
        <v>0</v>
      </c>
      <c r="K58" s="113" t="e">
        <f t="shared" si="6"/>
        <v>#DIV/0!</v>
      </c>
      <c r="L58" s="113" t="e">
        <f t="shared" si="10"/>
        <v>#DIV/0!</v>
      </c>
      <c r="M58" s="113" t="e">
        <f t="shared" si="7"/>
        <v>#DIV/0!</v>
      </c>
    </row>
    <row r="59" spans="8:13" x14ac:dyDescent="0.3">
      <c r="H59" s="112">
        <f t="shared" si="11"/>
        <v>0</v>
      </c>
      <c r="I59" s="113" t="e">
        <f t="shared" si="8"/>
        <v>#DIV/0!</v>
      </c>
      <c r="J59" s="113">
        <f t="shared" si="9"/>
        <v>0</v>
      </c>
      <c r="K59" s="113" t="e">
        <f t="shared" si="6"/>
        <v>#DIV/0!</v>
      </c>
      <c r="L59" s="113" t="e">
        <f t="shared" si="10"/>
        <v>#DIV/0!</v>
      </c>
      <c r="M59" s="113" t="e">
        <f t="shared" si="7"/>
        <v>#DIV/0!</v>
      </c>
    </row>
    <row r="60" spans="8:13" x14ac:dyDescent="0.3">
      <c r="H60" s="112">
        <f t="shared" si="11"/>
        <v>0</v>
      </c>
      <c r="I60" s="113" t="e">
        <f t="shared" si="8"/>
        <v>#DIV/0!</v>
      </c>
      <c r="J60" s="113">
        <f t="shared" si="9"/>
        <v>0</v>
      </c>
      <c r="K60" s="113" t="e">
        <f t="shared" si="6"/>
        <v>#DIV/0!</v>
      </c>
      <c r="L60" s="113" t="e">
        <f t="shared" si="10"/>
        <v>#DIV/0!</v>
      </c>
      <c r="M60" s="113" t="e">
        <f t="shared" si="7"/>
        <v>#DIV/0!</v>
      </c>
    </row>
    <row r="61" spans="8:13" x14ac:dyDescent="0.3">
      <c r="H61" s="112">
        <f t="shared" si="11"/>
        <v>0</v>
      </c>
      <c r="I61" s="113" t="e">
        <f t="shared" si="8"/>
        <v>#DIV/0!</v>
      </c>
      <c r="J61" s="113">
        <f t="shared" si="9"/>
        <v>0</v>
      </c>
      <c r="K61" s="113" t="e">
        <f t="shared" si="6"/>
        <v>#DIV/0!</v>
      </c>
      <c r="L61" s="113" t="e">
        <f t="shared" si="10"/>
        <v>#DIV/0!</v>
      </c>
      <c r="M61" s="113" t="e">
        <f t="shared" si="7"/>
        <v>#DIV/0!</v>
      </c>
    </row>
    <row r="62" spans="8:13" x14ac:dyDescent="0.3">
      <c r="H62" s="112">
        <f t="shared" si="11"/>
        <v>0</v>
      </c>
      <c r="I62" s="113" t="e">
        <f t="shared" si="8"/>
        <v>#DIV/0!</v>
      </c>
      <c r="J62" s="113">
        <f t="shared" si="9"/>
        <v>0</v>
      </c>
      <c r="K62" s="113" t="e">
        <f t="shared" si="6"/>
        <v>#DIV/0!</v>
      </c>
      <c r="L62" s="113" t="e">
        <f t="shared" si="10"/>
        <v>#DIV/0!</v>
      </c>
      <c r="M62" s="113" t="e">
        <f t="shared" si="7"/>
        <v>#DIV/0!</v>
      </c>
    </row>
    <row r="63" spans="8:13" x14ac:dyDescent="0.3">
      <c r="H63" s="112">
        <f t="shared" si="11"/>
        <v>0</v>
      </c>
      <c r="I63" s="113" t="e">
        <f t="shared" si="8"/>
        <v>#DIV/0!</v>
      </c>
      <c r="J63" s="113">
        <f t="shared" si="9"/>
        <v>0</v>
      </c>
      <c r="K63" s="113" t="e">
        <f t="shared" si="6"/>
        <v>#DIV/0!</v>
      </c>
      <c r="L63" s="113" t="e">
        <f t="shared" si="10"/>
        <v>#DIV/0!</v>
      </c>
      <c r="M63" s="113" t="e">
        <f t="shared" si="7"/>
        <v>#DIV/0!</v>
      </c>
    </row>
    <row r="64" spans="8:13" x14ac:dyDescent="0.3">
      <c r="H64" s="112">
        <f t="shared" si="11"/>
        <v>0</v>
      </c>
      <c r="I64" s="113" t="e">
        <f t="shared" si="8"/>
        <v>#DIV/0!</v>
      </c>
      <c r="J64" s="113">
        <f t="shared" si="9"/>
        <v>0</v>
      </c>
      <c r="K64" s="113" t="e">
        <f t="shared" si="6"/>
        <v>#DIV/0!</v>
      </c>
      <c r="L64" s="113" t="e">
        <f t="shared" si="10"/>
        <v>#DIV/0!</v>
      </c>
      <c r="M64" s="113" t="e">
        <f t="shared" si="7"/>
        <v>#DIV/0!</v>
      </c>
    </row>
    <row r="65" spans="8:13" x14ac:dyDescent="0.3">
      <c r="H65" s="112">
        <f t="shared" si="11"/>
        <v>0</v>
      </c>
      <c r="I65" s="113" t="e">
        <f t="shared" si="8"/>
        <v>#DIV/0!</v>
      </c>
      <c r="J65" s="113">
        <f t="shared" si="9"/>
        <v>0</v>
      </c>
      <c r="K65" s="113" t="e">
        <f t="shared" si="6"/>
        <v>#DIV/0!</v>
      </c>
      <c r="L65" s="113" t="e">
        <f t="shared" si="10"/>
        <v>#DIV/0!</v>
      </c>
      <c r="M65" s="113" t="e">
        <f t="shared" si="7"/>
        <v>#DIV/0!</v>
      </c>
    </row>
    <row r="66" spans="8:13" x14ac:dyDescent="0.3">
      <c r="H66" s="112">
        <f t="shared" si="11"/>
        <v>0</v>
      </c>
      <c r="I66" s="113" t="e">
        <f t="shared" si="8"/>
        <v>#DIV/0!</v>
      </c>
      <c r="J66" s="113">
        <f t="shared" si="9"/>
        <v>0</v>
      </c>
      <c r="K66" s="113" t="e">
        <f t="shared" si="6"/>
        <v>#DIV/0!</v>
      </c>
      <c r="L66" s="113" t="e">
        <f t="shared" si="10"/>
        <v>#DIV/0!</v>
      </c>
      <c r="M66" s="113" t="e">
        <f t="shared" si="7"/>
        <v>#DIV/0!</v>
      </c>
    </row>
    <row r="67" spans="8:13" x14ac:dyDescent="0.3">
      <c r="H67" s="112">
        <f t="shared" si="11"/>
        <v>0</v>
      </c>
      <c r="I67" s="113" t="e">
        <f t="shared" ref="I67:I98" si="12">$B$10/$B$11*H67</f>
        <v>#DIV/0!</v>
      </c>
      <c r="J67" s="113">
        <f t="shared" ref="J67:J98" si="13">B$6</f>
        <v>0</v>
      </c>
      <c r="K67" s="113" t="e">
        <f t="shared" si="6"/>
        <v>#DIV/0!</v>
      </c>
      <c r="L67" s="113" t="e">
        <f t="shared" ref="L67:L96" si="14">$B$3/$B$11*H67</f>
        <v>#DIV/0!</v>
      </c>
      <c r="M67" s="113" t="e">
        <f t="shared" si="7"/>
        <v>#DIV/0!</v>
      </c>
    </row>
    <row r="68" spans="8:13" x14ac:dyDescent="0.3">
      <c r="H68" s="112">
        <f t="shared" ref="H68:H99" si="15">H67+$H$1</f>
        <v>0</v>
      </c>
      <c r="I68" s="113" t="e">
        <f t="shared" si="12"/>
        <v>#DIV/0!</v>
      </c>
      <c r="J68" s="113">
        <f t="shared" si="13"/>
        <v>0</v>
      </c>
      <c r="K68" s="113" t="e">
        <f t="shared" si="6"/>
        <v>#DIV/0!</v>
      </c>
      <c r="L68" s="113" t="e">
        <f t="shared" si="14"/>
        <v>#DIV/0!</v>
      </c>
      <c r="M68" s="113" t="e">
        <f t="shared" si="7"/>
        <v>#DIV/0!</v>
      </c>
    </row>
    <row r="69" spans="8:13" x14ac:dyDescent="0.3">
      <c r="H69" s="112">
        <f t="shared" si="15"/>
        <v>0</v>
      </c>
      <c r="I69" s="113" t="e">
        <f t="shared" si="12"/>
        <v>#DIV/0!</v>
      </c>
      <c r="J69" s="113">
        <f t="shared" si="13"/>
        <v>0</v>
      </c>
      <c r="K69" s="113" t="e">
        <f t="shared" si="6"/>
        <v>#DIV/0!</v>
      </c>
      <c r="L69" s="113" t="e">
        <f t="shared" si="14"/>
        <v>#DIV/0!</v>
      </c>
      <c r="M69" s="113" t="e">
        <f t="shared" si="7"/>
        <v>#DIV/0!</v>
      </c>
    </row>
    <row r="70" spans="8:13" x14ac:dyDescent="0.3">
      <c r="H70" s="112">
        <f t="shared" si="15"/>
        <v>0</v>
      </c>
      <c r="I70" s="113" t="e">
        <f t="shared" si="12"/>
        <v>#DIV/0!</v>
      </c>
      <c r="J70" s="113">
        <f t="shared" si="13"/>
        <v>0</v>
      </c>
      <c r="K70" s="113" t="e">
        <f t="shared" si="6"/>
        <v>#DIV/0!</v>
      </c>
      <c r="L70" s="113" t="e">
        <f t="shared" si="14"/>
        <v>#DIV/0!</v>
      </c>
      <c r="M70" s="113" t="e">
        <f t="shared" si="7"/>
        <v>#DIV/0!</v>
      </c>
    </row>
    <row r="71" spans="8:13" x14ac:dyDescent="0.3">
      <c r="H71" s="112">
        <f t="shared" si="15"/>
        <v>0</v>
      </c>
      <c r="I71" s="113" t="e">
        <f t="shared" si="12"/>
        <v>#DIV/0!</v>
      </c>
      <c r="J71" s="113">
        <f t="shared" si="13"/>
        <v>0</v>
      </c>
      <c r="K71" s="113" t="e">
        <f t="shared" si="6"/>
        <v>#DIV/0!</v>
      </c>
      <c r="L71" s="113" t="e">
        <f t="shared" si="14"/>
        <v>#DIV/0!</v>
      </c>
      <c r="M71" s="113" t="e">
        <f t="shared" si="7"/>
        <v>#DIV/0!</v>
      </c>
    </row>
    <row r="72" spans="8:13" x14ac:dyDescent="0.3">
      <c r="H72" s="112">
        <f t="shared" si="15"/>
        <v>0</v>
      </c>
      <c r="I72" s="113" t="e">
        <f t="shared" si="12"/>
        <v>#DIV/0!</v>
      </c>
      <c r="J72" s="113">
        <f t="shared" si="13"/>
        <v>0</v>
      </c>
      <c r="K72" s="113" t="e">
        <f t="shared" si="6"/>
        <v>#DIV/0!</v>
      </c>
      <c r="L72" s="113" t="e">
        <f t="shared" si="14"/>
        <v>#DIV/0!</v>
      </c>
      <c r="M72" s="113" t="e">
        <f t="shared" si="7"/>
        <v>#DIV/0!</v>
      </c>
    </row>
    <row r="73" spans="8:13" x14ac:dyDescent="0.3">
      <c r="H73" s="112">
        <f t="shared" si="15"/>
        <v>0</v>
      </c>
      <c r="I73" s="113" t="e">
        <f t="shared" si="12"/>
        <v>#DIV/0!</v>
      </c>
      <c r="J73" s="113">
        <f t="shared" si="13"/>
        <v>0</v>
      </c>
      <c r="K73" s="113" t="e">
        <f t="shared" si="6"/>
        <v>#DIV/0!</v>
      </c>
      <c r="L73" s="113" t="e">
        <f t="shared" si="14"/>
        <v>#DIV/0!</v>
      </c>
      <c r="M73" s="113" t="e">
        <f t="shared" si="7"/>
        <v>#DIV/0!</v>
      </c>
    </row>
    <row r="74" spans="8:13" x14ac:dyDescent="0.3">
      <c r="H74" s="112">
        <f t="shared" si="15"/>
        <v>0</v>
      </c>
      <c r="I74" s="113" t="e">
        <f t="shared" si="12"/>
        <v>#DIV/0!</v>
      </c>
      <c r="J74" s="113">
        <f t="shared" si="13"/>
        <v>0</v>
      </c>
      <c r="K74" s="113" t="e">
        <f t="shared" si="6"/>
        <v>#DIV/0!</v>
      </c>
      <c r="L74" s="113" t="e">
        <f t="shared" si="14"/>
        <v>#DIV/0!</v>
      </c>
      <c r="M74" s="113" t="e">
        <f t="shared" si="7"/>
        <v>#DIV/0!</v>
      </c>
    </row>
    <row r="75" spans="8:13" x14ac:dyDescent="0.3">
      <c r="H75" s="112">
        <f t="shared" si="15"/>
        <v>0</v>
      </c>
      <c r="I75" s="113" t="e">
        <f t="shared" si="12"/>
        <v>#DIV/0!</v>
      </c>
      <c r="J75" s="113">
        <f t="shared" si="13"/>
        <v>0</v>
      </c>
      <c r="K75" s="113" t="e">
        <f t="shared" si="6"/>
        <v>#DIV/0!</v>
      </c>
      <c r="L75" s="113" t="e">
        <f t="shared" si="14"/>
        <v>#DIV/0!</v>
      </c>
      <c r="M75" s="113" t="e">
        <f t="shared" si="7"/>
        <v>#DIV/0!</v>
      </c>
    </row>
    <row r="76" spans="8:13" x14ac:dyDescent="0.3">
      <c r="H76" s="112">
        <f t="shared" si="15"/>
        <v>0</v>
      </c>
      <c r="I76" s="113" t="e">
        <f t="shared" si="12"/>
        <v>#DIV/0!</v>
      </c>
      <c r="J76" s="113">
        <f t="shared" si="13"/>
        <v>0</v>
      </c>
      <c r="K76" s="113" t="e">
        <f t="shared" si="6"/>
        <v>#DIV/0!</v>
      </c>
      <c r="L76" s="113" t="e">
        <f t="shared" si="14"/>
        <v>#DIV/0!</v>
      </c>
      <c r="M76" s="113" t="e">
        <f t="shared" si="7"/>
        <v>#DIV/0!</v>
      </c>
    </row>
    <row r="77" spans="8:13" x14ac:dyDescent="0.3">
      <c r="H77" s="112">
        <f t="shared" si="15"/>
        <v>0</v>
      </c>
      <c r="I77" s="113" t="e">
        <f t="shared" si="12"/>
        <v>#DIV/0!</v>
      </c>
      <c r="J77" s="113">
        <f t="shared" si="13"/>
        <v>0</v>
      </c>
      <c r="K77" s="113" t="e">
        <f t="shared" si="6"/>
        <v>#DIV/0!</v>
      </c>
      <c r="L77" s="113" t="e">
        <f t="shared" si="14"/>
        <v>#DIV/0!</v>
      </c>
      <c r="M77" s="113" t="e">
        <f t="shared" si="7"/>
        <v>#DIV/0!</v>
      </c>
    </row>
    <row r="78" spans="8:13" x14ac:dyDescent="0.3">
      <c r="H78" s="112">
        <f t="shared" si="15"/>
        <v>0</v>
      </c>
      <c r="I78" s="113" t="e">
        <f t="shared" si="12"/>
        <v>#DIV/0!</v>
      </c>
      <c r="J78" s="113">
        <f t="shared" si="13"/>
        <v>0</v>
      </c>
      <c r="K78" s="113" t="e">
        <f t="shared" si="6"/>
        <v>#DIV/0!</v>
      </c>
      <c r="L78" s="113" t="e">
        <f t="shared" si="14"/>
        <v>#DIV/0!</v>
      </c>
      <c r="M78" s="113" t="e">
        <f t="shared" si="7"/>
        <v>#DIV/0!</v>
      </c>
    </row>
    <row r="79" spans="8:13" x14ac:dyDescent="0.3">
      <c r="H79" s="112">
        <f t="shared" si="15"/>
        <v>0</v>
      </c>
      <c r="I79" s="113" t="e">
        <f t="shared" si="12"/>
        <v>#DIV/0!</v>
      </c>
      <c r="J79" s="113">
        <f t="shared" si="13"/>
        <v>0</v>
      </c>
      <c r="K79" s="113" t="e">
        <f t="shared" si="6"/>
        <v>#DIV/0!</v>
      </c>
      <c r="L79" s="113" t="e">
        <f t="shared" si="14"/>
        <v>#DIV/0!</v>
      </c>
      <c r="M79" s="113" t="e">
        <f t="shared" si="7"/>
        <v>#DIV/0!</v>
      </c>
    </row>
    <row r="80" spans="8:13" x14ac:dyDescent="0.3">
      <c r="H80" s="112">
        <f t="shared" si="15"/>
        <v>0</v>
      </c>
      <c r="I80" s="113" t="e">
        <f t="shared" si="12"/>
        <v>#DIV/0!</v>
      </c>
      <c r="J80" s="113">
        <f t="shared" si="13"/>
        <v>0</v>
      </c>
      <c r="K80" s="113" t="e">
        <f t="shared" si="6"/>
        <v>#DIV/0!</v>
      </c>
      <c r="L80" s="113" t="e">
        <f t="shared" si="14"/>
        <v>#DIV/0!</v>
      </c>
      <c r="M80" s="113" t="e">
        <f t="shared" si="7"/>
        <v>#DIV/0!</v>
      </c>
    </row>
    <row r="81" spans="8:13" x14ac:dyDescent="0.3">
      <c r="H81" s="112">
        <f t="shared" si="15"/>
        <v>0</v>
      </c>
      <c r="I81" s="113" t="e">
        <f t="shared" si="12"/>
        <v>#DIV/0!</v>
      </c>
      <c r="J81" s="113">
        <f t="shared" si="13"/>
        <v>0</v>
      </c>
      <c r="K81" s="113" t="e">
        <f t="shared" si="6"/>
        <v>#DIV/0!</v>
      </c>
      <c r="L81" s="113" t="e">
        <f t="shared" si="14"/>
        <v>#DIV/0!</v>
      </c>
      <c r="M81" s="113" t="e">
        <f t="shared" si="7"/>
        <v>#DIV/0!</v>
      </c>
    </row>
    <row r="82" spans="8:13" x14ac:dyDescent="0.3">
      <c r="H82" s="112">
        <f t="shared" si="15"/>
        <v>0</v>
      </c>
      <c r="I82" s="113" t="e">
        <f t="shared" si="12"/>
        <v>#DIV/0!</v>
      </c>
      <c r="J82" s="113">
        <f t="shared" si="13"/>
        <v>0</v>
      </c>
      <c r="K82" s="113" t="e">
        <f t="shared" si="6"/>
        <v>#DIV/0!</v>
      </c>
      <c r="L82" s="113" t="e">
        <f t="shared" si="14"/>
        <v>#DIV/0!</v>
      </c>
      <c r="M82" s="113" t="e">
        <f t="shared" si="7"/>
        <v>#DIV/0!</v>
      </c>
    </row>
    <row r="83" spans="8:13" x14ac:dyDescent="0.3">
      <c r="H83" s="112">
        <f t="shared" si="15"/>
        <v>0</v>
      </c>
      <c r="I83" s="113" t="e">
        <f t="shared" si="12"/>
        <v>#DIV/0!</v>
      </c>
      <c r="J83" s="113">
        <f t="shared" si="13"/>
        <v>0</v>
      </c>
      <c r="K83" s="113" t="e">
        <f t="shared" si="6"/>
        <v>#DIV/0!</v>
      </c>
      <c r="L83" s="113" t="e">
        <f t="shared" si="14"/>
        <v>#DIV/0!</v>
      </c>
      <c r="M83" s="113" t="e">
        <f t="shared" si="7"/>
        <v>#DIV/0!</v>
      </c>
    </row>
    <row r="84" spans="8:13" x14ac:dyDescent="0.3">
      <c r="H84" s="112">
        <f t="shared" si="15"/>
        <v>0</v>
      </c>
      <c r="I84" s="113" t="e">
        <f t="shared" si="12"/>
        <v>#DIV/0!</v>
      </c>
      <c r="J84" s="113">
        <f t="shared" si="13"/>
        <v>0</v>
      </c>
      <c r="K84" s="113" t="e">
        <f t="shared" si="6"/>
        <v>#DIV/0!</v>
      </c>
      <c r="L84" s="113" t="e">
        <f t="shared" si="14"/>
        <v>#DIV/0!</v>
      </c>
      <c r="M84" s="113" t="e">
        <f t="shared" si="7"/>
        <v>#DIV/0!</v>
      </c>
    </row>
    <row r="85" spans="8:13" x14ac:dyDescent="0.3">
      <c r="H85" s="112">
        <f t="shared" si="15"/>
        <v>0</v>
      </c>
      <c r="I85" s="113" t="e">
        <f t="shared" si="12"/>
        <v>#DIV/0!</v>
      </c>
      <c r="J85" s="113">
        <f t="shared" si="13"/>
        <v>0</v>
      </c>
      <c r="K85" s="113" t="e">
        <f t="shared" si="6"/>
        <v>#DIV/0!</v>
      </c>
      <c r="L85" s="113" t="e">
        <f t="shared" si="14"/>
        <v>#DIV/0!</v>
      </c>
      <c r="M85" s="113" t="e">
        <f t="shared" si="7"/>
        <v>#DIV/0!</v>
      </c>
    </row>
    <row r="86" spans="8:13" x14ac:dyDescent="0.3">
      <c r="H86" s="112">
        <f t="shared" si="15"/>
        <v>0</v>
      </c>
      <c r="I86" s="113" t="e">
        <f t="shared" si="12"/>
        <v>#DIV/0!</v>
      </c>
      <c r="J86" s="113">
        <f t="shared" si="13"/>
        <v>0</v>
      </c>
      <c r="K86" s="113" t="e">
        <f t="shared" si="6"/>
        <v>#DIV/0!</v>
      </c>
      <c r="L86" s="113" t="e">
        <f t="shared" si="14"/>
        <v>#DIV/0!</v>
      </c>
      <c r="M86" s="113" t="e">
        <f t="shared" si="7"/>
        <v>#DIV/0!</v>
      </c>
    </row>
    <row r="87" spans="8:13" x14ac:dyDescent="0.3">
      <c r="H87" s="112">
        <f t="shared" si="15"/>
        <v>0</v>
      </c>
      <c r="I87" s="113" t="e">
        <f t="shared" si="12"/>
        <v>#DIV/0!</v>
      </c>
      <c r="J87" s="113">
        <f t="shared" si="13"/>
        <v>0</v>
      </c>
      <c r="K87" s="113" t="e">
        <f t="shared" si="6"/>
        <v>#DIV/0!</v>
      </c>
      <c r="L87" s="113" t="e">
        <f t="shared" si="14"/>
        <v>#DIV/0!</v>
      </c>
      <c r="M87" s="113" t="e">
        <f t="shared" si="7"/>
        <v>#DIV/0!</v>
      </c>
    </row>
    <row r="88" spans="8:13" x14ac:dyDescent="0.3">
      <c r="H88" s="112">
        <f t="shared" si="15"/>
        <v>0</v>
      </c>
      <c r="I88" s="113" t="e">
        <f t="shared" si="12"/>
        <v>#DIV/0!</v>
      </c>
      <c r="J88" s="113">
        <f t="shared" si="13"/>
        <v>0</v>
      </c>
      <c r="K88" s="113" t="e">
        <f t="shared" si="6"/>
        <v>#DIV/0!</v>
      </c>
      <c r="L88" s="113" t="e">
        <f t="shared" si="14"/>
        <v>#DIV/0!</v>
      </c>
      <c r="M88" s="113" t="e">
        <f t="shared" si="7"/>
        <v>#DIV/0!</v>
      </c>
    </row>
    <row r="89" spans="8:13" x14ac:dyDescent="0.3">
      <c r="H89" s="112">
        <f t="shared" si="15"/>
        <v>0</v>
      </c>
      <c r="I89" s="113" t="e">
        <f t="shared" si="12"/>
        <v>#DIV/0!</v>
      </c>
      <c r="J89" s="113">
        <f t="shared" si="13"/>
        <v>0</v>
      </c>
      <c r="K89" s="113" t="e">
        <f t="shared" si="6"/>
        <v>#DIV/0!</v>
      </c>
      <c r="L89" s="113" t="e">
        <f t="shared" si="14"/>
        <v>#DIV/0!</v>
      </c>
      <c r="M89" s="113" t="e">
        <f t="shared" si="7"/>
        <v>#DIV/0!</v>
      </c>
    </row>
    <row r="90" spans="8:13" x14ac:dyDescent="0.3">
      <c r="H90" s="112">
        <f t="shared" si="15"/>
        <v>0</v>
      </c>
      <c r="I90" s="113" t="e">
        <f t="shared" si="12"/>
        <v>#DIV/0!</v>
      </c>
      <c r="J90" s="113">
        <f t="shared" si="13"/>
        <v>0</v>
      </c>
      <c r="K90" s="113" t="e">
        <f t="shared" si="6"/>
        <v>#DIV/0!</v>
      </c>
      <c r="L90" s="113" t="e">
        <f t="shared" si="14"/>
        <v>#DIV/0!</v>
      </c>
      <c r="M90" s="113" t="e">
        <f t="shared" si="7"/>
        <v>#DIV/0!</v>
      </c>
    </row>
    <row r="91" spans="8:13" x14ac:dyDescent="0.3">
      <c r="H91" s="112">
        <f t="shared" si="15"/>
        <v>0</v>
      </c>
      <c r="I91" s="113" t="e">
        <f t="shared" si="12"/>
        <v>#DIV/0!</v>
      </c>
      <c r="J91" s="113">
        <f t="shared" si="13"/>
        <v>0</v>
      </c>
      <c r="K91" s="113" t="e">
        <f t="shared" si="6"/>
        <v>#DIV/0!</v>
      </c>
      <c r="L91" s="113" t="e">
        <f t="shared" si="14"/>
        <v>#DIV/0!</v>
      </c>
      <c r="M91" s="113" t="e">
        <f t="shared" si="7"/>
        <v>#DIV/0!</v>
      </c>
    </row>
    <row r="92" spans="8:13" x14ac:dyDescent="0.3">
      <c r="H92" s="112">
        <f t="shared" si="15"/>
        <v>0</v>
      </c>
      <c r="I92" s="113" t="e">
        <f t="shared" si="12"/>
        <v>#DIV/0!</v>
      </c>
      <c r="J92" s="113">
        <f t="shared" si="13"/>
        <v>0</v>
      </c>
      <c r="K92" s="113" t="e">
        <f t="shared" si="6"/>
        <v>#DIV/0!</v>
      </c>
      <c r="L92" s="113" t="e">
        <f t="shared" si="14"/>
        <v>#DIV/0!</v>
      </c>
      <c r="M92" s="113" t="e">
        <f t="shared" si="7"/>
        <v>#DIV/0!</v>
      </c>
    </row>
    <row r="93" spans="8:13" x14ac:dyDescent="0.3">
      <c r="H93" s="112">
        <f t="shared" si="15"/>
        <v>0</v>
      </c>
      <c r="I93" s="113" t="e">
        <f t="shared" si="12"/>
        <v>#DIV/0!</v>
      </c>
      <c r="J93" s="113">
        <f t="shared" si="13"/>
        <v>0</v>
      </c>
      <c r="K93" s="113" t="e">
        <f t="shared" si="6"/>
        <v>#DIV/0!</v>
      </c>
      <c r="L93" s="113" t="e">
        <f t="shared" si="14"/>
        <v>#DIV/0!</v>
      </c>
      <c r="M93" s="113" t="e">
        <f t="shared" si="7"/>
        <v>#DIV/0!</v>
      </c>
    </row>
    <row r="94" spans="8:13" x14ac:dyDescent="0.3">
      <c r="H94" s="112">
        <f t="shared" si="15"/>
        <v>0</v>
      </c>
      <c r="I94" s="113" t="e">
        <f t="shared" si="12"/>
        <v>#DIV/0!</v>
      </c>
      <c r="J94" s="113">
        <f t="shared" si="13"/>
        <v>0</v>
      </c>
      <c r="K94" s="113" t="e">
        <f t="shared" si="6"/>
        <v>#DIV/0!</v>
      </c>
      <c r="L94" s="113" t="e">
        <f t="shared" si="14"/>
        <v>#DIV/0!</v>
      </c>
      <c r="M94" s="113" t="e">
        <f t="shared" si="7"/>
        <v>#DIV/0!</v>
      </c>
    </row>
    <row r="95" spans="8:13" x14ac:dyDescent="0.3">
      <c r="H95" s="112">
        <f t="shared" si="15"/>
        <v>0</v>
      </c>
      <c r="I95" s="113" t="e">
        <f t="shared" si="12"/>
        <v>#DIV/0!</v>
      </c>
      <c r="J95" s="113">
        <f t="shared" si="13"/>
        <v>0</v>
      </c>
      <c r="K95" s="113" t="e">
        <f t="shared" si="6"/>
        <v>#DIV/0!</v>
      </c>
      <c r="L95" s="113" t="e">
        <f t="shared" si="14"/>
        <v>#DIV/0!</v>
      </c>
      <c r="M95" s="113" t="e">
        <f t="shared" si="7"/>
        <v>#DIV/0!</v>
      </c>
    </row>
    <row r="96" spans="8:13" x14ac:dyDescent="0.3">
      <c r="H96" s="112">
        <f t="shared" si="15"/>
        <v>0</v>
      </c>
      <c r="I96" s="113" t="e">
        <f t="shared" si="12"/>
        <v>#DIV/0!</v>
      </c>
      <c r="J96" s="113">
        <f t="shared" si="13"/>
        <v>0</v>
      </c>
      <c r="K96" s="113" t="e">
        <f t="shared" si="6"/>
        <v>#DIV/0!</v>
      </c>
      <c r="L96" s="113" t="e">
        <f t="shared" si="14"/>
        <v>#DIV/0!</v>
      </c>
      <c r="M96" s="113" t="e">
        <f t="shared" si="7"/>
        <v>#DIV/0!</v>
      </c>
    </row>
    <row r="97" spans="8:13" x14ac:dyDescent="0.3">
      <c r="H97" s="112">
        <f t="shared" si="15"/>
        <v>0</v>
      </c>
      <c r="I97" s="113" t="e">
        <f t="shared" si="12"/>
        <v>#DIV/0!</v>
      </c>
      <c r="J97" s="113">
        <f t="shared" si="13"/>
        <v>0</v>
      </c>
      <c r="K97" s="113" t="e">
        <f t="shared" ref="K97:K160" si="16">I97+J97</f>
        <v>#DIV/0!</v>
      </c>
      <c r="L97" s="113" t="e">
        <f t="shared" ref="L97:L160" si="17">$B$3/$B$11*H97</f>
        <v>#DIV/0!</v>
      </c>
      <c r="M97" s="113" t="e">
        <f t="shared" ref="M97:M160" si="18">L97-K97</f>
        <v>#DIV/0!</v>
      </c>
    </row>
    <row r="98" spans="8:13" x14ac:dyDescent="0.3">
      <c r="H98" s="112">
        <f t="shared" si="15"/>
        <v>0</v>
      </c>
      <c r="I98" s="113" t="e">
        <f t="shared" si="12"/>
        <v>#DIV/0!</v>
      </c>
      <c r="J98" s="113">
        <f t="shared" si="13"/>
        <v>0</v>
      </c>
      <c r="K98" s="113" t="e">
        <f t="shared" si="16"/>
        <v>#DIV/0!</v>
      </c>
      <c r="L98" s="113" t="e">
        <f t="shared" si="17"/>
        <v>#DIV/0!</v>
      </c>
      <c r="M98" s="113" t="e">
        <f t="shared" si="18"/>
        <v>#DIV/0!</v>
      </c>
    </row>
    <row r="99" spans="8:13" x14ac:dyDescent="0.3">
      <c r="H99" s="112">
        <f t="shared" si="15"/>
        <v>0</v>
      </c>
      <c r="I99" s="113" t="e">
        <f t="shared" ref="I99:I130" si="19">$B$10/$B$11*H99</f>
        <v>#DIV/0!</v>
      </c>
      <c r="J99" s="113">
        <f t="shared" ref="J99:J130" si="20">B$6</f>
        <v>0</v>
      </c>
      <c r="K99" s="113" t="e">
        <f t="shared" si="16"/>
        <v>#DIV/0!</v>
      </c>
      <c r="L99" s="113" t="e">
        <f t="shared" si="17"/>
        <v>#DIV/0!</v>
      </c>
      <c r="M99" s="113" t="e">
        <f t="shared" si="18"/>
        <v>#DIV/0!</v>
      </c>
    </row>
    <row r="100" spans="8:13" x14ac:dyDescent="0.3">
      <c r="H100" s="112">
        <f t="shared" ref="H100:H131" si="21">H99+$H$1</f>
        <v>0</v>
      </c>
      <c r="I100" s="113" t="e">
        <f t="shared" si="19"/>
        <v>#DIV/0!</v>
      </c>
      <c r="J100" s="113">
        <f t="shared" si="20"/>
        <v>0</v>
      </c>
      <c r="K100" s="113" t="e">
        <f t="shared" si="16"/>
        <v>#DIV/0!</v>
      </c>
      <c r="L100" s="113" t="e">
        <f t="shared" si="17"/>
        <v>#DIV/0!</v>
      </c>
      <c r="M100" s="113" t="e">
        <f t="shared" si="18"/>
        <v>#DIV/0!</v>
      </c>
    </row>
    <row r="101" spans="8:13" x14ac:dyDescent="0.3">
      <c r="H101" s="112">
        <f t="shared" si="21"/>
        <v>0</v>
      </c>
      <c r="I101" s="113" t="e">
        <f t="shared" si="19"/>
        <v>#DIV/0!</v>
      </c>
      <c r="J101" s="113">
        <f t="shared" si="20"/>
        <v>0</v>
      </c>
      <c r="K101" s="113" t="e">
        <f t="shared" si="16"/>
        <v>#DIV/0!</v>
      </c>
      <c r="L101" s="113" t="e">
        <f t="shared" si="17"/>
        <v>#DIV/0!</v>
      </c>
      <c r="M101" s="113" t="e">
        <f t="shared" si="18"/>
        <v>#DIV/0!</v>
      </c>
    </row>
    <row r="102" spans="8:13" x14ac:dyDescent="0.3">
      <c r="H102" s="112">
        <f t="shared" si="21"/>
        <v>0</v>
      </c>
      <c r="I102" s="113" t="e">
        <f t="shared" si="19"/>
        <v>#DIV/0!</v>
      </c>
      <c r="J102" s="113">
        <f t="shared" si="20"/>
        <v>0</v>
      </c>
      <c r="K102" s="113" t="e">
        <f t="shared" si="16"/>
        <v>#DIV/0!</v>
      </c>
      <c r="L102" s="113" t="e">
        <f t="shared" si="17"/>
        <v>#DIV/0!</v>
      </c>
      <c r="M102" s="113" t="e">
        <f t="shared" si="18"/>
        <v>#DIV/0!</v>
      </c>
    </row>
    <row r="103" spans="8:13" x14ac:dyDescent="0.3">
      <c r="H103" s="112">
        <f t="shared" si="21"/>
        <v>0</v>
      </c>
      <c r="I103" s="113" t="e">
        <f t="shared" si="19"/>
        <v>#DIV/0!</v>
      </c>
      <c r="J103" s="113">
        <f t="shared" si="20"/>
        <v>0</v>
      </c>
      <c r="K103" s="113" t="e">
        <f t="shared" si="16"/>
        <v>#DIV/0!</v>
      </c>
      <c r="L103" s="113" t="e">
        <f t="shared" si="17"/>
        <v>#DIV/0!</v>
      </c>
      <c r="M103" s="113" t="e">
        <f t="shared" si="18"/>
        <v>#DIV/0!</v>
      </c>
    </row>
    <row r="104" spans="8:13" x14ac:dyDescent="0.3">
      <c r="H104" s="112">
        <f t="shared" si="21"/>
        <v>0</v>
      </c>
      <c r="I104" s="113" t="e">
        <f t="shared" si="19"/>
        <v>#DIV/0!</v>
      </c>
      <c r="J104" s="113">
        <f t="shared" si="20"/>
        <v>0</v>
      </c>
      <c r="K104" s="113" t="e">
        <f t="shared" si="16"/>
        <v>#DIV/0!</v>
      </c>
      <c r="L104" s="113" t="e">
        <f t="shared" si="17"/>
        <v>#DIV/0!</v>
      </c>
      <c r="M104" s="113" t="e">
        <f t="shared" si="18"/>
        <v>#DIV/0!</v>
      </c>
    </row>
    <row r="105" spans="8:13" x14ac:dyDescent="0.3">
      <c r="H105" s="112">
        <f t="shared" si="21"/>
        <v>0</v>
      </c>
      <c r="I105" s="113" t="e">
        <f t="shared" si="19"/>
        <v>#DIV/0!</v>
      </c>
      <c r="J105" s="113">
        <f t="shared" si="20"/>
        <v>0</v>
      </c>
      <c r="K105" s="113" t="e">
        <f t="shared" si="16"/>
        <v>#DIV/0!</v>
      </c>
      <c r="L105" s="113" t="e">
        <f t="shared" si="17"/>
        <v>#DIV/0!</v>
      </c>
      <c r="M105" s="113" t="e">
        <f t="shared" si="18"/>
        <v>#DIV/0!</v>
      </c>
    </row>
    <row r="106" spans="8:13" x14ac:dyDescent="0.3">
      <c r="H106" s="112">
        <f t="shared" si="21"/>
        <v>0</v>
      </c>
      <c r="I106" s="113" t="e">
        <f t="shared" si="19"/>
        <v>#DIV/0!</v>
      </c>
      <c r="J106" s="113">
        <f t="shared" si="20"/>
        <v>0</v>
      </c>
      <c r="K106" s="113" t="e">
        <f t="shared" si="16"/>
        <v>#DIV/0!</v>
      </c>
      <c r="L106" s="113" t="e">
        <f t="shared" si="17"/>
        <v>#DIV/0!</v>
      </c>
      <c r="M106" s="113" t="e">
        <f t="shared" si="18"/>
        <v>#DIV/0!</v>
      </c>
    </row>
    <row r="107" spans="8:13" x14ac:dyDescent="0.3">
      <c r="H107" s="112">
        <f t="shared" si="21"/>
        <v>0</v>
      </c>
      <c r="I107" s="113" t="e">
        <f t="shared" si="19"/>
        <v>#DIV/0!</v>
      </c>
      <c r="J107" s="113">
        <f t="shared" si="20"/>
        <v>0</v>
      </c>
      <c r="K107" s="113" t="e">
        <f t="shared" si="16"/>
        <v>#DIV/0!</v>
      </c>
      <c r="L107" s="113" t="e">
        <f t="shared" si="17"/>
        <v>#DIV/0!</v>
      </c>
      <c r="M107" s="113" t="e">
        <f t="shared" si="18"/>
        <v>#DIV/0!</v>
      </c>
    </row>
    <row r="108" spans="8:13" x14ac:dyDescent="0.3">
      <c r="H108" s="112">
        <f t="shared" si="21"/>
        <v>0</v>
      </c>
      <c r="I108" s="113" t="e">
        <f t="shared" si="19"/>
        <v>#DIV/0!</v>
      </c>
      <c r="J108" s="113">
        <f t="shared" si="20"/>
        <v>0</v>
      </c>
      <c r="K108" s="113" t="e">
        <f t="shared" si="16"/>
        <v>#DIV/0!</v>
      </c>
      <c r="L108" s="113" t="e">
        <f t="shared" si="17"/>
        <v>#DIV/0!</v>
      </c>
      <c r="M108" s="113" t="e">
        <f t="shared" si="18"/>
        <v>#DIV/0!</v>
      </c>
    </row>
    <row r="109" spans="8:13" x14ac:dyDescent="0.3">
      <c r="H109" s="112">
        <f t="shared" si="21"/>
        <v>0</v>
      </c>
      <c r="I109" s="113" t="e">
        <f t="shared" si="19"/>
        <v>#DIV/0!</v>
      </c>
      <c r="J109" s="113">
        <f t="shared" si="20"/>
        <v>0</v>
      </c>
      <c r="K109" s="113" t="e">
        <f t="shared" si="16"/>
        <v>#DIV/0!</v>
      </c>
      <c r="L109" s="113" t="e">
        <f t="shared" si="17"/>
        <v>#DIV/0!</v>
      </c>
      <c r="M109" s="113" t="e">
        <f t="shared" si="18"/>
        <v>#DIV/0!</v>
      </c>
    </row>
    <row r="110" spans="8:13" x14ac:dyDescent="0.3">
      <c r="H110" s="112">
        <f t="shared" si="21"/>
        <v>0</v>
      </c>
      <c r="I110" s="113" t="e">
        <f t="shared" si="19"/>
        <v>#DIV/0!</v>
      </c>
      <c r="J110" s="113">
        <f t="shared" si="20"/>
        <v>0</v>
      </c>
      <c r="K110" s="113" t="e">
        <f t="shared" si="16"/>
        <v>#DIV/0!</v>
      </c>
      <c r="L110" s="113" t="e">
        <f t="shared" si="17"/>
        <v>#DIV/0!</v>
      </c>
      <c r="M110" s="113" t="e">
        <f t="shared" si="18"/>
        <v>#DIV/0!</v>
      </c>
    </row>
    <row r="111" spans="8:13" x14ac:dyDescent="0.3">
      <c r="H111" s="112">
        <f t="shared" si="21"/>
        <v>0</v>
      </c>
      <c r="I111" s="113" t="e">
        <f t="shared" si="19"/>
        <v>#DIV/0!</v>
      </c>
      <c r="J111" s="113">
        <f t="shared" si="20"/>
        <v>0</v>
      </c>
      <c r="K111" s="113" t="e">
        <f t="shared" si="16"/>
        <v>#DIV/0!</v>
      </c>
      <c r="L111" s="113" t="e">
        <f t="shared" si="17"/>
        <v>#DIV/0!</v>
      </c>
      <c r="M111" s="113" t="e">
        <f t="shared" si="18"/>
        <v>#DIV/0!</v>
      </c>
    </row>
    <row r="112" spans="8:13" x14ac:dyDescent="0.3">
      <c r="H112" s="112">
        <f t="shared" si="21"/>
        <v>0</v>
      </c>
      <c r="I112" s="113" t="e">
        <f t="shared" si="19"/>
        <v>#DIV/0!</v>
      </c>
      <c r="J112" s="113">
        <f t="shared" si="20"/>
        <v>0</v>
      </c>
      <c r="K112" s="113" t="e">
        <f t="shared" si="16"/>
        <v>#DIV/0!</v>
      </c>
      <c r="L112" s="113" t="e">
        <f t="shared" si="17"/>
        <v>#DIV/0!</v>
      </c>
      <c r="M112" s="113" t="e">
        <f t="shared" si="18"/>
        <v>#DIV/0!</v>
      </c>
    </row>
    <row r="113" spans="8:13" x14ac:dyDescent="0.3">
      <c r="H113" s="112">
        <f t="shared" si="21"/>
        <v>0</v>
      </c>
      <c r="I113" s="113" t="e">
        <f t="shared" si="19"/>
        <v>#DIV/0!</v>
      </c>
      <c r="J113" s="113">
        <f t="shared" si="20"/>
        <v>0</v>
      </c>
      <c r="K113" s="113" t="e">
        <f t="shared" si="16"/>
        <v>#DIV/0!</v>
      </c>
      <c r="L113" s="113" t="e">
        <f t="shared" si="17"/>
        <v>#DIV/0!</v>
      </c>
      <c r="M113" s="113" t="e">
        <f t="shared" si="18"/>
        <v>#DIV/0!</v>
      </c>
    </row>
    <row r="114" spans="8:13" x14ac:dyDescent="0.3">
      <c r="H114" s="112">
        <f t="shared" si="21"/>
        <v>0</v>
      </c>
      <c r="I114" s="113" t="e">
        <f t="shared" si="19"/>
        <v>#DIV/0!</v>
      </c>
      <c r="J114" s="113">
        <f t="shared" si="20"/>
        <v>0</v>
      </c>
      <c r="K114" s="113" t="e">
        <f t="shared" si="16"/>
        <v>#DIV/0!</v>
      </c>
      <c r="L114" s="113" t="e">
        <f t="shared" si="17"/>
        <v>#DIV/0!</v>
      </c>
      <c r="M114" s="113" t="e">
        <f t="shared" si="18"/>
        <v>#DIV/0!</v>
      </c>
    </row>
    <row r="115" spans="8:13" x14ac:dyDescent="0.3">
      <c r="H115" s="112">
        <f t="shared" si="21"/>
        <v>0</v>
      </c>
      <c r="I115" s="113" t="e">
        <f t="shared" si="19"/>
        <v>#DIV/0!</v>
      </c>
      <c r="J115" s="113">
        <f t="shared" si="20"/>
        <v>0</v>
      </c>
      <c r="K115" s="113" t="e">
        <f t="shared" si="16"/>
        <v>#DIV/0!</v>
      </c>
      <c r="L115" s="113" t="e">
        <f t="shared" si="17"/>
        <v>#DIV/0!</v>
      </c>
      <c r="M115" s="113" t="e">
        <f t="shared" si="18"/>
        <v>#DIV/0!</v>
      </c>
    </row>
    <row r="116" spans="8:13" x14ac:dyDescent="0.3">
      <c r="H116" s="112">
        <f t="shared" si="21"/>
        <v>0</v>
      </c>
      <c r="I116" s="113" t="e">
        <f t="shared" si="19"/>
        <v>#DIV/0!</v>
      </c>
      <c r="J116" s="113">
        <f t="shared" si="20"/>
        <v>0</v>
      </c>
      <c r="K116" s="113" t="e">
        <f t="shared" si="16"/>
        <v>#DIV/0!</v>
      </c>
      <c r="L116" s="113" t="e">
        <f t="shared" si="17"/>
        <v>#DIV/0!</v>
      </c>
      <c r="M116" s="113" t="e">
        <f t="shared" si="18"/>
        <v>#DIV/0!</v>
      </c>
    </row>
    <row r="117" spans="8:13" x14ac:dyDescent="0.3">
      <c r="H117" s="112">
        <f t="shared" si="21"/>
        <v>0</v>
      </c>
      <c r="I117" s="113" t="e">
        <f t="shared" si="19"/>
        <v>#DIV/0!</v>
      </c>
      <c r="J117" s="113">
        <f t="shared" si="20"/>
        <v>0</v>
      </c>
      <c r="K117" s="113" t="e">
        <f t="shared" si="16"/>
        <v>#DIV/0!</v>
      </c>
      <c r="L117" s="113" t="e">
        <f t="shared" si="17"/>
        <v>#DIV/0!</v>
      </c>
      <c r="M117" s="113" t="e">
        <f t="shared" si="18"/>
        <v>#DIV/0!</v>
      </c>
    </row>
    <row r="118" spans="8:13" x14ac:dyDescent="0.3">
      <c r="H118" s="112">
        <f t="shared" si="21"/>
        <v>0</v>
      </c>
      <c r="I118" s="113" t="e">
        <f t="shared" si="19"/>
        <v>#DIV/0!</v>
      </c>
      <c r="J118" s="113">
        <f t="shared" si="20"/>
        <v>0</v>
      </c>
      <c r="K118" s="113" t="e">
        <f t="shared" si="16"/>
        <v>#DIV/0!</v>
      </c>
      <c r="L118" s="113" t="e">
        <f t="shared" si="17"/>
        <v>#DIV/0!</v>
      </c>
      <c r="M118" s="113" t="e">
        <f t="shared" si="18"/>
        <v>#DIV/0!</v>
      </c>
    </row>
    <row r="119" spans="8:13" x14ac:dyDescent="0.3">
      <c r="H119" s="112">
        <f t="shared" si="21"/>
        <v>0</v>
      </c>
      <c r="I119" s="113" t="e">
        <f t="shared" si="19"/>
        <v>#DIV/0!</v>
      </c>
      <c r="J119" s="113">
        <f t="shared" si="20"/>
        <v>0</v>
      </c>
      <c r="K119" s="113" t="e">
        <f t="shared" si="16"/>
        <v>#DIV/0!</v>
      </c>
      <c r="L119" s="113" t="e">
        <f t="shared" si="17"/>
        <v>#DIV/0!</v>
      </c>
      <c r="M119" s="113" t="e">
        <f t="shared" si="18"/>
        <v>#DIV/0!</v>
      </c>
    </row>
    <row r="120" spans="8:13" x14ac:dyDescent="0.3">
      <c r="H120" s="112">
        <f t="shared" si="21"/>
        <v>0</v>
      </c>
      <c r="I120" s="113" t="e">
        <f t="shared" si="19"/>
        <v>#DIV/0!</v>
      </c>
      <c r="J120" s="113">
        <f t="shared" si="20"/>
        <v>0</v>
      </c>
      <c r="K120" s="113" t="e">
        <f t="shared" si="16"/>
        <v>#DIV/0!</v>
      </c>
      <c r="L120" s="113" t="e">
        <f t="shared" si="17"/>
        <v>#DIV/0!</v>
      </c>
      <c r="M120" s="113" t="e">
        <f t="shared" si="18"/>
        <v>#DIV/0!</v>
      </c>
    </row>
    <row r="121" spans="8:13" x14ac:dyDescent="0.3">
      <c r="H121" s="112">
        <f t="shared" si="21"/>
        <v>0</v>
      </c>
      <c r="I121" s="113" t="e">
        <f t="shared" si="19"/>
        <v>#DIV/0!</v>
      </c>
      <c r="J121" s="113">
        <f t="shared" si="20"/>
        <v>0</v>
      </c>
      <c r="K121" s="113" t="e">
        <f t="shared" si="16"/>
        <v>#DIV/0!</v>
      </c>
      <c r="L121" s="113" t="e">
        <f t="shared" si="17"/>
        <v>#DIV/0!</v>
      </c>
      <c r="M121" s="113" t="e">
        <f t="shared" si="18"/>
        <v>#DIV/0!</v>
      </c>
    </row>
    <row r="122" spans="8:13" x14ac:dyDescent="0.3">
      <c r="H122" s="112">
        <f t="shared" si="21"/>
        <v>0</v>
      </c>
      <c r="I122" s="113" t="e">
        <f t="shared" si="19"/>
        <v>#DIV/0!</v>
      </c>
      <c r="J122" s="113">
        <f t="shared" si="20"/>
        <v>0</v>
      </c>
      <c r="K122" s="113" t="e">
        <f t="shared" si="16"/>
        <v>#DIV/0!</v>
      </c>
      <c r="L122" s="113" t="e">
        <f t="shared" si="17"/>
        <v>#DIV/0!</v>
      </c>
      <c r="M122" s="113" t="e">
        <f t="shared" si="18"/>
        <v>#DIV/0!</v>
      </c>
    </row>
    <row r="123" spans="8:13" x14ac:dyDescent="0.3">
      <c r="H123" s="112">
        <f t="shared" si="21"/>
        <v>0</v>
      </c>
      <c r="I123" s="113" t="e">
        <f t="shared" si="19"/>
        <v>#DIV/0!</v>
      </c>
      <c r="J123" s="113">
        <f t="shared" si="20"/>
        <v>0</v>
      </c>
      <c r="K123" s="113" t="e">
        <f t="shared" si="16"/>
        <v>#DIV/0!</v>
      </c>
      <c r="L123" s="113" t="e">
        <f t="shared" si="17"/>
        <v>#DIV/0!</v>
      </c>
      <c r="M123" s="113" t="e">
        <f t="shared" si="18"/>
        <v>#DIV/0!</v>
      </c>
    </row>
    <row r="124" spans="8:13" x14ac:dyDescent="0.3">
      <c r="H124" s="112">
        <f t="shared" si="21"/>
        <v>0</v>
      </c>
      <c r="I124" s="113" t="e">
        <f t="shared" si="19"/>
        <v>#DIV/0!</v>
      </c>
      <c r="J124" s="113">
        <f t="shared" si="20"/>
        <v>0</v>
      </c>
      <c r="K124" s="113" t="e">
        <f t="shared" si="16"/>
        <v>#DIV/0!</v>
      </c>
      <c r="L124" s="113" t="e">
        <f t="shared" si="17"/>
        <v>#DIV/0!</v>
      </c>
      <c r="M124" s="113" t="e">
        <f t="shared" si="18"/>
        <v>#DIV/0!</v>
      </c>
    </row>
    <row r="125" spans="8:13" x14ac:dyDescent="0.3">
      <c r="H125" s="112">
        <f t="shared" si="21"/>
        <v>0</v>
      </c>
      <c r="I125" s="113" t="e">
        <f t="shared" si="19"/>
        <v>#DIV/0!</v>
      </c>
      <c r="J125" s="113">
        <f t="shared" si="20"/>
        <v>0</v>
      </c>
      <c r="K125" s="113" t="e">
        <f t="shared" si="16"/>
        <v>#DIV/0!</v>
      </c>
      <c r="L125" s="113" t="e">
        <f t="shared" si="17"/>
        <v>#DIV/0!</v>
      </c>
      <c r="M125" s="113" t="e">
        <f t="shared" si="18"/>
        <v>#DIV/0!</v>
      </c>
    </row>
    <row r="126" spans="8:13" x14ac:dyDescent="0.3">
      <c r="H126" s="112">
        <f t="shared" si="21"/>
        <v>0</v>
      </c>
      <c r="I126" s="113" t="e">
        <f t="shared" si="19"/>
        <v>#DIV/0!</v>
      </c>
      <c r="J126" s="113">
        <f t="shared" si="20"/>
        <v>0</v>
      </c>
      <c r="K126" s="113" t="e">
        <f t="shared" si="16"/>
        <v>#DIV/0!</v>
      </c>
      <c r="L126" s="113" t="e">
        <f t="shared" si="17"/>
        <v>#DIV/0!</v>
      </c>
      <c r="M126" s="113" t="e">
        <f t="shared" si="18"/>
        <v>#DIV/0!</v>
      </c>
    </row>
    <row r="127" spans="8:13" x14ac:dyDescent="0.3">
      <c r="H127" s="112">
        <f t="shared" si="21"/>
        <v>0</v>
      </c>
      <c r="I127" s="113" t="e">
        <f t="shared" si="19"/>
        <v>#DIV/0!</v>
      </c>
      <c r="J127" s="113">
        <f t="shared" si="20"/>
        <v>0</v>
      </c>
      <c r="K127" s="113" t="e">
        <f t="shared" si="16"/>
        <v>#DIV/0!</v>
      </c>
      <c r="L127" s="113" t="e">
        <f t="shared" si="17"/>
        <v>#DIV/0!</v>
      </c>
      <c r="M127" s="113" t="e">
        <f t="shared" si="18"/>
        <v>#DIV/0!</v>
      </c>
    </row>
    <row r="128" spans="8:13" x14ac:dyDescent="0.3">
      <c r="H128" s="112">
        <f t="shared" si="21"/>
        <v>0</v>
      </c>
      <c r="I128" s="113" t="e">
        <f t="shared" si="19"/>
        <v>#DIV/0!</v>
      </c>
      <c r="J128" s="113">
        <f t="shared" si="20"/>
        <v>0</v>
      </c>
      <c r="K128" s="113" t="e">
        <f t="shared" si="16"/>
        <v>#DIV/0!</v>
      </c>
      <c r="L128" s="113" t="e">
        <f t="shared" si="17"/>
        <v>#DIV/0!</v>
      </c>
      <c r="M128" s="113" t="e">
        <f t="shared" si="18"/>
        <v>#DIV/0!</v>
      </c>
    </row>
    <row r="129" spans="8:13" x14ac:dyDescent="0.3">
      <c r="H129" s="112">
        <f t="shared" si="21"/>
        <v>0</v>
      </c>
      <c r="I129" s="113" t="e">
        <f t="shared" si="19"/>
        <v>#DIV/0!</v>
      </c>
      <c r="J129" s="113">
        <f t="shared" si="20"/>
        <v>0</v>
      </c>
      <c r="K129" s="113" t="e">
        <f t="shared" si="16"/>
        <v>#DIV/0!</v>
      </c>
      <c r="L129" s="113" t="e">
        <f t="shared" si="17"/>
        <v>#DIV/0!</v>
      </c>
      <c r="M129" s="113" t="e">
        <f t="shared" si="18"/>
        <v>#DIV/0!</v>
      </c>
    </row>
    <row r="130" spans="8:13" x14ac:dyDescent="0.3">
      <c r="H130" s="112">
        <f t="shared" si="21"/>
        <v>0</v>
      </c>
      <c r="I130" s="113" t="e">
        <f t="shared" si="19"/>
        <v>#DIV/0!</v>
      </c>
      <c r="J130" s="113">
        <f t="shared" si="20"/>
        <v>0</v>
      </c>
      <c r="K130" s="113" t="e">
        <f t="shared" si="16"/>
        <v>#DIV/0!</v>
      </c>
      <c r="L130" s="113" t="e">
        <f t="shared" si="17"/>
        <v>#DIV/0!</v>
      </c>
      <c r="M130" s="113" t="e">
        <f t="shared" si="18"/>
        <v>#DIV/0!</v>
      </c>
    </row>
    <row r="131" spans="8:13" x14ac:dyDescent="0.3">
      <c r="H131" s="112">
        <f t="shared" si="21"/>
        <v>0</v>
      </c>
      <c r="I131" s="113" t="e">
        <f t="shared" ref="I131" si="22">$B$10/$B$11*H131</f>
        <v>#DIV/0!</v>
      </c>
      <c r="J131" s="113">
        <f t="shared" ref="J131:J162" si="23">B$6</f>
        <v>0</v>
      </c>
      <c r="K131" s="113" t="e">
        <f t="shared" si="16"/>
        <v>#DIV/0!</v>
      </c>
      <c r="L131" s="113" t="e">
        <f t="shared" si="17"/>
        <v>#DIV/0!</v>
      </c>
      <c r="M131" s="113" t="e">
        <f t="shared" si="18"/>
        <v>#DIV/0!</v>
      </c>
    </row>
    <row r="132" spans="8:13" x14ac:dyDescent="0.3">
      <c r="H132" s="112">
        <f t="shared" ref="H132:H163" si="24">H131+$H$1</f>
        <v>0</v>
      </c>
      <c r="I132" s="113" t="e">
        <f t="shared" ref="I132:I195" si="25">$B$10/$B$11*H132</f>
        <v>#DIV/0!</v>
      </c>
      <c r="J132" s="113">
        <f t="shared" si="23"/>
        <v>0</v>
      </c>
      <c r="K132" s="113" t="e">
        <f t="shared" si="16"/>
        <v>#DIV/0!</v>
      </c>
      <c r="L132" s="113" t="e">
        <f t="shared" si="17"/>
        <v>#DIV/0!</v>
      </c>
      <c r="M132" s="113" t="e">
        <f t="shared" si="18"/>
        <v>#DIV/0!</v>
      </c>
    </row>
    <row r="133" spans="8:13" x14ac:dyDescent="0.3">
      <c r="H133" s="112">
        <f t="shared" si="24"/>
        <v>0</v>
      </c>
      <c r="I133" s="113" t="e">
        <f t="shared" si="25"/>
        <v>#DIV/0!</v>
      </c>
      <c r="J133" s="113">
        <f t="shared" si="23"/>
        <v>0</v>
      </c>
      <c r="K133" s="113" t="e">
        <f t="shared" si="16"/>
        <v>#DIV/0!</v>
      </c>
      <c r="L133" s="113" t="e">
        <f t="shared" si="17"/>
        <v>#DIV/0!</v>
      </c>
      <c r="M133" s="113" t="e">
        <f t="shared" si="18"/>
        <v>#DIV/0!</v>
      </c>
    </row>
    <row r="134" spans="8:13" x14ac:dyDescent="0.3">
      <c r="H134" s="112">
        <f t="shared" si="24"/>
        <v>0</v>
      </c>
      <c r="I134" s="113" t="e">
        <f t="shared" si="25"/>
        <v>#DIV/0!</v>
      </c>
      <c r="J134" s="113">
        <f t="shared" si="23"/>
        <v>0</v>
      </c>
      <c r="K134" s="113" t="e">
        <f t="shared" si="16"/>
        <v>#DIV/0!</v>
      </c>
      <c r="L134" s="113" t="e">
        <f t="shared" si="17"/>
        <v>#DIV/0!</v>
      </c>
      <c r="M134" s="113" t="e">
        <f t="shared" si="18"/>
        <v>#DIV/0!</v>
      </c>
    </row>
    <row r="135" spans="8:13" x14ac:dyDescent="0.3">
      <c r="H135" s="112">
        <f t="shared" si="24"/>
        <v>0</v>
      </c>
      <c r="I135" s="113" t="e">
        <f t="shared" si="25"/>
        <v>#DIV/0!</v>
      </c>
      <c r="J135" s="113">
        <f t="shared" si="23"/>
        <v>0</v>
      </c>
      <c r="K135" s="113" t="e">
        <f t="shared" si="16"/>
        <v>#DIV/0!</v>
      </c>
      <c r="L135" s="113" t="e">
        <f t="shared" si="17"/>
        <v>#DIV/0!</v>
      </c>
      <c r="M135" s="113" t="e">
        <f t="shared" si="18"/>
        <v>#DIV/0!</v>
      </c>
    </row>
    <row r="136" spans="8:13" x14ac:dyDescent="0.3">
      <c r="H136" s="112">
        <f t="shared" si="24"/>
        <v>0</v>
      </c>
      <c r="I136" s="113" t="e">
        <f t="shared" si="25"/>
        <v>#DIV/0!</v>
      </c>
      <c r="J136" s="113">
        <f t="shared" si="23"/>
        <v>0</v>
      </c>
      <c r="K136" s="113" t="e">
        <f t="shared" si="16"/>
        <v>#DIV/0!</v>
      </c>
      <c r="L136" s="113" t="e">
        <f t="shared" si="17"/>
        <v>#DIV/0!</v>
      </c>
      <c r="M136" s="113" t="e">
        <f t="shared" si="18"/>
        <v>#DIV/0!</v>
      </c>
    </row>
    <row r="137" spans="8:13" x14ac:dyDescent="0.3">
      <c r="H137" s="112">
        <f t="shared" si="24"/>
        <v>0</v>
      </c>
      <c r="I137" s="113" t="e">
        <f t="shared" si="25"/>
        <v>#DIV/0!</v>
      </c>
      <c r="J137" s="113">
        <f t="shared" si="23"/>
        <v>0</v>
      </c>
      <c r="K137" s="113" t="e">
        <f t="shared" si="16"/>
        <v>#DIV/0!</v>
      </c>
      <c r="L137" s="113" t="e">
        <f t="shared" si="17"/>
        <v>#DIV/0!</v>
      </c>
      <c r="M137" s="113" t="e">
        <f t="shared" si="18"/>
        <v>#DIV/0!</v>
      </c>
    </row>
    <row r="138" spans="8:13" x14ac:dyDescent="0.3">
      <c r="H138" s="112">
        <f t="shared" si="24"/>
        <v>0</v>
      </c>
      <c r="I138" s="113" t="e">
        <f t="shared" si="25"/>
        <v>#DIV/0!</v>
      </c>
      <c r="J138" s="113">
        <f t="shared" si="23"/>
        <v>0</v>
      </c>
      <c r="K138" s="113" t="e">
        <f t="shared" si="16"/>
        <v>#DIV/0!</v>
      </c>
      <c r="L138" s="113" t="e">
        <f t="shared" si="17"/>
        <v>#DIV/0!</v>
      </c>
      <c r="M138" s="113" t="e">
        <f t="shared" si="18"/>
        <v>#DIV/0!</v>
      </c>
    </row>
    <row r="139" spans="8:13" x14ac:dyDescent="0.3">
      <c r="H139" s="112">
        <f t="shared" si="24"/>
        <v>0</v>
      </c>
      <c r="I139" s="113" t="e">
        <f t="shared" si="25"/>
        <v>#DIV/0!</v>
      </c>
      <c r="J139" s="113">
        <f t="shared" si="23"/>
        <v>0</v>
      </c>
      <c r="K139" s="113" t="e">
        <f t="shared" si="16"/>
        <v>#DIV/0!</v>
      </c>
      <c r="L139" s="113" t="e">
        <f t="shared" si="17"/>
        <v>#DIV/0!</v>
      </c>
      <c r="M139" s="113" t="e">
        <f t="shared" si="18"/>
        <v>#DIV/0!</v>
      </c>
    </row>
    <row r="140" spans="8:13" x14ac:dyDescent="0.3">
      <c r="H140" s="112">
        <f t="shared" si="24"/>
        <v>0</v>
      </c>
      <c r="I140" s="113" t="e">
        <f t="shared" si="25"/>
        <v>#DIV/0!</v>
      </c>
      <c r="J140" s="113">
        <f t="shared" si="23"/>
        <v>0</v>
      </c>
      <c r="K140" s="113" t="e">
        <f t="shared" si="16"/>
        <v>#DIV/0!</v>
      </c>
      <c r="L140" s="113" t="e">
        <f t="shared" si="17"/>
        <v>#DIV/0!</v>
      </c>
      <c r="M140" s="113" t="e">
        <f t="shared" si="18"/>
        <v>#DIV/0!</v>
      </c>
    </row>
    <row r="141" spans="8:13" x14ac:dyDescent="0.3">
      <c r="H141" s="112">
        <f t="shared" si="24"/>
        <v>0</v>
      </c>
      <c r="I141" s="113" t="e">
        <f t="shared" si="25"/>
        <v>#DIV/0!</v>
      </c>
      <c r="J141" s="113">
        <f t="shared" si="23"/>
        <v>0</v>
      </c>
      <c r="K141" s="113" t="e">
        <f t="shared" si="16"/>
        <v>#DIV/0!</v>
      </c>
      <c r="L141" s="113" t="e">
        <f t="shared" si="17"/>
        <v>#DIV/0!</v>
      </c>
      <c r="M141" s="113" t="e">
        <f t="shared" si="18"/>
        <v>#DIV/0!</v>
      </c>
    </row>
    <row r="142" spans="8:13" x14ac:dyDescent="0.3">
      <c r="H142" s="112">
        <f t="shared" si="24"/>
        <v>0</v>
      </c>
      <c r="I142" s="113" t="e">
        <f t="shared" si="25"/>
        <v>#DIV/0!</v>
      </c>
      <c r="J142" s="113">
        <f t="shared" si="23"/>
        <v>0</v>
      </c>
      <c r="K142" s="113" t="e">
        <f t="shared" si="16"/>
        <v>#DIV/0!</v>
      </c>
      <c r="L142" s="113" t="e">
        <f t="shared" si="17"/>
        <v>#DIV/0!</v>
      </c>
      <c r="M142" s="113" t="e">
        <f t="shared" si="18"/>
        <v>#DIV/0!</v>
      </c>
    </row>
    <row r="143" spans="8:13" x14ac:dyDescent="0.3">
      <c r="H143" s="112">
        <f t="shared" si="24"/>
        <v>0</v>
      </c>
      <c r="I143" s="113" t="e">
        <f t="shared" si="25"/>
        <v>#DIV/0!</v>
      </c>
      <c r="J143" s="113">
        <f t="shared" si="23"/>
        <v>0</v>
      </c>
      <c r="K143" s="113" t="e">
        <f t="shared" si="16"/>
        <v>#DIV/0!</v>
      </c>
      <c r="L143" s="113" t="e">
        <f t="shared" si="17"/>
        <v>#DIV/0!</v>
      </c>
      <c r="M143" s="113" t="e">
        <f t="shared" si="18"/>
        <v>#DIV/0!</v>
      </c>
    </row>
    <row r="144" spans="8:13" x14ac:dyDescent="0.3">
      <c r="H144" s="112">
        <f t="shared" si="24"/>
        <v>0</v>
      </c>
      <c r="I144" s="113" t="e">
        <f t="shared" si="25"/>
        <v>#DIV/0!</v>
      </c>
      <c r="J144" s="113">
        <f t="shared" si="23"/>
        <v>0</v>
      </c>
      <c r="K144" s="113" t="e">
        <f t="shared" si="16"/>
        <v>#DIV/0!</v>
      </c>
      <c r="L144" s="113" t="e">
        <f t="shared" si="17"/>
        <v>#DIV/0!</v>
      </c>
      <c r="M144" s="113" t="e">
        <f t="shared" si="18"/>
        <v>#DIV/0!</v>
      </c>
    </row>
    <row r="145" spans="8:13" x14ac:dyDescent="0.3">
      <c r="H145" s="112">
        <f t="shared" si="24"/>
        <v>0</v>
      </c>
      <c r="I145" s="113" t="e">
        <f t="shared" si="25"/>
        <v>#DIV/0!</v>
      </c>
      <c r="J145" s="113">
        <f t="shared" si="23"/>
        <v>0</v>
      </c>
      <c r="K145" s="113" t="e">
        <f t="shared" si="16"/>
        <v>#DIV/0!</v>
      </c>
      <c r="L145" s="113" t="e">
        <f t="shared" si="17"/>
        <v>#DIV/0!</v>
      </c>
      <c r="M145" s="113" t="e">
        <f t="shared" si="18"/>
        <v>#DIV/0!</v>
      </c>
    </row>
    <row r="146" spans="8:13" x14ac:dyDescent="0.3">
      <c r="H146" s="112">
        <f t="shared" si="24"/>
        <v>0</v>
      </c>
      <c r="I146" s="113" t="e">
        <f t="shared" si="25"/>
        <v>#DIV/0!</v>
      </c>
      <c r="J146" s="113">
        <f t="shared" si="23"/>
        <v>0</v>
      </c>
      <c r="K146" s="113" t="e">
        <f t="shared" si="16"/>
        <v>#DIV/0!</v>
      </c>
      <c r="L146" s="113" t="e">
        <f t="shared" si="17"/>
        <v>#DIV/0!</v>
      </c>
      <c r="M146" s="113" t="e">
        <f t="shared" si="18"/>
        <v>#DIV/0!</v>
      </c>
    </row>
    <row r="147" spans="8:13" x14ac:dyDescent="0.3">
      <c r="H147" s="112">
        <f t="shared" si="24"/>
        <v>0</v>
      </c>
      <c r="I147" s="113" t="e">
        <f t="shared" si="25"/>
        <v>#DIV/0!</v>
      </c>
      <c r="J147" s="113">
        <f t="shared" si="23"/>
        <v>0</v>
      </c>
      <c r="K147" s="113" t="e">
        <f t="shared" si="16"/>
        <v>#DIV/0!</v>
      </c>
      <c r="L147" s="113" t="e">
        <f t="shared" si="17"/>
        <v>#DIV/0!</v>
      </c>
      <c r="M147" s="113" t="e">
        <f t="shared" si="18"/>
        <v>#DIV/0!</v>
      </c>
    </row>
    <row r="148" spans="8:13" x14ac:dyDescent="0.3">
      <c r="H148" s="112">
        <f t="shared" si="24"/>
        <v>0</v>
      </c>
      <c r="I148" s="113" t="e">
        <f t="shared" si="25"/>
        <v>#DIV/0!</v>
      </c>
      <c r="J148" s="113">
        <f t="shared" si="23"/>
        <v>0</v>
      </c>
      <c r="K148" s="113" t="e">
        <f t="shared" si="16"/>
        <v>#DIV/0!</v>
      </c>
      <c r="L148" s="113" t="e">
        <f t="shared" si="17"/>
        <v>#DIV/0!</v>
      </c>
      <c r="M148" s="113" t="e">
        <f t="shared" si="18"/>
        <v>#DIV/0!</v>
      </c>
    </row>
    <row r="149" spans="8:13" x14ac:dyDescent="0.3">
      <c r="H149" s="112">
        <f t="shared" si="24"/>
        <v>0</v>
      </c>
      <c r="I149" s="113" t="e">
        <f t="shared" si="25"/>
        <v>#DIV/0!</v>
      </c>
      <c r="J149" s="113">
        <f t="shared" si="23"/>
        <v>0</v>
      </c>
      <c r="K149" s="113" t="e">
        <f t="shared" si="16"/>
        <v>#DIV/0!</v>
      </c>
      <c r="L149" s="113" t="e">
        <f t="shared" si="17"/>
        <v>#DIV/0!</v>
      </c>
      <c r="M149" s="113" t="e">
        <f t="shared" si="18"/>
        <v>#DIV/0!</v>
      </c>
    </row>
    <row r="150" spans="8:13" x14ac:dyDescent="0.3">
      <c r="H150" s="112">
        <f t="shared" si="24"/>
        <v>0</v>
      </c>
      <c r="I150" s="113" t="e">
        <f t="shared" si="25"/>
        <v>#DIV/0!</v>
      </c>
      <c r="J150" s="113">
        <f t="shared" si="23"/>
        <v>0</v>
      </c>
      <c r="K150" s="113" t="e">
        <f t="shared" si="16"/>
        <v>#DIV/0!</v>
      </c>
      <c r="L150" s="113" t="e">
        <f t="shared" si="17"/>
        <v>#DIV/0!</v>
      </c>
      <c r="M150" s="113" t="e">
        <f t="shared" si="18"/>
        <v>#DIV/0!</v>
      </c>
    </row>
    <row r="151" spans="8:13" x14ac:dyDescent="0.3">
      <c r="H151" s="112">
        <f t="shared" si="24"/>
        <v>0</v>
      </c>
      <c r="I151" s="113" t="e">
        <f t="shared" si="25"/>
        <v>#DIV/0!</v>
      </c>
      <c r="J151" s="113">
        <f t="shared" si="23"/>
        <v>0</v>
      </c>
      <c r="K151" s="113" t="e">
        <f t="shared" si="16"/>
        <v>#DIV/0!</v>
      </c>
      <c r="L151" s="113" t="e">
        <f t="shared" si="17"/>
        <v>#DIV/0!</v>
      </c>
      <c r="M151" s="113" t="e">
        <f t="shared" si="18"/>
        <v>#DIV/0!</v>
      </c>
    </row>
    <row r="152" spans="8:13" x14ac:dyDescent="0.3">
      <c r="H152" s="112">
        <f t="shared" si="24"/>
        <v>0</v>
      </c>
      <c r="I152" s="113" t="e">
        <f t="shared" si="25"/>
        <v>#DIV/0!</v>
      </c>
      <c r="J152" s="113">
        <f t="shared" si="23"/>
        <v>0</v>
      </c>
      <c r="K152" s="113" t="e">
        <f t="shared" si="16"/>
        <v>#DIV/0!</v>
      </c>
      <c r="L152" s="113" t="e">
        <f t="shared" si="17"/>
        <v>#DIV/0!</v>
      </c>
      <c r="M152" s="113" t="e">
        <f t="shared" si="18"/>
        <v>#DIV/0!</v>
      </c>
    </row>
    <row r="153" spans="8:13" x14ac:dyDescent="0.3">
      <c r="H153" s="112">
        <f t="shared" si="24"/>
        <v>0</v>
      </c>
      <c r="I153" s="113" t="e">
        <f t="shared" si="25"/>
        <v>#DIV/0!</v>
      </c>
      <c r="J153" s="113">
        <f t="shared" si="23"/>
        <v>0</v>
      </c>
      <c r="K153" s="113" t="e">
        <f t="shared" si="16"/>
        <v>#DIV/0!</v>
      </c>
      <c r="L153" s="113" t="e">
        <f t="shared" si="17"/>
        <v>#DIV/0!</v>
      </c>
      <c r="M153" s="113" t="e">
        <f t="shared" si="18"/>
        <v>#DIV/0!</v>
      </c>
    </row>
    <row r="154" spans="8:13" x14ac:dyDescent="0.3">
      <c r="H154" s="112">
        <f t="shared" si="24"/>
        <v>0</v>
      </c>
      <c r="I154" s="113" t="e">
        <f t="shared" si="25"/>
        <v>#DIV/0!</v>
      </c>
      <c r="J154" s="113">
        <f t="shared" si="23"/>
        <v>0</v>
      </c>
      <c r="K154" s="113" t="e">
        <f t="shared" si="16"/>
        <v>#DIV/0!</v>
      </c>
      <c r="L154" s="113" t="e">
        <f t="shared" si="17"/>
        <v>#DIV/0!</v>
      </c>
      <c r="M154" s="113" t="e">
        <f t="shared" si="18"/>
        <v>#DIV/0!</v>
      </c>
    </row>
    <row r="155" spans="8:13" x14ac:dyDescent="0.3">
      <c r="H155" s="112">
        <f t="shared" si="24"/>
        <v>0</v>
      </c>
      <c r="I155" s="113" t="e">
        <f t="shared" si="25"/>
        <v>#DIV/0!</v>
      </c>
      <c r="J155" s="113">
        <f t="shared" si="23"/>
        <v>0</v>
      </c>
      <c r="K155" s="113" t="e">
        <f t="shared" si="16"/>
        <v>#DIV/0!</v>
      </c>
      <c r="L155" s="113" t="e">
        <f t="shared" si="17"/>
        <v>#DIV/0!</v>
      </c>
      <c r="M155" s="113" t="e">
        <f t="shared" si="18"/>
        <v>#DIV/0!</v>
      </c>
    </row>
    <row r="156" spans="8:13" x14ac:dyDescent="0.3">
      <c r="H156" s="112">
        <f t="shared" si="24"/>
        <v>0</v>
      </c>
      <c r="I156" s="113" t="e">
        <f t="shared" si="25"/>
        <v>#DIV/0!</v>
      </c>
      <c r="J156" s="113">
        <f t="shared" si="23"/>
        <v>0</v>
      </c>
      <c r="K156" s="113" t="e">
        <f t="shared" si="16"/>
        <v>#DIV/0!</v>
      </c>
      <c r="L156" s="113" t="e">
        <f t="shared" si="17"/>
        <v>#DIV/0!</v>
      </c>
      <c r="M156" s="113" t="e">
        <f t="shared" si="18"/>
        <v>#DIV/0!</v>
      </c>
    </row>
    <row r="157" spans="8:13" x14ac:dyDescent="0.3">
      <c r="H157" s="112">
        <f t="shared" si="24"/>
        <v>0</v>
      </c>
      <c r="I157" s="113" t="e">
        <f t="shared" si="25"/>
        <v>#DIV/0!</v>
      </c>
      <c r="J157" s="113">
        <f t="shared" si="23"/>
        <v>0</v>
      </c>
      <c r="K157" s="113" t="e">
        <f t="shared" si="16"/>
        <v>#DIV/0!</v>
      </c>
      <c r="L157" s="113" t="e">
        <f t="shared" si="17"/>
        <v>#DIV/0!</v>
      </c>
      <c r="M157" s="113" t="e">
        <f t="shared" si="18"/>
        <v>#DIV/0!</v>
      </c>
    </row>
    <row r="158" spans="8:13" x14ac:dyDescent="0.3">
      <c r="H158" s="112">
        <f t="shared" si="24"/>
        <v>0</v>
      </c>
      <c r="I158" s="113" t="e">
        <f t="shared" si="25"/>
        <v>#DIV/0!</v>
      </c>
      <c r="J158" s="113">
        <f t="shared" si="23"/>
        <v>0</v>
      </c>
      <c r="K158" s="113" t="e">
        <f t="shared" si="16"/>
        <v>#DIV/0!</v>
      </c>
      <c r="L158" s="113" t="e">
        <f t="shared" si="17"/>
        <v>#DIV/0!</v>
      </c>
      <c r="M158" s="113" t="e">
        <f t="shared" si="18"/>
        <v>#DIV/0!</v>
      </c>
    </row>
    <row r="159" spans="8:13" x14ac:dyDescent="0.3">
      <c r="H159" s="112">
        <f t="shared" si="24"/>
        <v>0</v>
      </c>
      <c r="I159" s="113" t="e">
        <f t="shared" si="25"/>
        <v>#DIV/0!</v>
      </c>
      <c r="J159" s="113">
        <f t="shared" si="23"/>
        <v>0</v>
      </c>
      <c r="K159" s="113" t="e">
        <f t="shared" si="16"/>
        <v>#DIV/0!</v>
      </c>
      <c r="L159" s="113" t="e">
        <f t="shared" si="17"/>
        <v>#DIV/0!</v>
      </c>
      <c r="M159" s="113" t="e">
        <f t="shared" si="18"/>
        <v>#DIV/0!</v>
      </c>
    </row>
    <row r="160" spans="8:13" x14ac:dyDescent="0.3">
      <c r="H160" s="112">
        <f t="shared" si="24"/>
        <v>0</v>
      </c>
      <c r="I160" s="113" t="e">
        <f t="shared" si="25"/>
        <v>#DIV/0!</v>
      </c>
      <c r="J160" s="113">
        <f t="shared" si="23"/>
        <v>0</v>
      </c>
      <c r="K160" s="113" t="e">
        <f t="shared" si="16"/>
        <v>#DIV/0!</v>
      </c>
      <c r="L160" s="113" t="e">
        <f t="shared" si="17"/>
        <v>#DIV/0!</v>
      </c>
      <c r="M160" s="113" t="e">
        <f t="shared" si="18"/>
        <v>#DIV/0!</v>
      </c>
    </row>
    <row r="161" spans="8:13" x14ac:dyDescent="0.3">
      <c r="H161" s="112">
        <f t="shared" si="24"/>
        <v>0</v>
      </c>
      <c r="I161" s="113" t="e">
        <f t="shared" si="25"/>
        <v>#DIV/0!</v>
      </c>
      <c r="J161" s="113">
        <f t="shared" si="23"/>
        <v>0</v>
      </c>
      <c r="K161" s="113" t="e">
        <f t="shared" ref="K161:K173" si="26">I161+J161</f>
        <v>#DIV/0!</v>
      </c>
      <c r="L161" s="113" t="e">
        <f t="shared" ref="L161:L173" si="27">$B$3/$B$11*H161</f>
        <v>#DIV/0!</v>
      </c>
      <c r="M161" s="113" t="e">
        <f t="shared" ref="M161:M173" si="28">L161-K161</f>
        <v>#DIV/0!</v>
      </c>
    </row>
    <row r="162" spans="8:13" x14ac:dyDescent="0.3">
      <c r="H162" s="112">
        <f t="shared" si="24"/>
        <v>0</v>
      </c>
      <c r="I162" s="113" t="e">
        <f t="shared" si="25"/>
        <v>#DIV/0!</v>
      </c>
      <c r="J162" s="113">
        <f t="shared" si="23"/>
        <v>0</v>
      </c>
      <c r="K162" s="113" t="e">
        <f t="shared" si="26"/>
        <v>#DIV/0!</v>
      </c>
      <c r="L162" s="113" t="e">
        <f t="shared" si="27"/>
        <v>#DIV/0!</v>
      </c>
      <c r="M162" s="113" t="e">
        <f t="shared" si="28"/>
        <v>#DIV/0!</v>
      </c>
    </row>
    <row r="163" spans="8:13" x14ac:dyDescent="0.3">
      <c r="H163" s="112">
        <f t="shared" si="24"/>
        <v>0</v>
      </c>
      <c r="I163" s="113" t="e">
        <f t="shared" si="25"/>
        <v>#DIV/0!</v>
      </c>
      <c r="J163" s="113">
        <f t="shared" ref="J163:J194" si="29">B$6</f>
        <v>0</v>
      </c>
      <c r="K163" s="113" t="e">
        <f t="shared" si="26"/>
        <v>#DIV/0!</v>
      </c>
      <c r="L163" s="113" t="e">
        <f t="shared" si="27"/>
        <v>#DIV/0!</v>
      </c>
      <c r="M163" s="113" t="e">
        <f t="shared" si="28"/>
        <v>#DIV/0!</v>
      </c>
    </row>
    <row r="164" spans="8:13" x14ac:dyDescent="0.3">
      <c r="H164" s="112">
        <f t="shared" ref="H164:H195" si="30">H163+$H$1</f>
        <v>0</v>
      </c>
      <c r="I164" s="113" t="e">
        <f t="shared" si="25"/>
        <v>#DIV/0!</v>
      </c>
      <c r="J164" s="113">
        <f t="shared" si="29"/>
        <v>0</v>
      </c>
      <c r="K164" s="113" t="e">
        <f t="shared" si="26"/>
        <v>#DIV/0!</v>
      </c>
      <c r="L164" s="113" t="e">
        <f t="shared" si="27"/>
        <v>#DIV/0!</v>
      </c>
      <c r="M164" s="113" t="e">
        <f t="shared" si="28"/>
        <v>#DIV/0!</v>
      </c>
    </row>
    <row r="165" spans="8:13" x14ac:dyDescent="0.3">
      <c r="H165" s="112">
        <f t="shared" si="30"/>
        <v>0</v>
      </c>
      <c r="I165" s="113" t="e">
        <f t="shared" si="25"/>
        <v>#DIV/0!</v>
      </c>
      <c r="J165" s="113">
        <f t="shared" si="29"/>
        <v>0</v>
      </c>
      <c r="K165" s="113" t="e">
        <f t="shared" si="26"/>
        <v>#DIV/0!</v>
      </c>
      <c r="L165" s="113" t="e">
        <f t="shared" si="27"/>
        <v>#DIV/0!</v>
      </c>
      <c r="M165" s="113" t="e">
        <f t="shared" si="28"/>
        <v>#DIV/0!</v>
      </c>
    </row>
    <row r="166" spans="8:13" x14ac:dyDescent="0.3">
      <c r="H166" s="112">
        <f t="shared" si="30"/>
        <v>0</v>
      </c>
      <c r="I166" s="113" t="e">
        <f t="shared" si="25"/>
        <v>#DIV/0!</v>
      </c>
      <c r="J166" s="113">
        <f t="shared" si="29"/>
        <v>0</v>
      </c>
      <c r="K166" s="113" t="e">
        <f t="shared" si="26"/>
        <v>#DIV/0!</v>
      </c>
      <c r="L166" s="113" t="e">
        <f t="shared" si="27"/>
        <v>#DIV/0!</v>
      </c>
      <c r="M166" s="113" t="e">
        <f t="shared" si="28"/>
        <v>#DIV/0!</v>
      </c>
    </row>
    <row r="167" spans="8:13" x14ac:dyDescent="0.3">
      <c r="H167" s="112">
        <f t="shared" si="30"/>
        <v>0</v>
      </c>
      <c r="I167" s="113" t="e">
        <f t="shared" si="25"/>
        <v>#DIV/0!</v>
      </c>
      <c r="J167" s="113">
        <f t="shared" si="29"/>
        <v>0</v>
      </c>
      <c r="K167" s="113" t="e">
        <f t="shared" si="26"/>
        <v>#DIV/0!</v>
      </c>
      <c r="L167" s="113" t="e">
        <f t="shared" si="27"/>
        <v>#DIV/0!</v>
      </c>
      <c r="M167" s="113" t="e">
        <f t="shared" si="28"/>
        <v>#DIV/0!</v>
      </c>
    </row>
    <row r="168" spans="8:13" x14ac:dyDescent="0.3">
      <c r="H168" s="112">
        <f t="shared" si="30"/>
        <v>0</v>
      </c>
      <c r="I168" s="113" t="e">
        <f t="shared" si="25"/>
        <v>#DIV/0!</v>
      </c>
      <c r="J168" s="113">
        <f t="shared" si="29"/>
        <v>0</v>
      </c>
      <c r="K168" s="113" t="e">
        <f t="shared" si="26"/>
        <v>#DIV/0!</v>
      </c>
      <c r="L168" s="113" t="e">
        <f t="shared" si="27"/>
        <v>#DIV/0!</v>
      </c>
      <c r="M168" s="113" t="e">
        <f t="shared" si="28"/>
        <v>#DIV/0!</v>
      </c>
    </row>
    <row r="169" spans="8:13" x14ac:dyDescent="0.3">
      <c r="H169" s="112">
        <f t="shared" si="30"/>
        <v>0</v>
      </c>
      <c r="I169" s="113" t="e">
        <f t="shared" si="25"/>
        <v>#DIV/0!</v>
      </c>
      <c r="J169" s="113">
        <f t="shared" si="29"/>
        <v>0</v>
      </c>
      <c r="K169" s="113" t="e">
        <f t="shared" si="26"/>
        <v>#DIV/0!</v>
      </c>
      <c r="L169" s="113" t="e">
        <f t="shared" si="27"/>
        <v>#DIV/0!</v>
      </c>
      <c r="M169" s="113" t="e">
        <f t="shared" si="28"/>
        <v>#DIV/0!</v>
      </c>
    </row>
    <row r="170" spans="8:13" x14ac:dyDescent="0.3">
      <c r="H170" s="112">
        <f t="shared" si="30"/>
        <v>0</v>
      </c>
      <c r="I170" s="113" t="e">
        <f t="shared" si="25"/>
        <v>#DIV/0!</v>
      </c>
      <c r="J170" s="113">
        <f t="shared" si="29"/>
        <v>0</v>
      </c>
      <c r="K170" s="113" t="e">
        <f t="shared" si="26"/>
        <v>#DIV/0!</v>
      </c>
      <c r="L170" s="113" t="e">
        <f t="shared" si="27"/>
        <v>#DIV/0!</v>
      </c>
      <c r="M170" s="113" t="e">
        <f t="shared" si="28"/>
        <v>#DIV/0!</v>
      </c>
    </row>
    <row r="171" spans="8:13" x14ac:dyDescent="0.3">
      <c r="H171" s="112">
        <f t="shared" si="30"/>
        <v>0</v>
      </c>
      <c r="I171" s="113" t="e">
        <f t="shared" si="25"/>
        <v>#DIV/0!</v>
      </c>
      <c r="J171" s="113">
        <f t="shared" si="29"/>
        <v>0</v>
      </c>
      <c r="K171" s="113" t="e">
        <f t="shared" si="26"/>
        <v>#DIV/0!</v>
      </c>
      <c r="L171" s="113" t="e">
        <f t="shared" si="27"/>
        <v>#DIV/0!</v>
      </c>
      <c r="M171" s="113" t="e">
        <f t="shared" si="28"/>
        <v>#DIV/0!</v>
      </c>
    </row>
    <row r="172" spans="8:13" x14ac:dyDescent="0.3">
      <c r="H172" s="112">
        <f t="shared" si="30"/>
        <v>0</v>
      </c>
      <c r="I172" s="113" t="e">
        <f t="shared" si="25"/>
        <v>#DIV/0!</v>
      </c>
      <c r="J172" s="113">
        <f t="shared" si="29"/>
        <v>0</v>
      </c>
      <c r="K172" s="113" t="e">
        <f t="shared" si="26"/>
        <v>#DIV/0!</v>
      </c>
      <c r="L172" s="113" t="e">
        <f t="shared" si="27"/>
        <v>#DIV/0!</v>
      </c>
      <c r="M172" s="113" t="e">
        <f t="shared" si="28"/>
        <v>#DIV/0!</v>
      </c>
    </row>
    <row r="173" spans="8:13" x14ac:dyDescent="0.3">
      <c r="H173" s="112">
        <f t="shared" si="30"/>
        <v>0</v>
      </c>
      <c r="I173" s="113" t="e">
        <f t="shared" si="25"/>
        <v>#DIV/0!</v>
      </c>
      <c r="J173" s="113">
        <f t="shared" si="29"/>
        <v>0</v>
      </c>
      <c r="K173" s="113" t="e">
        <f t="shared" si="26"/>
        <v>#DIV/0!</v>
      </c>
      <c r="L173" s="113" t="e">
        <f t="shared" si="27"/>
        <v>#DIV/0!</v>
      </c>
      <c r="M173" s="113" t="e">
        <f t="shared" si="28"/>
        <v>#DIV/0!</v>
      </c>
    </row>
    <row r="174" spans="8:13" x14ac:dyDescent="0.3">
      <c r="H174" s="112">
        <f t="shared" si="30"/>
        <v>0</v>
      </c>
      <c r="I174" s="113" t="e">
        <f t="shared" si="25"/>
        <v>#DIV/0!</v>
      </c>
      <c r="J174" s="113">
        <f t="shared" si="29"/>
        <v>0</v>
      </c>
      <c r="K174" s="113" t="e">
        <f t="shared" ref="K174:K175" si="31">I174+J174</f>
        <v>#DIV/0!</v>
      </c>
      <c r="L174" s="113" t="e">
        <f t="shared" ref="L174:L175" si="32">$B$3/$B$11*H174</f>
        <v>#DIV/0!</v>
      </c>
      <c r="M174" s="113" t="e">
        <f t="shared" ref="M174:M175" si="33">L174-K174</f>
        <v>#DIV/0!</v>
      </c>
    </row>
    <row r="175" spans="8:13" x14ac:dyDescent="0.3">
      <c r="H175" s="112">
        <f t="shared" si="30"/>
        <v>0</v>
      </c>
      <c r="I175" s="113" t="e">
        <f t="shared" si="25"/>
        <v>#DIV/0!</v>
      </c>
      <c r="J175" s="113">
        <f t="shared" si="29"/>
        <v>0</v>
      </c>
      <c r="K175" s="113" t="e">
        <f t="shared" si="31"/>
        <v>#DIV/0!</v>
      </c>
      <c r="L175" s="113" t="e">
        <f t="shared" si="32"/>
        <v>#DIV/0!</v>
      </c>
      <c r="M175" s="113" t="e">
        <f t="shared" si="33"/>
        <v>#DIV/0!</v>
      </c>
    </row>
    <row r="176" spans="8:13" x14ac:dyDescent="0.3">
      <c r="H176" s="112">
        <f t="shared" si="30"/>
        <v>0</v>
      </c>
      <c r="I176" s="113" t="e">
        <f t="shared" si="25"/>
        <v>#DIV/0!</v>
      </c>
      <c r="J176" s="113">
        <f t="shared" si="29"/>
        <v>0</v>
      </c>
      <c r="K176" s="113" t="e">
        <f t="shared" ref="K176:K202" si="34">I176+J176</f>
        <v>#DIV/0!</v>
      </c>
      <c r="L176" s="113" t="e">
        <f t="shared" ref="L176:L202" si="35">$B$3/$B$11*H176</f>
        <v>#DIV/0!</v>
      </c>
      <c r="M176" s="113" t="e">
        <f t="shared" ref="M176:M202" si="36">L176-K176</f>
        <v>#DIV/0!</v>
      </c>
    </row>
    <row r="177" spans="8:13" x14ac:dyDescent="0.3">
      <c r="H177" s="112">
        <f t="shared" si="30"/>
        <v>0</v>
      </c>
      <c r="I177" s="113" t="e">
        <f t="shared" si="25"/>
        <v>#DIV/0!</v>
      </c>
      <c r="J177" s="113">
        <f t="shared" si="29"/>
        <v>0</v>
      </c>
      <c r="K177" s="113" t="e">
        <f t="shared" si="34"/>
        <v>#DIV/0!</v>
      </c>
      <c r="L177" s="113" t="e">
        <f t="shared" si="35"/>
        <v>#DIV/0!</v>
      </c>
      <c r="M177" s="113" t="e">
        <f t="shared" si="36"/>
        <v>#DIV/0!</v>
      </c>
    </row>
    <row r="178" spans="8:13" x14ac:dyDescent="0.3">
      <c r="H178" s="112">
        <f t="shared" si="30"/>
        <v>0</v>
      </c>
      <c r="I178" s="113" t="e">
        <f t="shared" si="25"/>
        <v>#DIV/0!</v>
      </c>
      <c r="J178" s="113">
        <f t="shared" si="29"/>
        <v>0</v>
      </c>
      <c r="K178" s="113" t="e">
        <f t="shared" si="34"/>
        <v>#DIV/0!</v>
      </c>
      <c r="L178" s="113" t="e">
        <f t="shared" si="35"/>
        <v>#DIV/0!</v>
      </c>
      <c r="M178" s="113" t="e">
        <f t="shared" si="36"/>
        <v>#DIV/0!</v>
      </c>
    </row>
    <row r="179" spans="8:13" x14ac:dyDescent="0.3">
      <c r="H179" s="112">
        <f t="shared" si="30"/>
        <v>0</v>
      </c>
      <c r="I179" s="113" t="e">
        <f t="shared" si="25"/>
        <v>#DIV/0!</v>
      </c>
      <c r="J179" s="113">
        <f t="shared" si="29"/>
        <v>0</v>
      </c>
      <c r="K179" s="113" t="e">
        <f t="shared" si="34"/>
        <v>#DIV/0!</v>
      </c>
      <c r="L179" s="113" t="e">
        <f t="shared" si="35"/>
        <v>#DIV/0!</v>
      </c>
      <c r="M179" s="113" t="e">
        <f t="shared" si="36"/>
        <v>#DIV/0!</v>
      </c>
    </row>
    <row r="180" spans="8:13" x14ac:dyDescent="0.3">
      <c r="H180" s="112">
        <f t="shared" si="30"/>
        <v>0</v>
      </c>
      <c r="I180" s="113" t="e">
        <f t="shared" si="25"/>
        <v>#DIV/0!</v>
      </c>
      <c r="J180" s="113">
        <f t="shared" si="29"/>
        <v>0</v>
      </c>
      <c r="K180" s="113" t="e">
        <f t="shared" si="34"/>
        <v>#DIV/0!</v>
      </c>
      <c r="L180" s="113" t="e">
        <f t="shared" si="35"/>
        <v>#DIV/0!</v>
      </c>
      <c r="M180" s="113" t="e">
        <f t="shared" si="36"/>
        <v>#DIV/0!</v>
      </c>
    </row>
    <row r="181" spans="8:13" x14ac:dyDescent="0.3">
      <c r="H181" s="112">
        <f t="shared" si="30"/>
        <v>0</v>
      </c>
      <c r="I181" s="113" t="e">
        <f t="shared" si="25"/>
        <v>#DIV/0!</v>
      </c>
      <c r="J181" s="113">
        <f t="shared" si="29"/>
        <v>0</v>
      </c>
      <c r="K181" s="113" t="e">
        <f t="shared" si="34"/>
        <v>#DIV/0!</v>
      </c>
      <c r="L181" s="113" t="e">
        <f t="shared" si="35"/>
        <v>#DIV/0!</v>
      </c>
      <c r="M181" s="113" t="e">
        <f t="shared" si="36"/>
        <v>#DIV/0!</v>
      </c>
    </row>
    <row r="182" spans="8:13" x14ac:dyDescent="0.3">
      <c r="H182" s="112">
        <f t="shared" si="30"/>
        <v>0</v>
      </c>
      <c r="I182" s="113" t="e">
        <f t="shared" si="25"/>
        <v>#DIV/0!</v>
      </c>
      <c r="J182" s="113">
        <f t="shared" si="29"/>
        <v>0</v>
      </c>
      <c r="K182" s="113" t="e">
        <f t="shared" si="34"/>
        <v>#DIV/0!</v>
      </c>
      <c r="L182" s="113" t="e">
        <f t="shared" si="35"/>
        <v>#DIV/0!</v>
      </c>
      <c r="M182" s="113" t="e">
        <f t="shared" si="36"/>
        <v>#DIV/0!</v>
      </c>
    </row>
    <row r="183" spans="8:13" x14ac:dyDescent="0.3">
      <c r="H183" s="112">
        <f t="shared" si="30"/>
        <v>0</v>
      </c>
      <c r="I183" s="113" t="e">
        <f t="shared" si="25"/>
        <v>#DIV/0!</v>
      </c>
      <c r="J183" s="113">
        <f t="shared" si="29"/>
        <v>0</v>
      </c>
      <c r="K183" s="113" t="e">
        <f t="shared" si="34"/>
        <v>#DIV/0!</v>
      </c>
      <c r="L183" s="113" t="e">
        <f t="shared" si="35"/>
        <v>#DIV/0!</v>
      </c>
      <c r="M183" s="113" t="e">
        <f t="shared" si="36"/>
        <v>#DIV/0!</v>
      </c>
    </row>
    <row r="184" spans="8:13" x14ac:dyDescent="0.3">
      <c r="H184" s="112">
        <f t="shared" si="30"/>
        <v>0</v>
      </c>
      <c r="I184" s="113" t="e">
        <f t="shared" si="25"/>
        <v>#DIV/0!</v>
      </c>
      <c r="J184" s="113">
        <f t="shared" si="29"/>
        <v>0</v>
      </c>
      <c r="K184" s="113" t="e">
        <f t="shared" si="34"/>
        <v>#DIV/0!</v>
      </c>
      <c r="L184" s="113" t="e">
        <f t="shared" si="35"/>
        <v>#DIV/0!</v>
      </c>
      <c r="M184" s="113" t="e">
        <f t="shared" si="36"/>
        <v>#DIV/0!</v>
      </c>
    </row>
    <row r="185" spans="8:13" x14ac:dyDescent="0.3">
      <c r="H185" s="112">
        <f t="shared" si="30"/>
        <v>0</v>
      </c>
      <c r="I185" s="113" t="e">
        <f t="shared" si="25"/>
        <v>#DIV/0!</v>
      </c>
      <c r="J185" s="113">
        <f t="shared" si="29"/>
        <v>0</v>
      </c>
      <c r="K185" s="113" t="e">
        <f t="shared" si="34"/>
        <v>#DIV/0!</v>
      </c>
      <c r="L185" s="113" t="e">
        <f t="shared" si="35"/>
        <v>#DIV/0!</v>
      </c>
      <c r="M185" s="113" t="e">
        <f t="shared" si="36"/>
        <v>#DIV/0!</v>
      </c>
    </row>
    <row r="186" spans="8:13" x14ac:dyDescent="0.3">
      <c r="H186" s="112">
        <f t="shared" si="30"/>
        <v>0</v>
      </c>
      <c r="I186" s="113" t="e">
        <f t="shared" si="25"/>
        <v>#DIV/0!</v>
      </c>
      <c r="J186" s="113">
        <f t="shared" si="29"/>
        <v>0</v>
      </c>
      <c r="K186" s="113" t="e">
        <f t="shared" si="34"/>
        <v>#DIV/0!</v>
      </c>
      <c r="L186" s="113" t="e">
        <f t="shared" si="35"/>
        <v>#DIV/0!</v>
      </c>
      <c r="M186" s="113" t="e">
        <f t="shared" si="36"/>
        <v>#DIV/0!</v>
      </c>
    </row>
    <row r="187" spans="8:13" x14ac:dyDescent="0.3">
      <c r="H187" s="112">
        <f t="shared" si="30"/>
        <v>0</v>
      </c>
      <c r="I187" s="113" t="e">
        <f t="shared" si="25"/>
        <v>#DIV/0!</v>
      </c>
      <c r="J187" s="113">
        <f t="shared" si="29"/>
        <v>0</v>
      </c>
      <c r="K187" s="113" t="e">
        <f t="shared" si="34"/>
        <v>#DIV/0!</v>
      </c>
      <c r="L187" s="113" t="e">
        <f t="shared" si="35"/>
        <v>#DIV/0!</v>
      </c>
      <c r="M187" s="113" t="e">
        <f t="shared" si="36"/>
        <v>#DIV/0!</v>
      </c>
    </row>
    <row r="188" spans="8:13" x14ac:dyDescent="0.3">
      <c r="H188" s="112">
        <f t="shared" si="30"/>
        <v>0</v>
      </c>
      <c r="I188" s="113" t="e">
        <f t="shared" si="25"/>
        <v>#DIV/0!</v>
      </c>
      <c r="J188" s="113">
        <f t="shared" si="29"/>
        <v>0</v>
      </c>
      <c r="K188" s="113" t="e">
        <f t="shared" si="34"/>
        <v>#DIV/0!</v>
      </c>
      <c r="L188" s="113" t="e">
        <f t="shared" si="35"/>
        <v>#DIV/0!</v>
      </c>
      <c r="M188" s="113" t="e">
        <f t="shared" si="36"/>
        <v>#DIV/0!</v>
      </c>
    </row>
    <row r="189" spans="8:13" x14ac:dyDescent="0.3">
      <c r="H189" s="112">
        <f t="shared" si="30"/>
        <v>0</v>
      </c>
      <c r="I189" s="113" t="e">
        <f t="shared" si="25"/>
        <v>#DIV/0!</v>
      </c>
      <c r="J189" s="113">
        <f t="shared" si="29"/>
        <v>0</v>
      </c>
      <c r="K189" s="113" t="e">
        <f t="shared" si="34"/>
        <v>#DIV/0!</v>
      </c>
      <c r="L189" s="113" t="e">
        <f t="shared" si="35"/>
        <v>#DIV/0!</v>
      </c>
      <c r="M189" s="113" t="e">
        <f t="shared" si="36"/>
        <v>#DIV/0!</v>
      </c>
    </row>
    <row r="190" spans="8:13" x14ac:dyDescent="0.3">
      <c r="H190" s="112">
        <f t="shared" si="30"/>
        <v>0</v>
      </c>
      <c r="I190" s="113" t="e">
        <f t="shared" si="25"/>
        <v>#DIV/0!</v>
      </c>
      <c r="J190" s="113">
        <f t="shared" si="29"/>
        <v>0</v>
      </c>
      <c r="K190" s="113" t="e">
        <f t="shared" si="34"/>
        <v>#DIV/0!</v>
      </c>
      <c r="L190" s="113" t="e">
        <f t="shared" si="35"/>
        <v>#DIV/0!</v>
      </c>
      <c r="M190" s="113" t="e">
        <f t="shared" si="36"/>
        <v>#DIV/0!</v>
      </c>
    </row>
    <row r="191" spans="8:13" x14ac:dyDescent="0.3">
      <c r="H191" s="112">
        <f t="shared" si="30"/>
        <v>0</v>
      </c>
      <c r="I191" s="113" t="e">
        <f t="shared" si="25"/>
        <v>#DIV/0!</v>
      </c>
      <c r="J191" s="113">
        <f t="shared" si="29"/>
        <v>0</v>
      </c>
      <c r="K191" s="113" t="e">
        <f t="shared" si="34"/>
        <v>#DIV/0!</v>
      </c>
      <c r="L191" s="113" t="e">
        <f t="shared" si="35"/>
        <v>#DIV/0!</v>
      </c>
      <c r="M191" s="113" t="e">
        <f t="shared" si="36"/>
        <v>#DIV/0!</v>
      </c>
    </row>
    <row r="192" spans="8:13" x14ac:dyDescent="0.3">
      <c r="H192" s="112">
        <f t="shared" si="30"/>
        <v>0</v>
      </c>
      <c r="I192" s="113" t="e">
        <f t="shared" si="25"/>
        <v>#DIV/0!</v>
      </c>
      <c r="J192" s="113">
        <f t="shared" si="29"/>
        <v>0</v>
      </c>
      <c r="K192" s="113" t="e">
        <f t="shared" si="34"/>
        <v>#DIV/0!</v>
      </c>
      <c r="L192" s="113" t="e">
        <f t="shared" si="35"/>
        <v>#DIV/0!</v>
      </c>
      <c r="M192" s="113" t="e">
        <f t="shared" si="36"/>
        <v>#DIV/0!</v>
      </c>
    </row>
    <row r="193" spans="8:13" x14ac:dyDescent="0.3">
      <c r="H193" s="112">
        <f t="shared" si="30"/>
        <v>0</v>
      </c>
      <c r="I193" s="113" t="e">
        <f t="shared" si="25"/>
        <v>#DIV/0!</v>
      </c>
      <c r="J193" s="113">
        <f t="shared" si="29"/>
        <v>0</v>
      </c>
      <c r="K193" s="113" t="e">
        <f t="shared" si="34"/>
        <v>#DIV/0!</v>
      </c>
      <c r="L193" s="113" t="e">
        <f t="shared" si="35"/>
        <v>#DIV/0!</v>
      </c>
      <c r="M193" s="113" t="e">
        <f t="shared" si="36"/>
        <v>#DIV/0!</v>
      </c>
    </row>
    <row r="194" spans="8:13" x14ac:dyDescent="0.3">
      <c r="H194" s="112">
        <f t="shared" si="30"/>
        <v>0</v>
      </c>
      <c r="I194" s="113" t="e">
        <f t="shared" si="25"/>
        <v>#DIV/0!</v>
      </c>
      <c r="J194" s="113">
        <f t="shared" si="29"/>
        <v>0</v>
      </c>
      <c r="K194" s="113" t="e">
        <f t="shared" si="34"/>
        <v>#DIV/0!</v>
      </c>
      <c r="L194" s="113" t="e">
        <f t="shared" si="35"/>
        <v>#DIV/0!</v>
      </c>
      <c r="M194" s="113" t="e">
        <f t="shared" si="36"/>
        <v>#DIV/0!</v>
      </c>
    </row>
    <row r="195" spans="8:13" x14ac:dyDescent="0.3">
      <c r="H195" s="112">
        <f t="shared" si="30"/>
        <v>0</v>
      </c>
      <c r="I195" s="113" t="e">
        <f t="shared" si="25"/>
        <v>#DIV/0!</v>
      </c>
      <c r="J195" s="113">
        <f t="shared" ref="J195:J202" si="37">B$6</f>
        <v>0</v>
      </c>
      <c r="K195" s="113" t="e">
        <f t="shared" si="34"/>
        <v>#DIV/0!</v>
      </c>
      <c r="L195" s="113" t="e">
        <f t="shared" si="35"/>
        <v>#DIV/0!</v>
      </c>
      <c r="M195" s="113" t="e">
        <f t="shared" si="36"/>
        <v>#DIV/0!</v>
      </c>
    </row>
    <row r="196" spans="8:13" x14ac:dyDescent="0.3">
      <c r="H196" s="112">
        <f t="shared" ref="H196:H202" si="38">H195+$H$1</f>
        <v>0</v>
      </c>
      <c r="I196" s="113" t="e">
        <f t="shared" ref="I196:I202" si="39">$B$10/$B$11*H196</f>
        <v>#DIV/0!</v>
      </c>
      <c r="J196" s="113">
        <f t="shared" si="37"/>
        <v>0</v>
      </c>
      <c r="K196" s="113" t="e">
        <f t="shared" si="34"/>
        <v>#DIV/0!</v>
      </c>
      <c r="L196" s="113" t="e">
        <f t="shared" si="35"/>
        <v>#DIV/0!</v>
      </c>
      <c r="M196" s="113" t="e">
        <f t="shared" si="36"/>
        <v>#DIV/0!</v>
      </c>
    </row>
    <row r="197" spans="8:13" x14ac:dyDescent="0.3">
      <c r="H197" s="112">
        <f t="shared" si="38"/>
        <v>0</v>
      </c>
      <c r="I197" s="113" t="e">
        <f t="shared" si="39"/>
        <v>#DIV/0!</v>
      </c>
      <c r="J197" s="113">
        <f t="shared" si="37"/>
        <v>0</v>
      </c>
      <c r="K197" s="113" t="e">
        <f t="shared" si="34"/>
        <v>#DIV/0!</v>
      </c>
      <c r="L197" s="113" t="e">
        <f t="shared" si="35"/>
        <v>#DIV/0!</v>
      </c>
      <c r="M197" s="113" t="e">
        <f t="shared" si="36"/>
        <v>#DIV/0!</v>
      </c>
    </row>
    <row r="198" spans="8:13" x14ac:dyDescent="0.3">
      <c r="H198" s="112">
        <f t="shared" si="38"/>
        <v>0</v>
      </c>
      <c r="I198" s="113" t="e">
        <f t="shared" si="39"/>
        <v>#DIV/0!</v>
      </c>
      <c r="J198" s="113">
        <f t="shared" si="37"/>
        <v>0</v>
      </c>
      <c r="K198" s="113" t="e">
        <f t="shared" si="34"/>
        <v>#DIV/0!</v>
      </c>
      <c r="L198" s="113" t="e">
        <f t="shared" si="35"/>
        <v>#DIV/0!</v>
      </c>
      <c r="M198" s="113" t="e">
        <f t="shared" si="36"/>
        <v>#DIV/0!</v>
      </c>
    </row>
    <row r="199" spans="8:13" x14ac:dyDescent="0.3">
      <c r="H199" s="112">
        <f t="shared" si="38"/>
        <v>0</v>
      </c>
      <c r="I199" s="113" t="e">
        <f t="shared" si="39"/>
        <v>#DIV/0!</v>
      </c>
      <c r="J199" s="113">
        <f t="shared" si="37"/>
        <v>0</v>
      </c>
      <c r="K199" s="113" t="e">
        <f t="shared" si="34"/>
        <v>#DIV/0!</v>
      </c>
      <c r="L199" s="113" t="e">
        <f t="shared" si="35"/>
        <v>#DIV/0!</v>
      </c>
      <c r="M199" s="113" t="e">
        <f t="shared" si="36"/>
        <v>#DIV/0!</v>
      </c>
    </row>
    <row r="200" spans="8:13" x14ac:dyDescent="0.3">
      <c r="H200" s="112">
        <f t="shared" si="38"/>
        <v>0</v>
      </c>
      <c r="I200" s="113" t="e">
        <f t="shared" si="39"/>
        <v>#DIV/0!</v>
      </c>
      <c r="J200" s="113">
        <f t="shared" si="37"/>
        <v>0</v>
      </c>
      <c r="K200" s="113" t="e">
        <f t="shared" si="34"/>
        <v>#DIV/0!</v>
      </c>
      <c r="L200" s="113" t="e">
        <f t="shared" si="35"/>
        <v>#DIV/0!</v>
      </c>
      <c r="M200" s="113" t="e">
        <f t="shared" si="36"/>
        <v>#DIV/0!</v>
      </c>
    </row>
    <row r="201" spans="8:13" x14ac:dyDescent="0.3">
      <c r="H201" s="112">
        <f t="shared" si="38"/>
        <v>0</v>
      </c>
      <c r="I201" s="113" t="e">
        <f t="shared" si="39"/>
        <v>#DIV/0!</v>
      </c>
      <c r="J201" s="113">
        <f t="shared" si="37"/>
        <v>0</v>
      </c>
      <c r="K201" s="113" t="e">
        <f t="shared" si="34"/>
        <v>#DIV/0!</v>
      </c>
      <c r="L201" s="113" t="e">
        <f t="shared" si="35"/>
        <v>#DIV/0!</v>
      </c>
      <c r="M201" s="113" t="e">
        <f t="shared" si="36"/>
        <v>#DIV/0!</v>
      </c>
    </row>
    <row r="202" spans="8:13" x14ac:dyDescent="0.3">
      <c r="H202" s="112">
        <f t="shared" si="38"/>
        <v>0</v>
      </c>
      <c r="I202" s="113" t="e">
        <f t="shared" si="39"/>
        <v>#DIV/0!</v>
      </c>
      <c r="J202" s="113">
        <f t="shared" si="37"/>
        <v>0</v>
      </c>
      <c r="K202" s="113" t="e">
        <f t="shared" si="34"/>
        <v>#DIV/0!</v>
      </c>
      <c r="L202" s="113" t="e">
        <f t="shared" si="35"/>
        <v>#DIV/0!</v>
      </c>
      <c r="M202" s="113" t="e">
        <f t="shared" si="36"/>
        <v>#DIV/0!</v>
      </c>
    </row>
  </sheetData>
  <sheetProtection password="946E" sheet="1" objects="1" scenarios="1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90"/>
  <sheetViews>
    <sheetView workbookViewId="0">
      <selection activeCell="A9" sqref="A9"/>
    </sheetView>
  </sheetViews>
  <sheetFormatPr baseColWidth="10" defaultColWidth="9.109375" defaultRowHeight="14.4" x14ac:dyDescent="0.3"/>
  <cols>
    <col min="1" max="1" width="30.6640625" customWidth="1"/>
    <col min="2" max="6" width="14.6640625" customWidth="1"/>
    <col min="7" max="7" width="15.6640625" customWidth="1"/>
    <col min="8" max="8" width="17.6640625" customWidth="1"/>
    <col min="9" max="10" width="15.6640625" customWidth="1"/>
    <col min="11" max="1013" width="10.6640625" customWidth="1"/>
  </cols>
  <sheetData>
    <row r="1" spans="1:10" ht="43.2" x14ac:dyDescent="0.3">
      <c r="A1" s="135" t="s">
        <v>440</v>
      </c>
      <c r="B1" s="136" t="s">
        <v>441</v>
      </c>
      <c r="C1" s="136" t="s">
        <v>442</v>
      </c>
      <c r="D1" s="136" t="s">
        <v>443</v>
      </c>
      <c r="E1" s="136" t="s">
        <v>444</v>
      </c>
      <c r="F1" s="136" t="s">
        <v>434</v>
      </c>
      <c r="G1" s="136" t="s">
        <v>432</v>
      </c>
      <c r="H1" s="136" t="s">
        <v>433</v>
      </c>
      <c r="I1" s="136" t="s">
        <v>445</v>
      </c>
      <c r="J1" s="136" t="s">
        <v>446</v>
      </c>
    </row>
    <row r="2" spans="1:10" x14ac:dyDescent="0.3">
      <c r="A2" s="137" t="str">
        <f>Vendas!A9</f>
        <v>PRESTACIÓN DE SERVIZOS</v>
      </c>
      <c r="B2" s="138">
        <f>Vendas!C12</f>
        <v>0</v>
      </c>
      <c r="C2" s="138">
        <f>Aprovisionamento!C7</f>
        <v>0</v>
      </c>
      <c r="D2" s="138">
        <f>IF(B2=0,0,C2/B2)</f>
        <v>0</v>
      </c>
      <c r="E2" s="138">
        <f>1-D2</f>
        <v>1</v>
      </c>
      <c r="F2" s="138">
        <f>Vendas!O$13</f>
        <v>0</v>
      </c>
      <c r="G2" s="139">
        <f>IF(F$103=0,0,F2/F$103)</f>
        <v>0</v>
      </c>
      <c r="H2" s="140">
        <f>E2*G2</f>
        <v>0</v>
      </c>
      <c r="I2" s="147">
        <f>IF(G2&gt;0,ROUNDUP(B$110*G2/B2,0),0)</f>
        <v>0</v>
      </c>
    </row>
    <row r="3" spans="1:10" x14ac:dyDescent="0.3">
      <c r="A3" s="137" t="str">
        <f>Vendas!A19</f>
        <v>PRODUTO 1</v>
      </c>
      <c r="B3" s="138">
        <f>Vendas!C22</f>
        <v>0</v>
      </c>
      <c r="C3" s="138">
        <f>Aprovisionamento!C11</f>
        <v>0</v>
      </c>
      <c r="D3" s="138">
        <f>IF(B3=0,0,C3/B3)</f>
        <v>0</v>
      </c>
      <c r="E3" s="138">
        <f>1-D3</f>
        <v>1</v>
      </c>
      <c r="F3" s="138">
        <f>Vendas!O$23</f>
        <v>0</v>
      </c>
      <c r="G3" s="139">
        <f>IF(F$103=0,0,F3/F$103)</f>
        <v>0</v>
      </c>
      <c r="H3" s="140">
        <f>E3*G3</f>
        <v>0</v>
      </c>
      <c r="I3" s="147">
        <f>IF(G3&gt;0,ROUNDUP(B$110*G3/B3,0),0)</f>
        <v>0</v>
      </c>
      <c r="J3" s="82">
        <f>IF(C3&gt;0,F3/B3*C3,0)</f>
        <v>0</v>
      </c>
    </row>
    <row r="4" spans="1:10" x14ac:dyDescent="0.3">
      <c r="A4" s="137" t="str">
        <f>Vendas!A29</f>
        <v>PRODUTO 2</v>
      </c>
      <c r="B4" s="138">
        <f>Vendas!C32</f>
        <v>0</v>
      </c>
      <c r="C4" s="138">
        <f>Aprovisionamento!C21</f>
        <v>0</v>
      </c>
      <c r="D4" s="138">
        <f t="shared" ref="D4:D67" si="0">IF(B4=0,0,C4/B4)</f>
        <v>0</v>
      </c>
      <c r="E4" s="138">
        <f t="shared" ref="E4:E67" si="1">1-D4</f>
        <v>1</v>
      </c>
      <c r="F4" s="138">
        <f>Vendas!O$33</f>
        <v>0</v>
      </c>
      <c r="G4" s="139">
        <f t="shared" ref="G4:G67" si="2">IF(F$103=0,0,F4/F$103)</f>
        <v>0</v>
      </c>
      <c r="H4" s="140">
        <f t="shared" ref="H4:H67" si="3">E4*G4</f>
        <v>0</v>
      </c>
      <c r="I4" s="147">
        <f t="shared" ref="I4:I67" si="4">IF(G4&gt;0,ROUNDUP(B$110*G4/B4,0),0)</f>
        <v>0</v>
      </c>
      <c r="J4" s="82">
        <f t="shared" ref="J4:J67" si="5">IF(C4&gt;0,F4/B4*C4,0)</f>
        <v>0</v>
      </c>
    </row>
    <row r="5" spans="1:10" x14ac:dyDescent="0.3">
      <c r="A5" s="137" t="str">
        <f>Vendas!A39</f>
        <v>PRODUTO 3</v>
      </c>
      <c r="B5" s="138">
        <f>Vendas!C42</f>
        <v>0</v>
      </c>
      <c r="C5" s="138">
        <f>Aprovisionamento!C31</f>
        <v>0</v>
      </c>
      <c r="D5" s="138">
        <f t="shared" si="0"/>
        <v>0</v>
      </c>
      <c r="E5" s="138">
        <f t="shared" si="1"/>
        <v>1</v>
      </c>
      <c r="F5" s="138">
        <f>Vendas!O$43</f>
        <v>0</v>
      </c>
      <c r="G5" s="139">
        <f t="shared" si="2"/>
        <v>0</v>
      </c>
      <c r="H5" s="140">
        <f t="shared" si="3"/>
        <v>0</v>
      </c>
      <c r="I5" s="147">
        <f t="shared" si="4"/>
        <v>0</v>
      </c>
      <c r="J5" s="82">
        <f t="shared" si="5"/>
        <v>0</v>
      </c>
    </row>
    <row r="6" spans="1:10" x14ac:dyDescent="0.3">
      <c r="A6" s="137" t="str">
        <f>Vendas!A49</f>
        <v>PRODUTO 4</v>
      </c>
      <c r="B6" s="138">
        <f>Vendas!C52</f>
        <v>0</v>
      </c>
      <c r="C6" s="138">
        <f>Aprovisionamento!C41</f>
        <v>0</v>
      </c>
      <c r="D6" s="138">
        <f t="shared" si="0"/>
        <v>0</v>
      </c>
      <c r="E6" s="138">
        <f t="shared" si="1"/>
        <v>1</v>
      </c>
      <c r="F6" s="138">
        <f>Vendas!O$53</f>
        <v>0</v>
      </c>
      <c r="G6" s="139">
        <f t="shared" si="2"/>
        <v>0</v>
      </c>
      <c r="H6" s="140">
        <f t="shared" si="3"/>
        <v>0</v>
      </c>
      <c r="I6" s="147">
        <f t="shared" si="4"/>
        <v>0</v>
      </c>
      <c r="J6" s="82">
        <f t="shared" si="5"/>
        <v>0</v>
      </c>
    </row>
    <row r="7" spans="1:10" x14ac:dyDescent="0.3">
      <c r="A7" s="137" t="str">
        <f>Vendas!A59</f>
        <v>PRODUTO 5</v>
      </c>
      <c r="B7" s="138">
        <f>Vendas!C62</f>
        <v>0</v>
      </c>
      <c r="C7" s="138">
        <f>Aprovisionamento!C51</f>
        <v>0</v>
      </c>
      <c r="D7" s="138">
        <f t="shared" si="0"/>
        <v>0</v>
      </c>
      <c r="E7" s="138">
        <f t="shared" si="1"/>
        <v>1</v>
      </c>
      <c r="F7" s="138">
        <f>Vendas!O$63</f>
        <v>0</v>
      </c>
      <c r="G7" s="139">
        <f t="shared" si="2"/>
        <v>0</v>
      </c>
      <c r="H7" s="140">
        <f t="shared" si="3"/>
        <v>0</v>
      </c>
      <c r="I7" s="147">
        <f t="shared" si="4"/>
        <v>0</v>
      </c>
      <c r="J7" s="82">
        <f t="shared" si="5"/>
        <v>0</v>
      </c>
    </row>
    <row r="8" spans="1:10" x14ac:dyDescent="0.3">
      <c r="A8" s="137" t="str">
        <f>Vendas!A69</f>
        <v>PRODUTO 6</v>
      </c>
      <c r="B8" s="138">
        <f>Vendas!C72</f>
        <v>0</v>
      </c>
      <c r="C8" s="138">
        <f>Aprovisionamento!C61</f>
        <v>0</v>
      </c>
      <c r="D8" s="138">
        <f t="shared" si="0"/>
        <v>0</v>
      </c>
      <c r="E8" s="138">
        <f t="shared" si="1"/>
        <v>1</v>
      </c>
      <c r="F8" s="138">
        <f>Vendas!O$73</f>
        <v>0</v>
      </c>
      <c r="G8" s="139">
        <f t="shared" si="2"/>
        <v>0</v>
      </c>
      <c r="H8" s="140">
        <f t="shared" si="3"/>
        <v>0</v>
      </c>
      <c r="I8" s="147">
        <f t="shared" si="4"/>
        <v>0</v>
      </c>
      <c r="J8" s="82">
        <f t="shared" si="5"/>
        <v>0</v>
      </c>
    </row>
    <row r="9" spans="1:10" x14ac:dyDescent="0.3">
      <c r="A9" s="137" t="str">
        <f>Vendas!A79</f>
        <v>PRODUTO 7</v>
      </c>
      <c r="B9" s="138">
        <f>Vendas!C82</f>
        <v>0</v>
      </c>
      <c r="C9" s="138">
        <f>Aprovisionamento!C71</f>
        <v>0</v>
      </c>
      <c r="D9" s="138">
        <f t="shared" si="0"/>
        <v>0</v>
      </c>
      <c r="E9" s="138">
        <f t="shared" si="1"/>
        <v>1</v>
      </c>
      <c r="F9" s="138">
        <f>Vendas!O$83</f>
        <v>0</v>
      </c>
      <c r="G9" s="139">
        <f t="shared" si="2"/>
        <v>0</v>
      </c>
      <c r="H9" s="140">
        <f t="shared" si="3"/>
        <v>0</v>
      </c>
      <c r="I9" s="147">
        <f t="shared" si="4"/>
        <v>0</v>
      </c>
      <c r="J9" s="82">
        <f t="shared" si="5"/>
        <v>0</v>
      </c>
    </row>
    <row r="10" spans="1:10" x14ac:dyDescent="0.3">
      <c r="A10" s="137" t="str">
        <f>Vendas!A89</f>
        <v>PRODUTO 8</v>
      </c>
      <c r="B10" s="138">
        <f>Vendas!C92</f>
        <v>0</v>
      </c>
      <c r="C10" s="138">
        <f>Aprovisionamento!C81</f>
        <v>0</v>
      </c>
      <c r="D10" s="138">
        <f t="shared" si="0"/>
        <v>0</v>
      </c>
      <c r="E10" s="138">
        <f t="shared" si="1"/>
        <v>1</v>
      </c>
      <c r="F10" s="138">
        <f>Vendas!O$93</f>
        <v>0</v>
      </c>
      <c r="G10" s="139">
        <f t="shared" si="2"/>
        <v>0</v>
      </c>
      <c r="H10" s="140">
        <f t="shared" si="3"/>
        <v>0</v>
      </c>
      <c r="I10" s="147">
        <f t="shared" si="4"/>
        <v>0</v>
      </c>
      <c r="J10" s="82">
        <f t="shared" si="5"/>
        <v>0</v>
      </c>
    </row>
    <row r="11" spans="1:10" x14ac:dyDescent="0.3">
      <c r="A11" s="137" t="str">
        <f>Vendas!A99</f>
        <v>PRODUTO 9</v>
      </c>
      <c r="B11" s="138">
        <f>Vendas!C102</f>
        <v>0</v>
      </c>
      <c r="C11" s="138">
        <f>Aprovisionamento!C91</f>
        <v>0</v>
      </c>
      <c r="D11" s="138">
        <f t="shared" si="0"/>
        <v>0</v>
      </c>
      <c r="E11" s="138">
        <f t="shared" si="1"/>
        <v>1</v>
      </c>
      <c r="F11" s="138">
        <f>Vendas!O$103</f>
        <v>0</v>
      </c>
      <c r="G11" s="139">
        <f t="shared" si="2"/>
        <v>0</v>
      </c>
      <c r="H11" s="140">
        <f t="shared" si="3"/>
        <v>0</v>
      </c>
      <c r="I11" s="147">
        <f t="shared" si="4"/>
        <v>0</v>
      </c>
      <c r="J11" s="82">
        <f t="shared" si="5"/>
        <v>0</v>
      </c>
    </row>
    <row r="12" spans="1:10" x14ac:dyDescent="0.3">
      <c r="A12" s="137" t="str">
        <f>Vendas!A109</f>
        <v>PRODUTO 10</v>
      </c>
      <c r="B12" s="138">
        <f>Vendas!C112</f>
        <v>0</v>
      </c>
      <c r="C12" s="138">
        <f>Aprovisionamento!C101</f>
        <v>0</v>
      </c>
      <c r="D12" s="138">
        <f t="shared" si="0"/>
        <v>0</v>
      </c>
      <c r="E12" s="138">
        <f t="shared" si="1"/>
        <v>1</v>
      </c>
      <c r="F12" s="138">
        <f>Vendas!O$113</f>
        <v>0</v>
      </c>
      <c r="G12" s="139">
        <f t="shared" si="2"/>
        <v>0</v>
      </c>
      <c r="H12" s="140">
        <f t="shared" si="3"/>
        <v>0</v>
      </c>
      <c r="I12" s="147">
        <f t="shared" si="4"/>
        <v>0</v>
      </c>
      <c r="J12" s="82">
        <f t="shared" si="5"/>
        <v>0</v>
      </c>
    </row>
    <row r="13" spans="1:10" x14ac:dyDescent="0.3">
      <c r="A13" s="137" t="str">
        <f>Vendas!A119</f>
        <v>PRODUTO 11</v>
      </c>
      <c r="B13" s="138">
        <f>Vendas!C122</f>
        <v>0</v>
      </c>
      <c r="C13" s="138">
        <f>Aprovisionamento!C111</f>
        <v>0</v>
      </c>
      <c r="D13" s="138">
        <f t="shared" si="0"/>
        <v>0</v>
      </c>
      <c r="E13" s="138">
        <f t="shared" si="1"/>
        <v>1</v>
      </c>
      <c r="F13" s="138">
        <f>Vendas!O$123</f>
        <v>0</v>
      </c>
      <c r="G13" s="139">
        <f t="shared" si="2"/>
        <v>0</v>
      </c>
      <c r="H13" s="140">
        <f t="shared" si="3"/>
        <v>0</v>
      </c>
      <c r="I13" s="147">
        <f t="shared" si="4"/>
        <v>0</v>
      </c>
      <c r="J13" s="82">
        <f t="shared" si="5"/>
        <v>0</v>
      </c>
    </row>
    <row r="14" spans="1:10" x14ac:dyDescent="0.3">
      <c r="A14" s="137" t="str">
        <f>Vendas!A129</f>
        <v>PRODUTO 12</v>
      </c>
      <c r="B14" s="138">
        <f>Vendas!C132</f>
        <v>0</v>
      </c>
      <c r="C14" s="138">
        <f>Aprovisionamento!C121</f>
        <v>0</v>
      </c>
      <c r="D14" s="138">
        <f t="shared" si="0"/>
        <v>0</v>
      </c>
      <c r="E14" s="138">
        <f t="shared" si="1"/>
        <v>1</v>
      </c>
      <c r="F14" s="138">
        <f>Vendas!O$133</f>
        <v>0</v>
      </c>
      <c r="G14" s="139">
        <f t="shared" si="2"/>
        <v>0</v>
      </c>
      <c r="H14" s="140">
        <f t="shared" si="3"/>
        <v>0</v>
      </c>
      <c r="I14" s="147">
        <f t="shared" si="4"/>
        <v>0</v>
      </c>
      <c r="J14" s="82">
        <f t="shared" si="5"/>
        <v>0</v>
      </c>
    </row>
    <row r="15" spans="1:10" x14ac:dyDescent="0.3">
      <c r="A15" s="137" t="str">
        <f>Vendas!A139</f>
        <v>PRODUTO 13</v>
      </c>
      <c r="B15" s="138">
        <f>Vendas!C142</f>
        <v>0</v>
      </c>
      <c r="C15" s="138">
        <f>Aprovisionamento!C131</f>
        <v>0</v>
      </c>
      <c r="D15" s="138">
        <f t="shared" si="0"/>
        <v>0</v>
      </c>
      <c r="E15" s="138">
        <f t="shared" si="1"/>
        <v>1</v>
      </c>
      <c r="F15" s="138">
        <f>Vendas!O$143</f>
        <v>0</v>
      </c>
      <c r="G15" s="139">
        <f t="shared" si="2"/>
        <v>0</v>
      </c>
      <c r="H15" s="140">
        <f t="shared" si="3"/>
        <v>0</v>
      </c>
      <c r="I15" s="147">
        <f t="shared" si="4"/>
        <v>0</v>
      </c>
      <c r="J15" s="82">
        <f t="shared" si="5"/>
        <v>0</v>
      </c>
    </row>
    <row r="16" spans="1:10" x14ac:dyDescent="0.3">
      <c r="A16" s="137" t="str">
        <f>Vendas!A149</f>
        <v>PRODUTO 14</v>
      </c>
      <c r="B16" s="138">
        <f>Vendas!C152</f>
        <v>0</v>
      </c>
      <c r="C16" s="138">
        <f>Aprovisionamento!C141</f>
        <v>0</v>
      </c>
      <c r="D16" s="138">
        <f t="shared" si="0"/>
        <v>0</v>
      </c>
      <c r="E16" s="138">
        <f t="shared" si="1"/>
        <v>1</v>
      </c>
      <c r="F16" s="138">
        <f>Vendas!O$153</f>
        <v>0</v>
      </c>
      <c r="G16" s="139">
        <f t="shared" si="2"/>
        <v>0</v>
      </c>
      <c r="H16" s="140">
        <f t="shared" si="3"/>
        <v>0</v>
      </c>
      <c r="I16" s="147">
        <f t="shared" si="4"/>
        <v>0</v>
      </c>
      <c r="J16" s="82">
        <f t="shared" si="5"/>
        <v>0</v>
      </c>
    </row>
    <row r="17" spans="1:10" x14ac:dyDescent="0.3">
      <c r="A17" s="137" t="str">
        <f>Vendas!A159</f>
        <v>PRODUTO 15</v>
      </c>
      <c r="B17" s="138">
        <f>Vendas!C162</f>
        <v>0</v>
      </c>
      <c r="C17" s="138">
        <f>Aprovisionamento!C151</f>
        <v>0</v>
      </c>
      <c r="D17" s="138">
        <f t="shared" si="0"/>
        <v>0</v>
      </c>
      <c r="E17" s="138">
        <f t="shared" si="1"/>
        <v>1</v>
      </c>
      <c r="F17" s="138">
        <f>Vendas!O$163</f>
        <v>0</v>
      </c>
      <c r="G17" s="139">
        <f t="shared" si="2"/>
        <v>0</v>
      </c>
      <c r="H17" s="140">
        <f t="shared" si="3"/>
        <v>0</v>
      </c>
      <c r="I17" s="147">
        <f t="shared" si="4"/>
        <v>0</v>
      </c>
      <c r="J17" s="82">
        <f t="shared" si="5"/>
        <v>0</v>
      </c>
    </row>
    <row r="18" spans="1:10" x14ac:dyDescent="0.3">
      <c r="A18" s="137" t="str">
        <f>Vendas!A169</f>
        <v>PRODUTO 16</v>
      </c>
      <c r="B18" s="138">
        <f>Vendas!C172</f>
        <v>0</v>
      </c>
      <c r="C18" s="138">
        <f>Aprovisionamento!C161</f>
        <v>0</v>
      </c>
      <c r="D18" s="138">
        <f t="shared" si="0"/>
        <v>0</v>
      </c>
      <c r="E18" s="138">
        <f t="shared" si="1"/>
        <v>1</v>
      </c>
      <c r="F18" s="138">
        <f>Vendas!O$173</f>
        <v>0</v>
      </c>
      <c r="G18" s="139">
        <f t="shared" si="2"/>
        <v>0</v>
      </c>
      <c r="H18" s="140">
        <f t="shared" si="3"/>
        <v>0</v>
      </c>
      <c r="I18" s="147">
        <f t="shared" si="4"/>
        <v>0</v>
      </c>
      <c r="J18" s="82">
        <f t="shared" si="5"/>
        <v>0</v>
      </c>
    </row>
    <row r="19" spans="1:10" x14ac:dyDescent="0.3">
      <c r="A19" s="137" t="str">
        <f>Vendas!A179</f>
        <v>PRODUTO 17</v>
      </c>
      <c r="B19" s="138">
        <f>Vendas!C182</f>
        <v>0</v>
      </c>
      <c r="C19" s="138">
        <f>Aprovisionamento!C171</f>
        <v>0</v>
      </c>
      <c r="D19" s="138">
        <f t="shared" si="0"/>
        <v>0</v>
      </c>
      <c r="E19" s="138">
        <f t="shared" si="1"/>
        <v>1</v>
      </c>
      <c r="F19" s="138">
        <f>Vendas!O$183</f>
        <v>0</v>
      </c>
      <c r="G19" s="139">
        <f t="shared" si="2"/>
        <v>0</v>
      </c>
      <c r="H19" s="140">
        <f t="shared" si="3"/>
        <v>0</v>
      </c>
      <c r="I19" s="147">
        <f t="shared" si="4"/>
        <v>0</v>
      </c>
      <c r="J19" s="82">
        <f t="shared" si="5"/>
        <v>0</v>
      </c>
    </row>
    <row r="20" spans="1:10" x14ac:dyDescent="0.3">
      <c r="A20" s="137" t="str">
        <f>Vendas!A189</f>
        <v>PRODUTO 18</v>
      </c>
      <c r="B20" s="138">
        <f>Vendas!C192</f>
        <v>0</v>
      </c>
      <c r="C20" s="138">
        <f>Aprovisionamento!C181</f>
        <v>0</v>
      </c>
      <c r="D20" s="138">
        <f t="shared" si="0"/>
        <v>0</v>
      </c>
      <c r="E20" s="138">
        <f t="shared" si="1"/>
        <v>1</v>
      </c>
      <c r="F20" s="138">
        <f>Vendas!O$193</f>
        <v>0</v>
      </c>
      <c r="G20" s="139">
        <f t="shared" si="2"/>
        <v>0</v>
      </c>
      <c r="H20" s="140">
        <f t="shared" si="3"/>
        <v>0</v>
      </c>
      <c r="I20" s="147">
        <f t="shared" si="4"/>
        <v>0</v>
      </c>
      <c r="J20" s="82">
        <f t="shared" si="5"/>
        <v>0</v>
      </c>
    </row>
    <row r="21" spans="1:10" x14ac:dyDescent="0.3">
      <c r="A21" s="137" t="str">
        <f>Vendas!A199</f>
        <v>PRODUTO 19</v>
      </c>
      <c r="B21" s="138">
        <f>Vendas!C202</f>
        <v>0</v>
      </c>
      <c r="C21" s="138">
        <f>Aprovisionamento!C191</f>
        <v>0</v>
      </c>
      <c r="D21" s="138">
        <f t="shared" si="0"/>
        <v>0</v>
      </c>
      <c r="E21" s="138">
        <f t="shared" si="1"/>
        <v>1</v>
      </c>
      <c r="F21" s="138">
        <f>Vendas!O$203</f>
        <v>0</v>
      </c>
      <c r="G21" s="139">
        <f t="shared" si="2"/>
        <v>0</v>
      </c>
      <c r="H21" s="140">
        <f t="shared" si="3"/>
        <v>0</v>
      </c>
      <c r="I21" s="147">
        <f t="shared" si="4"/>
        <v>0</v>
      </c>
      <c r="J21" s="82">
        <f t="shared" si="5"/>
        <v>0</v>
      </c>
    </row>
    <row r="22" spans="1:10" x14ac:dyDescent="0.3">
      <c r="A22" s="137" t="str">
        <f>Vendas!A209</f>
        <v>PRODUTO 20</v>
      </c>
      <c r="B22" s="138">
        <f>Vendas!C212</f>
        <v>0</v>
      </c>
      <c r="C22" s="138">
        <f>Aprovisionamento!C201</f>
        <v>0</v>
      </c>
      <c r="D22" s="138">
        <f t="shared" si="0"/>
        <v>0</v>
      </c>
      <c r="E22" s="138">
        <f t="shared" si="1"/>
        <v>1</v>
      </c>
      <c r="F22" s="138">
        <f>Vendas!O$213</f>
        <v>0</v>
      </c>
      <c r="G22" s="139">
        <f t="shared" si="2"/>
        <v>0</v>
      </c>
      <c r="H22" s="140">
        <f t="shared" si="3"/>
        <v>0</v>
      </c>
      <c r="I22" s="147">
        <f t="shared" si="4"/>
        <v>0</v>
      </c>
      <c r="J22" s="82">
        <f t="shared" si="5"/>
        <v>0</v>
      </c>
    </row>
    <row r="23" spans="1:10" x14ac:dyDescent="0.3">
      <c r="A23" s="137" t="str">
        <f>Vendas!A219</f>
        <v>PRODUTO 21</v>
      </c>
      <c r="B23" s="138">
        <f>Vendas!C222</f>
        <v>0</v>
      </c>
      <c r="C23" s="138">
        <f>Aprovisionamento!C211</f>
        <v>0</v>
      </c>
      <c r="D23" s="138">
        <f t="shared" si="0"/>
        <v>0</v>
      </c>
      <c r="E23" s="138">
        <f t="shared" si="1"/>
        <v>1</v>
      </c>
      <c r="F23" s="138">
        <f>Vendas!O$223</f>
        <v>0</v>
      </c>
      <c r="G23" s="139">
        <f t="shared" si="2"/>
        <v>0</v>
      </c>
      <c r="H23" s="140">
        <f t="shared" si="3"/>
        <v>0</v>
      </c>
      <c r="I23" s="147">
        <f t="shared" si="4"/>
        <v>0</v>
      </c>
      <c r="J23" s="82">
        <f t="shared" si="5"/>
        <v>0</v>
      </c>
    </row>
    <row r="24" spans="1:10" x14ac:dyDescent="0.3">
      <c r="A24" s="137" t="str">
        <f>Vendas!A229</f>
        <v>PRODUTO 22</v>
      </c>
      <c r="B24" s="138">
        <f>Vendas!C232</f>
        <v>0</v>
      </c>
      <c r="C24" s="138">
        <f>Aprovisionamento!C221</f>
        <v>0</v>
      </c>
      <c r="D24" s="138">
        <f t="shared" si="0"/>
        <v>0</v>
      </c>
      <c r="E24" s="138">
        <f t="shared" si="1"/>
        <v>1</v>
      </c>
      <c r="F24" s="138">
        <f>Vendas!O$233</f>
        <v>0</v>
      </c>
      <c r="G24" s="139">
        <f t="shared" si="2"/>
        <v>0</v>
      </c>
      <c r="H24" s="140">
        <f t="shared" si="3"/>
        <v>0</v>
      </c>
      <c r="I24" s="147">
        <f t="shared" si="4"/>
        <v>0</v>
      </c>
      <c r="J24" s="82">
        <f t="shared" si="5"/>
        <v>0</v>
      </c>
    </row>
    <row r="25" spans="1:10" x14ac:dyDescent="0.3">
      <c r="A25" s="137" t="str">
        <f>Vendas!A239</f>
        <v>PRODUTO 23</v>
      </c>
      <c r="B25" s="138">
        <f>Vendas!C242</f>
        <v>0</v>
      </c>
      <c r="C25" s="138">
        <f>Aprovisionamento!C231</f>
        <v>0</v>
      </c>
      <c r="D25" s="138">
        <f t="shared" si="0"/>
        <v>0</v>
      </c>
      <c r="E25" s="138">
        <f t="shared" si="1"/>
        <v>1</v>
      </c>
      <c r="F25" s="138">
        <f>Vendas!O$243</f>
        <v>0</v>
      </c>
      <c r="G25" s="139">
        <f t="shared" si="2"/>
        <v>0</v>
      </c>
      <c r="H25" s="140">
        <f t="shared" si="3"/>
        <v>0</v>
      </c>
      <c r="I25" s="147">
        <f t="shared" si="4"/>
        <v>0</v>
      </c>
      <c r="J25" s="82">
        <f t="shared" si="5"/>
        <v>0</v>
      </c>
    </row>
    <row r="26" spans="1:10" x14ac:dyDescent="0.3">
      <c r="A26" s="137" t="str">
        <f>Vendas!A249</f>
        <v>PRODUTO 24</v>
      </c>
      <c r="B26" s="138">
        <f>Vendas!C252</f>
        <v>0</v>
      </c>
      <c r="C26" s="138">
        <f>Aprovisionamento!C241</f>
        <v>0</v>
      </c>
      <c r="D26" s="138">
        <f t="shared" si="0"/>
        <v>0</v>
      </c>
      <c r="E26" s="138">
        <f t="shared" si="1"/>
        <v>1</v>
      </c>
      <c r="F26" s="138">
        <f>Vendas!O$253</f>
        <v>0</v>
      </c>
      <c r="G26" s="139">
        <f t="shared" si="2"/>
        <v>0</v>
      </c>
      <c r="H26" s="140">
        <f t="shared" si="3"/>
        <v>0</v>
      </c>
      <c r="I26" s="147">
        <f t="shared" si="4"/>
        <v>0</v>
      </c>
      <c r="J26" s="82">
        <f t="shared" si="5"/>
        <v>0</v>
      </c>
    </row>
    <row r="27" spans="1:10" x14ac:dyDescent="0.3">
      <c r="A27" s="137" t="str">
        <f>Vendas!A259</f>
        <v>PRODUTO 25</v>
      </c>
      <c r="B27" s="138">
        <f>Vendas!C262</f>
        <v>0</v>
      </c>
      <c r="C27" s="138">
        <f>Aprovisionamento!C251</f>
        <v>0</v>
      </c>
      <c r="D27" s="138">
        <f t="shared" si="0"/>
        <v>0</v>
      </c>
      <c r="E27" s="138">
        <f t="shared" si="1"/>
        <v>1</v>
      </c>
      <c r="F27" s="138">
        <f>Vendas!O$263</f>
        <v>0</v>
      </c>
      <c r="G27" s="139">
        <f t="shared" si="2"/>
        <v>0</v>
      </c>
      <c r="H27" s="140">
        <f t="shared" si="3"/>
        <v>0</v>
      </c>
      <c r="I27" s="147">
        <f t="shared" si="4"/>
        <v>0</v>
      </c>
      <c r="J27" s="82">
        <f t="shared" si="5"/>
        <v>0</v>
      </c>
    </row>
    <row r="28" spans="1:10" x14ac:dyDescent="0.3">
      <c r="A28" s="137" t="str">
        <f>Vendas!A269</f>
        <v>PRODUTO 26</v>
      </c>
      <c r="B28" s="138">
        <f>Vendas!C272</f>
        <v>0</v>
      </c>
      <c r="C28" s="138">
        <f>Aprovisionamento!C261</f>
        <v>0</v>
      </c>
      <c r="D28" s="138">
        <f t="shared" si="0"/>
        <v>0</v>
      </c>
      <c r="E28" s="138">
        <f t="shared" si="1"/>
        <v>1</v>
      </c>
      <c r="F28" s="138">
        <f>Vendas!O$273</f>
        <v>0</v>
      </c>
      <c r="G28" s="139">
        <f t="shared" si="2"/>
        <v>0</v>
      </c>
      <c r="H28" s="140">
        <f t="shared" si="3"/>
        <v>0</v>
      </c>
      <c r="I28" s="147">
        <f t="shared" si="4"/>
        <v>0</v>
      </c>
      <c r="J28" s="82">
        <f t="shared" si="5"/>
        <v>0</v>
      </c>
    </row>
    <row r="29" spans="1:10" x14ac:dyDescent="0.3">
      <c r="A29" s="137" t="str">
        <f>Vendas!A279</f>
        <v>PRODUTO 27</v>
      </c>
      <c r="B29" s="138">
        <f>Vendas!C282</f>
        <v>0</v>
      </c>
      <c r="C29" s="138">
        <f>Aprovisionamento!C271</f>
        <v>0</v>
      </c>
      <c r="D29" s="138">
        <f t="shared" si="0"/>
        <v>0</v>
      </c>
      <c r="E29" s="138">
        <f t="shared" si="1"/>
        <v>1</v>
      </c>
      <c r="F29" s="138">
        <f>Vendas!O$283</f>
        <v>0</v>
      </c>
      <c r="G29" s="139">
        <f t="shared" si="2"/>
        <v>0</v>
      </c>
      <c r="H29" s="140">
        <f t="shared" si="3"/>
        <v>0</v>
      </c>
      <c r="I29" s="147">
        <f t="shared" si="4"/>
        <v>0</v>
      </c>
      <c r="J29" s="82">
        <f t="shared" si="5"/>
        <v>0</v>
      </c>
    </row>
    <row r="30" spans="1:10" x14ac:dyDescent="0.3">
      <c r="A30" s="137" t="str">
        <f>Vendas!A289</f>
        <v>PRODUTO 28</v>
      </c>
      <c r="B30" s="138">
        <f>Vendas!C292</f>
        <v>0</v>
      </c>
      <c r="C30" s="138">
        <f>Aprovisionamento!C281</f>
        <v>0</v>
      </c>
      <c r="D30" s="138">
        <f t="shared" si="0"/>
        <v>0</v>
      </c>
      <c r="E30" s="138">
        <f t="shared" si="1"/>
        <v>1</v>
      </c>
      <c r="F30" s="138">
        <f>Vendas!O$293</f>
        <v>0</v>
      </c>
      <c r="G30" s="139">
        <f t="shared" si="2"/>
        <v>0</v>
      </c>
      <c r="H30" s="140">
        <f t="shared" si="3"/>
        <v>0</v>
      </c>
      <c r="I30" s="147">
        <f t="shared" si="4"/>
        <v>0</v>
      </c>
      <c r="J30" s="82">
        <f t="shared" si="5"/>
        <v>0</v>
      </c>
    </row>
    <row r="31" spans="1:10" x14ac:dyDescent="0.3">
      <c r="A31" s="137" t="str">
        <f>Vendas!A299</f>
        <v>PRODUTO 29</v>
      </c>
      <c r="B31" s="138">
        <f>Vendas!C302</f>
        <v>0</v>
      </c>
      <c r="C31" s="138">
        <f>Aprovisionamento!C291</f>
        <v>0</v>
      </c>
      <c r="D31" s="138">
        <f t="shared" si="0"/>
        <v>0</v>
      </c>
      <c r="E31" s="138">
        <f t="shared" si="1"/>
        <v>1</v>
      </c>
      <c r="F31" s="138">
        <f>Vendas!O$303</f>
        <v>0</v>
      </c>
      <c r="G31" s="139">
        <f t="shared" si="2"/>
        <v>0</v>
      </c>
      <c r="H31" s="140">
        <f t="shared" si="3"/>
        <v>0</v>
      </c>
      <c r="I31" s="147">
        <f t="shared" si="4"/>
        <v>0</v>
      </c>
      <c r="J31" s="82">
        <f t="shared" si="5"/>
        <v>0</v>
      </c>
    </row>
    <row r="32" spans="1:10" x14ac:dyDescent="0.3">
      <c r="A32" s="137" t="str">
        <f>Vendas!A309</f>
        <v>PRODUTO 30</v>
      </c>
      <c r="B32" s="138">
        <f>Vendas!C312</f>
        <v>0</v>
      </c>
      <c r="C32" s="138">
        <f>Aprovisionamento!C301</f>
        <v>0</v>
      </c>
      <c r="D32" s="138">
        <f t="shared" si="0"/>
        <v>0</v>
      </c>
      <c r="E32" s="138">
        <f t="shared" si="1"/>
        <v>1</v>
      </c>
      <c r="F32" s="138">
        <f>Vendas!O$313</f>
        <v>0</v>
      </c>
      <c r="G32" s="139">
        <f t="shared" si="2"/>
        <v>0</v>
      </c>
      <c r="H32" s="140">
        <f t="shared" si="3"/>
        <v>0</v>
      </c>
      <c r="I32" s="147">
        <f t="shared" si="4"/>
        <v>0</v>
      </c>
      <c r="J32" s="82">
        <f t="shared" si="5"/>
        <v>0</v>
      </c>
    </row>
    <row r="33" spans="1:10" x14ac:dyDescent="0.3">
      <c r="A33" s="137" t="str">
        <f>Vendas!A319</f>
        <v>PRODUTO 31</v>
      </c>
      <c r="B33" s="138">
        <f>Vendas!C322</f>
        <v>0</v>
      </c>
      <c r="C33" s="138">
        <f>Aprovisionamento!C311</f>
        <v>0</v>
      </c>
      <c r="D33" s="138">
        <f t="shared" si="0"/>
        <v>0</v>
      </c>
      <c r="E33" s="138">
        <f t="shared" si="1"/>
        <v>1</v>
      </c>
      <c r="F33" s="138">
        <f>Vendas!O$323</f>
        <v>0</v>
      </c>
      <c r="G33" s="139">
        <f t="shared" si="2"/>
        <v>0</v>
      </c>
      <c r="H33" s="140">
        <f t="shared" si="3"/>
        <v>0</v>
      </c>
      <c r="I33" s="147">
        <f t="shared" si="4"/>
        <v>0</v>
      </c>
      <c r="J33" s="82">
        <f t="shared" si="5"/>
        <v>0</v>
      </c>
    </row>
    <row r="34" spans="1:10" x14ac:dyDescent="0.3">
      <c r="A34" s="137" t="str">
        <f>Vendas!A329</f>
        <v>PRODUTO 32</v>
      </c>
      <c r="B34" s="138">
        <f>Vendas!C332</f>
        <v>0</v>
      </c>
      <c r="C34" s="138">
        <f>Aprovisionamento!C321</f>
        <v>0</v>
      </c>
      <c r="D34" s="138">
        <f t="shared" si="0"/>
        <v>0</v>
      </c>
      <c r="E34" s="138">
        <f t="shared" si="1"/>
        <v>1</v>
      </c>
      <c r="F34" s="138">
        <f>Vendas!O$333</f>
        <v>0</v>
      </c>
      <c r="G34" s="139">
        <f t="shared" si="2"/>
        <v>0</v>
      </c>
      <c r="H34" s="140">
        <f t="shared" si="3"/>
        <v>0</v>
      </c>
      <c r="I34" s="147">
        <f t="shared" si="4"/>
        <v>0</v>
      </c>
      <c r="J34" s="82">
        <f t="shared" si="5"/>
        <v>0</v>
      </c>
    </row>
    <row r="35" spans="1:10" x14ac:dyDescent="0.3">
      <c r="A35" s="137" t="str">
        <f>Vendas!A339</f>
        <v>PRODUTO 33</v>
      </c>
      <c r="B35" s="138">
        <f>Vendas!C342</f>
        <v>0</v>
      </c>
      <c r="C35" s="138">
        <f>Aprovisionamento!C331</f>
        <v>0</v>
      </c>
      <c r="D35" s="138">
        <f t="shared" si="0"/>
        <v>0</v>
      </c>
      <c r="E35" s="138">
        <f t="shared" si="1"/>
        <v>1</v>
      </c>
      <c r="F35" s="138">
        <f>Vendas!O$343</f>
        <v>0</v>
      </c>
      <c r="G35" s="139">
        <f t="shared" si="2"/>
        <v>0</v>
      </c>
      <c r="H35" s="140">
        <f t="shared" si="3"/>
        <v>0</v>
      </c>
      <c r="I35" s="147">
        <f t="shared" si="4"/>
        <v>0</v>
      </c>
      <c r="J35" s="82">
        <f t="shared" si="5"/>
        <v>0</v>
      </c>
    </row>
    <row r="36" spans="1:10" x14ac:dyDescent="0.3">
      <c r="A36" s="137" t="str">
        <f>Vendas!A349</f>
        <v>PRODUTO 34</v>
      </c>
      <c r="B36" s="138">
        <f>Vendas!C352</f>
        <v>0</v>
      </c>
      <c r="C36" s="138">
        <f>Aprovisionamento!C341</f>
        <v>0</v>
      </c>
      <c r="D36" s="138">
        <f t="shared" si="0"/>
        <v>0</v>
      </c>
      <c r="E36" s="138">
        <f t="shared" si="1"/>
        <v>1</v>
      </c>
      <c r="F36" s="138">
        <f>Vendas!O$353</f>
        <v>0</v>
      </c>
      <c r="G36" s="139">
        <f t="shared" si="2"/>
        <v>0</v>
      </c>
      <c r="H36" s="140">
        <f t="shared" si="3"/>
        <v>0</v>
      </c>
      <c r="I36" s="147">
        <f t="shared" si="4"/>
        <v>0</v>
      </c>
      <c r="J36" s="82">
        <f t="shared" si="5"/>
        <v>0</v>
      </c>
    </row>
    <row r="37" spans="1:10" x14ac:dyDescent="0.3">
      <c r="A37" s="137" t="str">
        <f>Vendas!A359</f>
        <v>PRODUTO 35</v>
      </c>
      <c r="B37" s="138">
        <f>Vendas!C362</f>
        <v>0</v>
      </c>
      <c r="C37" s="138">
        <f>Aprovisionamento!C351</f>
        <v>0</v>
      </c>
      <c r="D37" s="138">
        <f t="shared" si="0"/>
        <v>0</v>
      </c>
      <c r="E37" s="138">
        <f t="shared" si="1"/>
        <v>1</v>
      </c>
      <c r="F37" s="138">
        <f>Vendas!O$363</f>
        <v>0</v>
      </c>
      <c r="G37" s="139">
        <f t="shared" si="2"/>
        <v>0</v>
      </c>
      <c r="H37" s="140">
        <f t="shared" si="3"/>
        <v>0</v>
      </c>
      <c r="I37" s="147">
        <f t="shared" si="4"/>
        <v>0</v>
      </c>
      <c r="J37" s="82">
        <f t="shared" si="5"/>
        <v>0</v>
      </c>
    </row>
    <row r="38" spans="1:10" x14ac:dyDescent="0.3">
      <c r="A38" s="137" t="str">
        <f>Vendas!A369</f>
        <v>PRODUTO 36</v>
      </c>
      <c r="B38" s="138">
        <f>Vendas!C372</f>
        <v>0</v>
      </c>
      <c r="C38" s="138">
        <f>Aprovisionamento!C361</f>
        <v>0</v>
      </c>
      <c r="D38" s="138">
        <f t="shared" si="0"/>
        <v>0</v>
      </c>
      <c r="E38" s="138">
        <f t="shared" si="1"/>
        <v>1</v>
      </c>
      <c r="F38" s="138">
        <f>Vendas!O$373</f>
        <v>0</v>
      </c>
      <c r="G38" s="139">
        <f t="shared" si="2"/>
        <v>0</v>
      </c>
      <c r="H38" s="140">
        <f t="shared" si="3"/>
        <v>0</v>
      </c>
      <c r="I38" s="147">
        <f t="shared" si="4"/>
        <v>0</v>
      </c>
      <c r="J38" s="82">
        <f t="shared" si="5"/>
        <v>0</v>
      </c>
    </row>
    <row r="39" spans="1:10" x14ac:dyDescent="0.3">
      <c r="A39" s="137" t="str">
        <f>Vendas!A379</f>
        <v>PRODUTO 37</v>
      </c>
      <c r="B39" s="138">
        <f>Vendas!C382</f>
        <v>0</v>
      </c>
      <c r="C39" s="138">
        <f>Aprovisionamento!C371</f>
        <v>0</v>
      </c>
      <c r="D39" s="138">
        <f t="shared" si="0"/>
        <v>0</v>
      </c>
      <c r="E39" s="138">
        <f t="shared" si="1"/>
        <v>1</v>
      </c>
      <c r="F39" s="138">
        <f>Vendas!O$383</f>
        <v>0</v>
      </c>
      <c r="G39" s="139">
        <f t="shared" si="2"/>
        <v>0</v>
      </c>
      <c r="H39" s="140">
        <f t="shared" si="3"/>
        <v>0</v>
      </c>
      <c r="I39" s="147">
        <f t="shared" si="4"/>
        <v>0</v>
      </c>
      <c r="J39" s="82">
        <f t="shared" si="5"/>
        <v>0</v>
      </c>
    </row>
    <row r="40" spans="1:10" x14ac:dyDescent="0.3">
      <c r="A40" s="137" t="str">
        <f>Vendas!A389</f>
        <v>PRODUTO 38</v>
      </c>
      <c r="B40" s="138">
        <f>Vendas!C392</f>
        <v>0</v>
      </c>
      <c r="C40" s="138">
        <f>Aprovisionamento!C381</f>
        <v>0</v>
      </c>
      <c r="D40" s="138">
        <f t="shared" si="0"/>
        <v>0</v>
      </c>
      <c r="E40" s="138">
        <f t="shared" si="1"/>
        <v>1</v>
      </c>
      <c r="F40" s="138">
        <f>Vendas!O$393</f>
        <v>0</v>
      </c>
      <c r="G40" s="139">
        <f t="shared" si="2"/>
        <v>0</v>
      </c>
      <c r="H40" s="140">
        <f t="shared" si="3"/>
        <v>0</v>
      </c>
      <c r="I40" s="147">
        <f t="shared" si="4"/>
        <v>0</v>
      </c>
      <c r="J40" s="82">
        <f t="shared" si="5"/>
        <v>0</v>
      </c>
    </row>
    <row r="41" spans="1:10" x14ac:dyDescent="0.3">
      <c r="A41" s="137" t="str">
        <f>Vendas!A399</f>
        <v>PRODUTO 39</v>
      </c>
      <c r="B41" s="138">
        <f>Vendas!C402</f>
        <v>0</v>
      </c>
      <c r="C41" s="138">
        <f>Aprovisionamento!C391</f>
        <v>0</v>
      </c>
      <c r="D41" s="138">
        <f t="shared" si="0"/>
        <v>0</v>
      </c>
      <c r="E41" s="138">
        <f t="shared" si="1"/>
        <v>1</v>
      </c>
      <c r="F41" s="138">
        <f>Vendas!O$403</f>
        <v>0</v>
      </c>
      <c r="G41" s="139">
        <f t="shared" si="2"/>
        <v>0</v>
      </c>
      <c r="H41" s="140">
        <f t="shared" si="3"/>
        <v>0</v>
      </c>
      <c r="I41" s="147">
        <f t="shared" si="4"/>
        <v>0</v>
      </c>
      <c r="J41" s="82">
        <f t="shared" si="5"/>
        <v>0</v>
      </c>
    </row>
    <row r="42" spans="1:10" x14ac:dyDescent="0.3">
      <c r="A42" s="137" t="str">
        <f>Vendas!A409</f>
        <v>PRODUTO 40</v>
      </c>
      <c r="B42" s="138">
        <f>Vendas!C412</f>
        <v>0</v>
      </c>
      <c r="C42" s="138">
        <f>Aprovisionamento!C401</f>
        <v>0</v>
      </c>
      <c r="D42" s="138">
        <f t="shared" si="0"/>
        <v>0</v>
      </c>
      <c r="E42" s="138">
        <f t="shared" si="1"/>
        <v>1</v>
      </c>
      <c r="F42" s="138">
        <f>Vendas!O$413</f>
        <v>0</v>
      </c>
      <c r="G42" s="139">
        <f t="shared" si="2"/>
        <v>0</v>
      </c>
      <c r="H42" s="140">
        <f t="shared" si="3"/>
        <v>0</v>
      </c>
      <c r="I42" s="147">
        <f t="shared" si="4"/>
        <v>0</v>
      </c>
      <c r="J42" s="82">
        <f t="shared" si="5"/>
        <v>0</v>
      </c>
    </row>
    <row r="43" spans="1:10" x14ac:dyDescent="0.3">
      <c r="A43" s="137" t="str">
        <f>Vendas!A419</f>
        <v>PRODUTO 41</v>
      </c>
      <c r="B43" s="138">
        <f>Vendas!C422</f>
        <v>0</v>
      </c>
      <c r="C43" s="138">
        <f>Aprovisionamento!C411</f>
        <v>0</v>
      </c>
      <c r="D43" s="138">
        <f t="shared" si="0"/>
        <v>0</v>
      </c>
      <c r="E43" s="138">
        <f t="shared" si="1"/>
        <v>1</v>
      </c>
      <c r="F43" s="138">
        <f>Vendas!O$423</f>
        <v>0</v>
      </c>
      <c r="G43" s="139">
        <f t="shared" si="2"/>
        <v>0</v>
      </c>
      <c r="H43" s="140">
        <f t="shared" si="3"/>
        <v>0</v>
      </c>
      <c r="I43" s="147">
        <f t="shared" si="4"/>
        <v>0</v>
      </c>
      <c r="J43" s="82">
        <f t="shared" si="5"/>
        <v>0</v>
      </c>
    </row>
    <row r="44" spans="1:10" x14ac:dyDescent="0.3">
      <c r="A44" s="137" t="str">
        <f>Vendas!A429</f>
        <v>PRODUTO 42</v>
      </c>
      <c r="B44" s="138">
        <f>Vendas!C432</f>
        <v>0</v>
      </c>
      <c r="C44" s="138">
        <f>Aprovisionamento!C421</f>
        <v>0</v>
      </c>
      <c r="D44" s="138">
        <f t="shared" si="0"/>
        <v>0</v>
      </c>
      <c r="E44" s="138">
        <f t="shared" si="1"/>
        <v>1</v>
      </c>
      <c r="F44" s="138">
        <f>Vendas!O$433</f>
        <v>0</v>
      </c>
      <c r="G44" s="139">
        <f t="shared" si="2"/>
        <v>0</v>
      </c>
      <c r="H44" s="140">
        <f t="shared" si="3"/>
        <v>0</v>
      </c>
      <c r="I44" s="147">
        <f t="shared" si="4"/>
        <v>0</v>
      </c>
      <c r="J44" s="82">
        <f t="shared" si="5"/>
        <v>0</v>
      </c>
    </row>
    <row r="45" spans="1:10" x14ac:dyDescent="0.3">
      <c r="A45" s="137" t="str">
        <f>Vendas!A439</f>
        <v>PRODUTO 43</v>
      </c>
      <c r="B45" s="138">
        <f>Vendas!C442</f>
        <v>0</v>
      </c>
      <c r="C45" s="138">
        <f>Aprovisionamento!C431</f>
        <v>0</v>
      </c>
      <c r="D45" s="138">
        <f t="shared" si="0"/>
        <v>0</v>
      </c>
      <c r="E45" s="138">
        <f t="shared" si="1"/>
        <v>1</v>
      </c>
      <c r="F45" s="138">
        <f>Vendas!O$443</f>
        <v>0</v>
      </c>
      <c r="G45" s="139">
        <f t="shared" si="2"/>
        <v>0</v>
      </c>
      <c r="H45" s="140">
        <f t="shared" si="3"/>
        <v>0</v>
      </c>
      <c r="I45" s="147">
        <f t="shared" si="4"/>
        <v>0</v>
      </c>
      <c r="J45" s="82">
        <f t="shared" si="5"/>
        <v>0</v>
      </c>
    </row>
    <row r="46" spans="1:10" x14ac:dyDescent="0.3">
      <c r="A46" s="137" t="str">
        <f>Vendas!A449</f>
        <v>PRODUTO 44</v>
      </c>
      <c r="B46" s="138">
        <f>Vendas!C452</f>
        <v>0</v>
      </c>
      <c r="C46" s="138">
        <f>Aprovisionamento!C441</f>
        <v>0</v>
      </c>
      <c r="D46" s="138">
        <f t="shared" si="0"/>
        <v>0</v>
      </c>
      <c r="E46" s="138">
        <f t="shared" si="1"/>
        <v>1</v>
      </c>
      <c r="F46" s="138">
        <f>Vendas!O$453</f>
        <v>0</v>
      </c>
      <c r="G46" s="139">
        <f t="shared" si="2"/>
        <v>0</v>
      </c>
      <c r="H46" s="140">
        <f t="shared" si="3"/>
        <v>0</v>
      </c>
      <c r="I46" s="147">
        <f t="shared" si="4"/>
        <v>0</v>
      </c>
      <c r="J46" s="82">
        <f t="shared" si="5"/>
        <v>0</v>
      </c>
    </row>
    <row r="47" spans="1:10" x14ac:dyDescent="0.3">
      <c r="A47" s="137" t="str">
        <f>Vendas!A459</f>
        <v>PRODUTO 45</v>
      </c>
      <c r="B47" s="138">
        <f>Vendas!C462</f>
        <v>0</v>
      </c>
      <c r="C47" s="138">
        <f>Aprovisionamento!C451</f>
        <v>0</v>
      </c>
      <c r="D47" s="138">
        <f t="shared" si="0"/>
        <v>0</v>
      </c>
      <c r="E47" s="138">
        <f t="shared" si="1"/>
        <v>1</v>
      </c>
      <c r="F47" s="138">
        <f>Vendas!O$463</f>
        <v>0</v>
      </c>
      <c r="G47" s="139">
        <f t="shared" si="2"/>
        <v>0</v>
      </c>
      <c r="H47" s="140">
        <f t="shared" si="3"/>
        <v>0</v>
      </c>
      <c r="I47" s="147">
        <f t="shared" si="4"/>
        <v>0</v>
      </c>
      <c r="J47" s="82">
        <f t="shared" si="5"/>
        <v>0</v>
      </c>
    </row>
    <row r="48" spans="1:10" x14ac:dyDescent="0.3">
      <c r="A48" s="137" t="str">
        <f>Vendas!A469</f>
        <v>PRODUTO 46</v>
      </c>
      <c r="B48" s="138">
        <f>Vendas!C472</f>
        <v>0</v>
      </c>
      <c r="C48" s="138">
        <f>Aprovisionamento!C461</f>
        <v>0</v>
      </c>
      <c r="D48" s="138">
        <f t="shared" si="0"/>
        <v>0</v>
      </c>
      <c r="E48" s="138">
        <f t="shared" si="1"/>
        <v>1</v>
      </c>
      <c r="F48" s="138">
        <f>Vendas!O$473</f>
        <v>0</v>
      </c>
      <c r="G48" s="139">
        <f t="shared" si="2"/>
        <v>0</v>
      </c>
      <c r="H48" s="140">
        <f t="shared" si="3"/>
        <v>0</v>
      </c>
      <c r="I48" s="147">
        <f t="shared" si="4"/>
        <v>0</v>
      </c>
      <c r="J48" s="82">
        <f t="shared" si="5"/>
        <v>0</v>
      </c>
    </row>
    <row r="49" spans="1:10" x14ac:dyDescent="0.3">
      <c r="A49" s="137" t="str">
        <f>Vendas!A479</f>
        <v>PRODUTO 47</v>
      </c>
      <c r="B49" s="138">
        <f>Vendas!C482</f>
        <v>0</v>
      </c>
      <c r="C49" s="138">
        <f>Aprovisionamento!C471</f>
        <v>0</v>
      </c>
      <c r="D49" s="138">
        <f t="shared" si="0"/>
        <v>0</v>
      </c>
      <c r="E49" s="138">
        <f t="shared" si="1"/>
        <v>1</v>
      </c>
      <c r="F49" s="138">
        <f>Vendas!O$483</f>
        <v>0</v>
      </c>
      <c r="G49" s="139">
        <f t="shared" si="2"/>
        <v>0</v>
      </c>
      <c r="H49" s="140">
        <f t="shared" si="3"/>
        <v>0</v>
      </c>
      <c r="I49" s="147">
        <f t="shared" si="4"/>
        <v>0</v>
      </c>
      <c r="J49" s="82">
        <f t="shared" si="5"/>
        <v>0</v>
      </c>
    </row>
    <row r="50" spans="1:10" x14ac:dyDescent="0.3">
      <c r="A50" s="137" t="str">
        <f>Vendas!A489</f>
        <v>PRODUTO 48</v>
      </c>
      <c r="B50" s="138">
        <f>Vendas!C492</f>
        <v>0</v>
      </c>
      <c r="C50" s="138">
        <f>Aprovisionamento!C481</f>
        <v>0</v>
      </c>
      <c r="D50" s="138">
        <f t="shared" si="0"/>
        <v>0</v>
      </c>
      <c r="E50" s="138">
        <f t="shared" si="1"/>
        <v>1</v>
      </c>
      <c r="F50" s="138">
        <f>Vendas!O$493</f>
        <v>0</v>
      </c>
      <c r="G50" s="139">
        <f t="shared" si="2"/>
        <v>0</v>
      </c>
      <c r="H50" s="140">
        <f t="shared" si="3"/>
        <v>0</v>
      </c>
      <c r="I50" s="147">
        <f t="shared" si="4"/>
        <v>0</v>
      </c>
      <c r="J50" s="82">
        <f t="shared" si="5"/>
        <v>0</v>
      </c>
    </row>
    <row r="51" spans="1:10" x14ac:dyDescent="0.3">
      <c r="A51" s="137" t="str">
        <f>Vendas!A499</f>
        <v>PRODUTO 49</v>
      </c>
      <c r="B51" s="138">
        <f>Vendas!C502</f>
        <v>0</v>
      </c>
      <c r="C51" s="138">
        <f>Aprovisionamento!C491</f>
        <v>0</v>
      </c>
      <c r="D51" s="138">
        <f t="shared" si="0"/>
        <v>0</v>
      </c>
      <c r="E51" s="138">
        <f t="shared" si="1"/>
        <v>1</v>
      </c>
      <c r="F51" s="138">
        <f>Vendas!O$503</f>
        <v>0</v>
      </c>
      <c r="G51" s="139">
        <f t="shared" si="2"/>
        <v>0</v>
      </c>
      <c r="H51" s="140">
        <f t="shared" si="3"/>
        <v>0</v>
      </c>
      <c r="I51" s="147">
        <f t="shared" si="4"/>
        <v>0</v>
      </c>
      <c r="J51" s="82">
        <f t="shared" si="5"/>
        <v>0</v>
      </c>
    </row>
    <row r="52" spans="1:10" x14ac:dyDescent="0.3">
      <c r="A52" s="137" t="str">
        <f>Vendas!A509</f>
        <v>PRODUTO 50</v>
      </c>
      <c r="B52" s="138">
        <f>Vendas!C512</f>
        <v>0</v>
      </c>
      <c r="C52" s="138">
        <f>Aprovisionamento!C501</f>
        <v>0</v>
      </c>
      <c r="D52" s="138">
        <f t="shared" si="0"/>
        <v>0</v>
      </c>
      <c r="E52" s="138">
        <f t="shared" si="1"/>
        <v>1</v>
      </c>
      <c r="F52" s="138">
        <f>Vendas!O$513</f>
        <v>0</v>
      </c>
      <c r="G52" s="139">
        <f t="shared" si="2"/>
        <v>0</v>
      </c>
      <c r="H52" s="140">
        <f t="shared" si="3"/>
        <v>0</v>
      </c>
      <c r="I52" s="147">
        <f t="shared" si="4"/>
        <v>0</v>
      </c>
      <c r="J52" s="82">
        <f t="shared" si="5"/>
        <v>0</v>
      </c>
    </row>
    <row r="53" spans="1:10" x14ac:dyDescent="0.3">
      <c r="A53" s="137" t="str">
        <f>Vendas!A519</f>
        <v>PRODUTO 51</v>
      </c>
      <c r="B53" s="138">
        <f>Vendas!C522</f>
        <v>0</v>
      </c>
      <c r="C53" s="138">
        <f>Aprovisionamento!C511</f>
        <v>0</v>
      </c>
      <c r="D53" s="138">
        <f t="shared" si="0"/>
        <v>0</v>
      </c>
      <c r="E53" s="138">
        <f t="shared" si="1"/>
        <v>1</v>
      </c>
      <c r="F53" s="138">
        <f>Vendas!O$523</f>
        <v>0</v>
      </c>
      <c r="G53" s="139">
        <f t="shared" si="2"/>
        <v>0</v>
      </c>
      <c r="H53" s="140">
        <f t="shared" si="3"/>
        <v>0</v>
      </c>
      <c r="I53" s="147">
        <f t="shared" si="4"/>
        <v>0</v>
      </c>
      <c r="J53" s="82">
        <f t="shared" si="5"/>
        <v>0</v>
      </c>
    </row>
    <row r="54" spans="1:10" x14ac:dyDescent="0.3">
      <c r="A54" s="137" t="str">
        <f>Vendas!A529</f>
        <v>PRODUTO 52</v>
      </c>
      <c r="B54" s="138">
        <f>Vendas!C532</f>
        <v>0</v>
      </c>
      <c r="C54" s="138">
        <f>Aprovisionamento!C521</f>
        <v>0</v>
      </c>
      <c r="D54" s="138">
        <f t="shared" si="0"/>
        <v>0</v>
      </c>
      <c r="E54" s="138">
        <f t="shared" si="1"/>
        <v>1</v>
      </c>
      <c r="F54" s="138">
        <f>Vendas!O$533</f>
        <v>0</v>
      </c>
      <c r="G54" s="139">
        <f t="shared" si="2"/>
        <v>0</v>
      </c>
      <c r="H54" s="140">
        <f t="shared" si="3"/>
        <v>0</v>
      </c>
      <c r="I54" s="147">
        <f t="shared" si="4"/>
        <v>0</v>
      </c>
      <c r="J54" s="82">
        <f t="shared" si="5"/>
        <v>0</v>
      </c>
    </row>
    <row r="55" spans="1:10" x14ac:dyDescent="0.3">
      <c r="A55" s="137" t="str">
        <f>Vendas!A539</f>
        <v>PRODUTO 53</v>
      </c>
      <c r="B55" s="138">
        <f>Vendas!C542</f>
        <v>0</v>
      </c>
      <c r="C55" s="138">
        <f>Aprovisionamento!C531</f>
        <v>0</v>
      </c>
      <c r="D55" s="138">
        <f t="shared" si="0"/>
        <v>0</v>
      </c>
      <c r="E55" s="138">
        <f t="shared" si="1"/>
        <v>1</v>
      </c>
      <c r="F55" s="138">
        <f>Vendas!O$543</f>
        <v>0</v>
      </c>
      <c r="G55" s="139">
        <f t="shared" si="2"/>
        <v>0</v>
      </c>
      <c r="H55" s="140">
        <f t="shared" si="3"/>
        <v>0</v>
      </c>
      <c r="I55" s="147">
        <f t="shared" si="4"/>
        <v>0</v>
      </c>
      <c r="J55" s="82">
        <f t="shared" si="5"/>
        <v>0</v>
      </c>
    </row>
    <row r="56" spans="1:10" x14ac:dyDescent="0.3">
      <c r="A56" s="137" t="str">
        <f>Vendas!A549</f>
        <v>PRODUTO 54</v>
      </c>
      <c r="B56" s="138">
        <f>Vendas!C552</f>
        <v>0</v>
      </c>
      <c r="C56" s="138">
        <f>Aprovisionamento!C541</f>
        <v>0</v>
      </c>
      <c r="D56" s="138">
        <f t="shared" si="0"/>
        <v>0</v>
      </c>
      <c r="E56" s="138">
        <f t="shared" si="1"/>
        <v>1</v>
      </c>
      <c r="F56" s="138">
        <f>Vendas!O$553</f>
        <v>0</v>
      </c>
      <c r="G56" s="139">
        <f t="shared" si="2"/>
        <v>0</v>
      </c>
      <c r="H56" s="140">
        <f t="shared" si="3"/>
        <v>0</v>
      </c>
      <c r="I56" s="147">
        <f t="shared" si="4"/>
        <v>0</v>
      </c>
      <c r="J56" s="82">
        <f t="shared" si="5"/>
        <v>0</v>
      </c>
    </row>
    <row r="57" spans="1:10" x14ac:dyDescent="0.3">
      <c r="A57" s="137" t="str">
        <f>Vendas!A559</f>
        <v>PRODUTO 55</v>
      </c>
      <c r="B57" s="138">
        <f>Vendas!C562</f>
        <v>0</v>
      </c>
      <c r="C57" s="138">
        <f>Aprovisionamento!C551</f>
        <v>0</v>
      </c>
      <c r="D57" s="138">
        <f t="shared" si="0"/>
        <v>0</v>
      </c>
      <c r="E57" s="138">
        <f t="shared" si="1"/>
        <v>1</v>
      </c>
      <c r="F57" s="138">
        <f>Vendas!O$563</f>
        <v>0</v>
      </c>
      <c r="G57" s="139">
        <f t="shared" si="2"/>
        <v>0</v>
      </c>
      <c r="H57" s="140">
        <f t="shared" si="3"/>
        <v>0</v>
      </c>
      <c r="I57" s="147">
        <f t="shared" si="4"/>
        <v>0</v>
      </c>
      <c r="J57" s="82">
        <f t="shared" si="5"/>
        <v>0</v>
      </c>
    </row>
    <row r="58" spans="1:10" x14ac:dyDescent="0.3">
      <c r="A58" s="137" t="str">
        <f>Vendas!A569</f>
        <v>PRODUTO 56</v>
      </c>
      <c r="B58" s="138">
        <f>Vendas!C572</f>
        <v>0</v>
      </c>
      <c r="C58" s="138">
        <f>Aprovisionamento!C561</f>
        <v>0</v>
      </c>
      <c r="D58" s="138">
        <f t="shared" si="0"/>
        <v>0</v>
      </c>
      <c r="E58" s="138">
        <f t="shared" si="1"/>
        <v>1</v>
      </c>
      <c r="F58" s="138">
        <f>Vendas!O$573</f>
        <v>0</v>
      </c>
      <c r="G58" s="139">
        <f t="shared" si="2"/>
        <v>0</v>
      </c>
      <c r="H58" s="140">
        <f t="shared" si="3"/>
        <v>0</v>
      </c>
      <c r="I58" s="147">
        <f t="shared" si="4"/>
        <v>0</v>
      </c>
      <c r="J58" s="82">
        <f t="shared" si="5"/>
        <v>0</v>
      </c>
    </row>
    <row r="59" spans="1:10" x14ac:dyDescent="0.3">
      <c r="A59" s="137" t="str">
        <f>Vendas!A579</f>
        <v>PRODUTO 57</v>
      </c>
      <c r="B59" s="138">
        <f>Vendas!C582</f>
        <v>0</v>
      </c>
      <c r="C59" s="138">
        <f>Aprovisionamento!C571</f>
        <v>0</v>
      </c>
      <c r="D59" s="138">
        <f t="shared" si="0"/>
        <v>0</v>
      </c>
      <c r="E59" s="138">
        <f t="shared" si="1"/>
        <v>1</v>
      </c>
      <c r="F59" s="138">
        <f>Vendas!O$583</f>
        <v>0</v>
      </c>
      <c r="G59" s="139">
        <f t="shared" si="2"/>
        <v>0</v>
      </c>
      <c r="H59" s="140">
        <f t="shared" si="3"/>
        <v>0</v>
      </c>
      <c r="I59" s="147">
        <f t="shared" si="4"/>
        <v>0</v>
      </c>
      <c r="J59" s="82">
        <f t="shared" si="5"/>
        <v>0</v>
      </c>
    </row>
    <row r="60" spans="1:10" x14ac:dyDescent="0.3">
      <c r="A60" s="137" t="str">
        <f>Vendas!A589</f>
        <v>PRODUTO 58</v>
      </c>
      <c r="B60" s="138">
        <f>Vendas!C592</f>
        <v>0</v>
      </c>
      <c r="C60" s="138">
        <f>Aprovisionamento!C581</f>
        <v>0</v>
      </c>
      <c r="D60" s="138">
        <f t="shared" si="0"/>
        <v>0</v>
      </c>
      <c r="E60" s="138">
        <f t="shared" si="1"/>
        <v>1</v>
      </c>
      <c r="F60" s="138">
        <f>Vendas!O$593</f>
        <v>0</v>
      </c>
      <c r="G60" s="139">
        <f t="shared" si="2"/>
        <v>0</v>
      </c>
      <c r="H60" s="140">
        <f t="shared" si="3"/>
        <v>0</v>
      </c>
      <c r="I60" s="147">
        <f t="shared" si="4"/>
        <v>0</v>
      </c>
      <c r="J60" s="82">
        <f t="shared" si="5"/>
        <v>0</v>
      </c>
    </row>
    <row r="61" spans="1:10" x14ac:dyDescent="0.3">
      <c r="A61" s="137" t="str">
        <f>Vendas!A599</f>
        <v>PRODUTO 59</v>
      </c>
      <c r="B61" s="138">
        <f>Vendas!C602</f>
        <v>0</v>
      </c>
      <c r="C61" s="138">
        <f>Aprovisionamento!C591</f>
        <v>0</v>
      </c>
      <c r="D61" s="138">
        <f t="shared" si="0"/>
        <v>0</v>
      </c>
      <c r="E61" s="138">
        <f t="shared" si="1"/>
        <v>1</v>
      </c>
      <c r="F61" s="138">
        <f>Vendas!O$603</f>
        <v>0</v>
      </c>
      <c r="G61" s="139">
        <f t="shared" si="2"/>
        <v>0</v>
      </c>
      <c r="H61" s="140">
        <f t="shared" si="3"/>
        <v>0</v>
      </c>
      <c r="I61" s="147">
        <f t="shared" si="4"/>
        <v>0</v>
      </c>
      <c r="J61" s="82">
        <f t="shared" si="5"/>
        <v>0</v>
      </c>
    </row>
    <row r="62" spans="1:10" x14ac:dyDescent="0.3">
      <c r="A62" s="137" t="str">
        <f>Vendas!A609</f>
        <v>PRODUTO 60</v>
      </c>
      <c r="B62" s="138">
        <f>Vendas!C612</f>
        <v>0</v>
      </c>
      <c r="C62" s="138">
        <f>Aprovisionamento!C601</f>
        <v>0</v>
      </c>
      <c r="D62" s="138">
        <f t="shared" si="0"/>
        <v>0</v>
      </c>
      <c r="E62" s="138">
        <f t="shared" si="1"/>
        <v>1</v>
      </c>
      <c r="F62" s="138">
        <f>Vendas!O$613</f>
        <v>0</v>
      </c>
      <c r="G62" s="139">
        <f t="shared" si="2"/>
        <v>0</v>
      </c>
      <c r="H62" s="140">
        <f t="shared" si="3"/>
        <v>0</v>
      </c>
      <c r="I62" s="147">
        <f t="shared" si="4"/>
        <v>0</v>
      </c>
      <c r="J62" s="82">
        <f t="shared" si="5"/>
        <v>0</v>
      </c>
    </row>
    <row r="63" spans="1:10" x14ac:dyDescent="0.3">
      <c r="A63" s="137" t="str">
        <f>Vendas!A619</f>
        <v>PRODUTO 61</v>
      </c>
      <c r="B63" s="138">
        <f>Vendas!C622</f>
        <v>0</v>
      </c>
      <c r="C63" s="138">
        <f>Aprovisionamento!C611</f>
        <v>0</v>
      </c>
      <c r="D63" s="138">
        <f t="shared" si="0"/>
        <v>0</v>
      </c>
      <c r="E63" s="138">
        <f t="shared" si="1"/>
        <v>1</v>
      </c>
      <c r="F63" s="138">
        <f>Vendas!O$623</f>
        <v>0</v>
      </c>
      <c r="G63" s="139">
        <f t="shared" si="2"/>
        <v>0</v>
      </c>
      <c r="H63" s="140">
        <f t="shared" si="3"/>
        <v>0</v>
      </c>
      <c r="I63" s="147">
        <f t="shared" si="4"/>
        <v>0</v>
      </c>
      <c r="J63" s="82">
        <f t="shared" si="5"/>
        <v>0</v>
      </c>
    </row>
    <row r="64" spans="1:10" x14ac:dyDescent="0.3">
      <c r="A64" s="137" t="str">
        <f>Vendas!A629</f>
        <v>PRODUTO 62</v>
      </c>
      <c r="B64" s="138">
        <f>Vendas!C632</f>
        <v>0</v>
      </c>
      <c r="C64" s="138">
        <f>Aprovisionamento!C621</f>
        <v>0</v>
      </c>
      <c r="D64" s="138">
        <f t="shared" si="0"/>
        <v>0</v>
      </c>
      <c r="E64" s="138">
        <f t="shared" si="1"/>
        <v>1</v>
      </c>
      <c r="F64" s="138">
        <f>Vendas!O$633</f>
        <v>0</v>
      </c>
      <c r="G64" s="139">
        <f t="shared" si="2"/>
        <v>0</v>
      </c>
      <c r="H64" s="140">
        <f t="shared" si="3"/>
        <v>0</v>
      </c>
      <c r="I64" s="147">
        <f t="shared" si="4"/>
        <v>0</v>
      </c>
      <c r="J64" s="82">
        <f t="shared" si="5"/>
        <v>0</v>
      </c>
    </row>
    <row r="65" spans="1:10" x14ac:dyDescent="0.3">
      <c r="A65" s="137" t="str">
        <f>Vendas!A639</f>
        <v>PRODUTO 63</v>
      </c>
      <c r="B65" s="138">
        <f>Vendas!C642</f>
        <v>0</v>
      </c>
      <c r="C65" s="138">
        <f>Aprovisionamento!C631</f>
        <v>0</v>
      </c>
      <c r="D65" s="138">
        <f t="shared" si="0"/>
        <v>0</v>
      </c>
      <c r="E65" s="138">
        <f t="shared" si="1"/>
        <v>1</v>
      </c>
      <c r="F65" s="138">
        <f>Vendas!O$643</f>
        <v>0</v>
      </c>
      <c r="G65" s="139">
        <f t="shared" si="2"/>
        <v>0</v>
      </c>
      <c r="H65" s="140">
        <f t="shared" si="3"/>
        <v>0</v>
      </c>
      <c r="I65" s="147">
        <f t="shared" si="4"/>
        <v>0</v>
      </c>
      <c r="J65" s="82">
        <f t="shared" si="5"/>
        <v>0</v>
      </c>
    </row>
    <row r="66" spans="1:10" x14ac:dyDescent="0.3">
      <c r="A66" s="137" t="str">
        <f>Vendas!A649</f>
        <v>PRODUTO 64</v>
      </c>
      <c r="B66" s="138">
        <f>Vendas!C652</f>
        <v>0</v>
      </c>
      <c r="C66" s="138">
        <f>Aprovisionamento!C641</f>
        <v>0</v>
      </c>
      <c r="D66" s="138">
        <f t="shared" si="0"/>
        <v>0</v>
      </c>
      <c r="E66" s="138">
        <f t="shared" si="1"/>
        <v>1</v>
      </c>
      <c r="F66" s="138">
        <f>Vendas!O$653</f>
        <v>0</v>
      </c>
      <c r="G66" s="139">
        <f t="shared" si="2"/>
        <v>0</v>
      </c>
      <c r="H66" s="140">
        <f t="shared" si="3"/>
        <v>0</v>
      </c>
      <c r="I66" s="147">
        <f t="shared" si="4"/>
        <v>0</v>
      </c>
      <c r="J66" s="82">
        <f t="shared" si="5"/>
        <v>0</v>
      </c>
    </row>
    <row r="67" spans="1:10" x14ac:dyDescent="0.3">
      <c r="A67" s="137" t="str">
        <f>Vendas!A659</f>
        <v>PRODUTO 65</v>
      </c>
      <c r="B67" s="138">
        <f>Vendas!C662</f>
        <v>0</v>
      </c>
      <c r="C67" s="138">
        <f>Aprovisionamento!C651</f>
        <v>0</v>
      </c>
      <c r="D67" s="138">
        <f t="shared" si="0"/>
        <v>0</v>
      </c>
      <c r="E67" s="138">
        <f t="shared" si="1"/>
        <v>1</v>
      </c>
      <c r="F67" s="138">
        <f>Vendas!O$663</f>
        <v>0</v>
      </c>
      <c r="G67" s="139">
        <f t="shared" si="2"/>
        <v>0</v>
      </c>
      <c r="H67" s="140">
        <f t="shared" si="3"/>
        <v>0</v>
      </c>
      <c r="I67" s="147">
        <f t="shared" si="4"/>
        <v>0</v>
      </c>
      <c r="J67" s="82">
        <f t="shared" si="5"/>
        <v>0</v>
      </c>
    </row>
    <row r="68" spans="1:10" x14ac:dyDescent="0.3">
      <c r="A68" s="137" t="str">
        <f>Vendas!A669</f>
        <v>PRODUTO 66</v>
      </c>
      <c r="B68" s="138">
        <f>Vendas!C672</f>
        <v>0</v>
      </c>
      <c r="C68" s="138">
        <f>Aprovisionamento!C661</f>
        <v>0</v>
      </c>
      <c r="D68" s="138">
        <f t="shared" ref="D68:D102" si="6">IF(B68=0,0,C68/B68)</f>
        <v>0</v>
      </c>
      <c r="E68" s="138">
        <f t="shared" ref="E68:E102" si="7">1-D68</f>
        <v>1</v>
      </c>
      <c r="F68" s="138">
        <f>Vendas!O$673</f>
        <v>0</v>
      </c>
      <c r="G68" s="139">
        <f t="shared" ref="G68:G102" si="8">IF(F$103=0,0,F68/F$103)</f>
        <v>0</v>
      </c>
      <c r="H68" s="140">
        <f t="shared" ref="H68:H102" si="9">E68*G68</f>
        <v>0</v>
      </c>
      <c r="I68" s="147">
        <f t="shared" ref="I68:I102" si="10">IF(G68&gt;0,ROUNDUP(B$110*G68/B68,0),0)</f>
        <v>0</v>
      </c>
      <c r="J68" s="82">
        <f t="shared" ref="J68:J102" si="11">IF(C68&gt;0,F68/B68*C68,0)</f>
        <v>0</v>
      </c>
    </row>
    <row r="69" spans="1:10" x14ac:dyDescent="0.3">
      <c r="A69" s="137" t="str">
        <f>Vendas!A679</f>
        <v>PRODUTO 67</v>
      </c>
      <c r="B69" s="138">
        <f>Vendas!C682</f>
        <v>0</v>
      </c>
      <c r="C69" s="138">
        <f>Aprovisionamento!C671</f>
        <v>0</v>
      </c>
      <c r="D69" s="138">
        <f t="shared" si="6"/>
        <v>0</v>
      </c>
      <c r="E69" s="138">
        <f t="shared" si="7"/>
        <v>1</v>
      </c>
      <c r="F69" s="138">
        <f>Vendas!O$683</f>
        <v>0</v>
      </c>
      <c r="G69" s="139">
        <f t="shared" si="8"/>
        <v>0</v>
      </c>
      <c r="H69" s="140">
        <f t="shared" si="9"/>
        <v>0</v>
      </c>
      <c r="I69" s="147">
        <f t="shared" si="10"/>
        <v>0</v>
      </c>
      <c r="J69" s="82">
        <f t="shared" si="11"/>
        <v>0</v>
      </c>
    </row>
    <row r="70" spans="1:10" x14ac:dyDescent="0.3">
      <c r="A70" s="137" t="str">
        <f>Vendas!A689</f>
        <v>PRODUTO 68</v>
      </c>
      <c r="B70" s="138">
        <f>Vendas!C692</f>
        <v>0</v>
      </c>
      <c r="C70" s="138">
        <f>Aprovisionamento!C681</f>
        <v>0</v>
      </c>
      <c r="D70" s="138">
        <f t="shared" si="6"/>
        <v>0</v>
      </c>
      <c r="E70" s="138">
        <f t="shared" si="7"/>
        <v>1</v>
      </c>
      <c r="F70" s="138">
        <f>Vendas!O$693</f>
        <v>0</v>
      </c>
      <c r="G70" s="139">
        <f t="shared" si="8"/>
        <v>0</v>
      </c>
      <c r="H70" s="140">
        <f t="shared" si="9"/>
        <v>0</v>
      </c>
      <c r="I70" s="147">
        <f t="shared" si="10"/>
        <v>0</v>
      </c>
      <c r="J70" s="82">
        <f t="shared" si="11"/>
        <v>0</v>
      </c>
    </row>
    <row r="71" spans="1:10" x14ac:dyDescent="0.3">
      <c r="A71" s="137" t="str">
        <f>Vendas!A699</f>
        <v>PRODUTO 69</v>
      </c>
      <c r="B71" s="138">
        <f>Vendas!C702</f>
        <v>0</v>
      </c>
      <c r="C71" s="138">
        <f>Aprovisionamento!C691</f>
        <v>0</v>
      </c>
      <c r="D71" s="138">
        <f t="shared" si="6"/>
        <v>0</v>
      </c>
      <c r="E71" s="138">
        <f t="shared" si="7"/>
        <v>1</v>
      </c>
      <c r="F71" s="138">
        <f>Vendas!O$703</f>
        <v>0</v>
      </c>
      <c r="G71" s="139">
        <f t="shared" si="8"/>
        <v>0</v>
      </c>
      <c r="H71" s="140">
        <f t="shared" si="9"/>
        <v>0</v>
      </c>
      <c r="I71" s="147">
        <f t="shared" si="10"/>
        <v>0</v>
      </c>
      <c r="J71" s="82">
        <f t="shared" si="11"/>
        <v>0</v>
      </c>
    </row>
    <row r="72" spans="1:10" x14ac:dyDescent="0.3">
      <c r="A72" s="137" t="str">
        <f>Vendas!A709</f>
        <v>PRODUTO 70</v>
      </c>
      <c r="B72" s="138">
        <f>Vendas!C712</f>
        <v>0</v>
      </c>
      <c r="C72" s="138">
        <f>Aprovisionamento!C701</f>
        <v>0</v>
      </c>
      <c r="D72" s="138">
        <f t="shared" si="6"/>
        <v>0</v>
      </c>
      <c r="E72" s="138">
        <f t="shared" si="7"/>
        <v>1</v>
      </c>
      <c r="F72" s="138">
        <f>Vendas!O$713</f>
        <v>0</v>
      </c>
      <c r="G72" s="139">
        <f t="shared" si="8"/>
        <v>0</v>
      </c>
      <c r="H72" s="140">
        <f t="shared" si="9"/>
        <v>0</v>
      </c>
      <c r="I72" s="147">
        <f t="shared" si="10"/>
        <v>0</v>
      </c>
      <c r="J72" s="82">
        <f t="shared" si="11"/>
        <v>0</v>
      </c>
    </row>
    <row r="73" spans="1:10" x14ac:dyDescent="0.3">
      <c r="A73" s="137" t="str">
        <f>Vendas!A719</f>
        <v>PRODUTO 71</v>
      </c>
      <c r="B73" s="138">
        <f>Vendas!C722</f>
        <v>0</v>
      </c>
      <c r="C73" s="138">
        <f>Aprovisionamento!C711</f>
        <v>0</v>
      </c>
      <c r="D73" s="138">
        <f t="shared" si="6"/>
        <v>0</v>
      </c>
      <c r="E73" s="138">
        <f t="shared" si="7"/>
        <v>1</v>
      </c>
      <c r="F73" s="138">
        <f>Vendas!O$723</f>
        <v>0</v>
      </c>
      <c r="G73" s="139">
        <f t="shared" si="8"/>
        <v>0</v>
      </c>
      <c r="H73" s="140">
        <f t="shared" si="9"/>
        <v>0</v>
      </c>
      <c r="I73" s="147">
        <f t="shared" si="10"/>
        <v>0</v>
      </c>
      <c r="J73" s="82">
        <f t="shared" si="11"/>
        <v>0</v>
      </c>
    </row>
    <row r="74" spans="1:10" x14ac:dyDescent="0.3">
      <c r="A74" s="137" t="str">
        <f>Vendas!A729</f>
        <v>PRODUTO 72</v>
      </c>
      <c r="B74" s="138">
        <f>Vendas!C732</f>
        <v>0</v>
      </c>
      <c r="C74" s="138">
        <f>Aprovisionamento!C721</f>
        <v>0</v>
      </c>
      <c r="D74" s="138">
        <f t="shared" si="6"/>
        <v>0</v>
      </c>
      <c r="E74" s="138">
        <f t="shared" si="7"/>
        <v>1</v>
      </c>
      <c r="F74" s="138">
        <f>Vendas!O$733</f>
        <v>0</v>
      </c>
      <c r="G74" s="139">
        <f t="shared" si="8"/>
        <v>0</v>
      </c>
      <c r="H74" s="140">
        <f t="shared" si="9"/>
        <v>0</v>
      </c>
      <c r="I74" s="147">
        <f t="shared" si="10"/>
        <v>0</v>
      </c>
      <c r="J74" s="82">
        <f t="shared" si="11"/>
        <v>0</v>
      </c>
    </row>
    <row r="75" spans="1:10" x14ac:dyDescent="0.3">
      <c r="A75" s="137" t="str">
        <f>Vendas!A739</f>
        <v>PRODUTO 73</v>
      </c>
      <c r="B75" s="138">
        <f>Vendas!C742</f>
        <v>0</v>
      </c>
      <c r="C75" s="138">
        <f>Aprovisionamento!C731</f>
        <v>0</v>
      </c>
      <c r="D75" s="138">
        <f t="shared" si="6"/>
        <v>0</v>
      </c>
      <c r="E75" s="138">
        <f t="shared" si="7"/>
        <v>1</v>
      </c>
      <c r="F75" s="138">
        <f>Vendas!O$743</f>
        <v>0</v>
      </c>
      <c r="G75" s="139">
        <f t="shared" si="8"/>
        <v>0</v>
      </c>
      <c r="H75" s="140">
        <f t="shared" si="9"/>
        <v>0</v>
      </c>
      <c r="I75" s="147">
        <f t="shared" si="10"/>
        <v>0</v>
      </c>
      <c r="J75" s="82">
        <f t="shared" si="11"/>
        <v>0</v>
      </c>
    </row>
    <row r="76" spans="1:10" x14ac:dyDescent="0.3">
      <c r="A76" s="137" t="str">
        <f>Vendas!A749</f>
        <v>PRODUTO 74</v>
      </c>
      <c r="B76" s="138">
        <f>Vendas!C752</f>
        <v>0</v>
      </c>
      <c r="C76" s="138">
        <f>Aprovisionamento!C741</f>
        <v>0</v>
      </c>
      <c r="D76" s="138">
        <f t="shared" si="6"/>
        <v>0</v>
      </c>
      <c r="E76" s="138">
        <f t="shared" si="7"/>
        <v>1</v>
      </c>
      <c r="F76" s="138">
        <f>Vendas!O$753</f>
        <v>0</v>
      </c>
      <c r="G76" s="139">
        <f t="shared" si="8"/>
        <v>0</v>
      </c>
      <c r="H76" s="140">
        <f t="shared" si="9"/>
        <v>0</v>
      </c>
      <c r="I76" s="147">
        <f t="shared" si="10"/>
        <v>0</v>
      </c>
      <c r="J76" s="82">
        <f t="shared" si="11"/>
        <v>0</v>
      </c>
    </row>
    <row r="77" spans="1:10" x14ac:dyDescent="0.3">
      <c r="A77" s="137" t="str">
        <f>Vendas!A759</f>
        <v>PRODUTO 75</v>
      </c>
      <c r="B77" s="138">
        <f>Vendas!C762</f>
        <v>0</v>
      </c>
      <c r="C77" s="138">
        <f>Aprovisionamento!C751</f>
        <v>0</v>
      </c>
      <c r="D77" s="138">
        <f t="shared" si="6"/>
        <v>0</v>
      </c>
      <c r="E77" s="138">
        <f t="shared" si="7"/>
        <v>1</v>
      </c>
      <c r="F77" s="138">
        <f>Vendas!O$763</f>
        <v>0</v>
      </c>
      <c r="G77" s="139">
        <f t="shared" si="8"/>
        <v>0</v>
      </c>
      <c r="H77" s="140">
        <f t="shared" si="9"/>
        <v>0</v>
      </c>
      <c r="I77" s="147">
        <f t="shared" si="10"/>
        <v>0</v>
      </c>
      <c r="J77" s="82">
        <f t="shared" si="11"/>
        <v>0</v>
      </c>
    </row>
    <row r="78" spans="1:10" x14ac:dyDescent="0.3">
      <c r="A78" s="137" t="str">
        <f>Vendas!A769</f>
        <v>PRODUTO 76</v>
      </c>
      <c r="B78" s="138">
        <f>Vendas!C772</f>
        <v>0</v>
      </c>
      <c r="C78" s="138">
        <f>Aprovisionamento!C761</f>
        <v>0</v>
      </c>
      <c r="D78" s="138">
        <f t="shared" si="6"/>
        <v>0</v>
      </c>
      <c r="E78" s="138">
        <f t="shared" si="7"/>
        <v>1</v>
      </c>
      <c r="F78" s="138">
        <f>Vendas!O$773</f>
        <v>0</v>
      </c>
      <c r="G78" s="139">
        <f t="shared" si="8"/>
        <v>0</v>
      </c>
      <c r="H78" s="140">
        <f t="shared" si="9"/>
        <v>0</v>
      </c>
      <c r="I78" s="147">
        <f t="shared" si="10"/>
        <v>0</v>
      </c>
      <c r="J78" s="82">
        <f t="shared" si="11"/>
        <v>0</v>
      </c>
    </row>
    <row r="79" spans="1:10" x14ac:dyDescent="0.3">
      <c r="A79" s="137" t="str">
        <f>Vendas!A779</f>
        <v>PRODUTO 77</v>
      </c>
      <c r="B79" s="138">
        <f>Vendas!C782</f>
        <v>0</v>
      </c>
      <c r="C79" s="138">
        <f>Aprovisionamento!C771</f>
        <v>0</v>
      </c>
      <c r="D79" s="138">
        <f t="shared" si="6"/>
        <v>0</v>
      </c>
      <c r="E79" s="138">
        <f t="shared" si="7"/>
        <v>1</v>
      </c>
      <c r="F79" s="138">
        <f>Vendas!O$783</f>
        <v>0</v>
      </c>
      <c r="G79" s="139">
        <f t="shared" si="8"/>
        <v>0</v>
      </c>
      <c r="H79" s="140">
        <f t="shared" si="9"/>
        <v>0</v>
      </c>
      <c r="I79" s="147">
        <f t="shared" si="10"/>
        <v>0</v>
      </c>
      <c r="J79" s="82">
        <f t="shared" si="11"/>
        <v>0</v>
      </c>
    </row>
    <row r="80" spans="1:10" x14ac:dyDescent="0.3">
      <c r="A80" s="137" t="str">
        <f>Vendas!A789</f>
        <v>PRODUTO 78</v>
      </c>
      <c r="B80" s="138">
        <f>Vendas!C792</f>
        <v>0</v>
      </c>
      <c r="C80" s="138">
        <f>Aprovisionamento!C781</f>
        <v>0</v>
      </c>
      <c r="D80" s="138">
        <f t="shared" si="6"/>
        <v>0</v>
      </c>
      <c r="E80" s="138">
        <f t="shared" si="7"/>
        <v>1</v>
      </c>
      <c r="F80" s="138">
        <f>Vendas!O$793</f>
        <v>0</v>
      </c>
      <c r="G80" s="139">
        <f t="shared" si="8"/>
        <v>0</v>
      </c>
      <c r="H80" s="140">
        <f t="shared" si="9"/>
        <v>0</v>
      </c>
      <c r="I80" s="147">
        <f t="shared" si="10"/>
        <v>0</v>
      </c>
      <c r="J80" s="82">
        <f t="shared" si="11"/>
        <v>0</v>
      </c>
    </row>
    <row r="81" spans="1:10" x14ac:dyDescent="0.3">
      <c r="A81" s="137" t="str">
        <f>Vendas!A799</f>
        <v>PRODUTO 79</v>
      </c>
      <c r="B81" s="138">
        <f>Vendas!C802</f>
        <v>0</v>
      </c>
      <c r="C81" s="138">
        <f>Aprovisionamento!C791</f>
        <v>0</v>
      </c>
      <c r="D81" s="138">
        <f t="shared" si="6"/>
        <v>0</v>
      </c>
      <c r="E81" s="138">
        <f t="shared" si="7"/>
        <v>1</v>
      </c>
      <c r="F81" s="138">
        <f>Vendas!O$803</f>
        <v>0</v>
      </c>
      <c r="G81" s="139">
        <f t="shared" si="8"/>
        <v>0</v>
      </c>
      <c r="H81" s="140">
        <f t="shared" si="9"/>
        <v>0</v>
      </c>
      <c r="I81" s="147">
        <f t="shared" si="10"/>
        <v>0</v>
      </c>
      <c r="J81" s="82">
        <f t="shared" si="11"/>
        <v>0</v>
      </c>
    </row>
    <row r="82" spans="1:10" x14ac:dyDescent="0.3">
      <c r="A82" s="137" t="str">
        <f>Vendas!A809</f>
        <v>PRODUTO 80</v>
      </c>
      <c r="B82" s="138">
        <f>Vendas!C812</f>
        <v>0</v>
      </c>
      <c r="C82" s="138">
        <f>Aprovisionamento!C801</f>
        <v>0</v>
      </c>
      <c r="D82" s="138">
        <f t="shared" si="6"/>
        <v>0</v>
      </c>
      <c r="E82" s="138">
        <f t="shared" si="7"/>
        <v>1</v>
      </c>
      <c r="F82" s="138">
        <f>Vendas!O$813</f>
        <v>0</v>
      </c>
      <c r="G82" s="139">
        <f t="shared" si="8"/>
        <v>0</v>
      </c>
      <c r="H82" s="140">
        <f t="shared" si="9"/>
        <v>0</v>
      </c>
      <c r="I82" s="147">
        <f t="shared" si="10"/>
        <v>0</v>
      </c>
      <c r="J82" s="82">
        <f t="shared" si="11"/>
        <v>0</v>
      </c>
    </row>
    <row r="83" spans="1:10" x14ac:dyDescent="0.3">
      <c r="A83" s="137" t="str">
        <f>Vendas!A819</f>
        <v>PRODUTO 81</v>
      </c>
      <c r="B83" s="138">
        <f>Vendas!C822</f>
        <v>0</v>
      </c>
      <c r="C83" s="138">
        <f>Aprovisionamento!C811</f>
        <v>0</v>
      </c>
      <c r="D83" s="138">
        <f t="shared" si="6"/>
        <v>0</v>
      </c>
      <c r="E83" s="138">
        <f t="shared" si="7"/>
        <v>1</v>
      </c>
      <c r="F83" s="138">
        <f>Vendas!O$823</f>
        <v>0</v>
      </c>
      <c r="G83" s="139">
        <f t="shared" si="8"/>
        <v>0</v>
      </c>
      <c r="H83" s="140">
        <f t="shared" si="9"/>
        <v>0</v>
      </c>
      <c r="I83" s="147">
        <f t="shared" si="10"/>
        <v>0</v>
      </c>
      <c r="J83" s="82">
        <f t="shared" si="11"/>
        <v>0</v>
      </c>
    </row>
    <row r="84" spans="1:10" x14ac:dyDescent="0.3">
      <c r="A84" s="137" t="str">
        <f>Vendas!A829</f>
        <v>PRODUTO 82</v>
      </c>
      <c r="B84" s="138">
        <f>Vendas!C832</f>
        <v>0</v>
      </c>
      <c r="C84" s="138">
        <f>Aprovisionamento!C821</f>
        <v>0</v>
      </c>
      <c r="D84" s="138">
        <f t="shared" si="6"/>
        <v>0</v>
      </c>
      <c r="E84" s="138">
        <f t="shared" si="7"/>
        <v>1</v>
      </c>
      <c r="F84" s="138">
        <f>Vendas!O$833</f>
        <v>0</v>
      </c>
      <c r="G84" s="139">
        <f t="shared" si="8"/>
        <v>0</v>
      </c>
      <c r="H84" s="140">
        <f t="shared" si="9"/>
        <v>0</v>
      </c>
      <c r="I84" s="147">
        <f t="shared" si="10"/>
        <v>0</v>
      </c>
      <c r="J84" s="82">
        <f t="shared" si="11"/>
        <v>0</v>
      </c>
    </row>
    <row r="85" spans="1:10" x14ac:dyDescent="0.3">
      <c r="A85" s="137" t="str">
        <f>Vendas!A839</f>
        <v>PRODUTO 83</v>
      </c>
      <c r="B85" s="138">
        <f>Vendas!C842</f>
        <v>0</v>
      </c>
      <c r="C85" s="138">
        <f>Aprovisionamento!C831</f>
        <v>0</v>
      </c>
      <c r="D85" s="138">
        <f t="shared" si="6"/>
        <v>0</v>
      </c>
      <c r="E85" s="138">
        <f t="shared" si="7"/>
        <v>1</v>
      </c>
      <c r="F85" s="138">
        <f>Vendas!O$843</f>
        <v>0</v>
      </c>
      <c r="G85" s="139">
        <f t="shared" si="8"/>
        <v>0</v>
      </c>
      <c r="H85" s="140">
        <f t="shared" si="9"/>
        <v>0</v>
      </c>
      <c r="I85" s="147">
        <f t="shared" si="10"/>
        <v>0</v>
      </c>
      <c r="J85" s="82">
        <f t="shared" si="11"/>
        <v>0</v>
      </c>
    </row>
    <row r="86" spans="1:10" x14ac:dyDescent="0.3">
      <c r="A86" s="137" t="str">
        <f>Vendas!A849</f>
        <v>PRODUTO 84</v>
      </c>
      <c r="B86" s="138">
        <f>Vendas!C852</f>
        <v>0</v>
      </c>
      <c r="C86" s="138">
        <f>Aprovisionamento!C841</f>
        <v>0</v>
      </c>
      <c r="D86" s="138">
        <f t="shared" si="6"/>
        <v>0</v>
      </c>
      <c r="E86" s="138">
        <f t="shared" si="7"/>
        <v>1</v>
      </c>
      <c r="F86" s="138">
        <f>Vendas!O$853</f>
        <v>0</v>
      </c>
      <c r="G86" s="139">
        <f t="shared" si="8"/>
        <v>0</v>
      </c>
      <c r="H86" s="140">
        <f t="shared" si="9"/>
        <v>0</v>
      </c>
      <c r="I86" s="147">
        <f t="shared" si="10"/>
        <v>0</v>
      </c>
      <c r="J86" s="82">
        <f t="shared" si="11"/>
        <v>0</v>
      </c>
    </row>
    <row r="87" spans="1:10" x14ac:dyDescent="0.3">
      <c r="A87" s="137" t="str">
        <f>Vendas!A859</f>
        <v>PRODUTO 85</v>
      </c>
      <c r="B87" s="138">
        <f>Vendas!C862</f>
        <v>0</v>
      </c>
      <c r="C87" s="138">
        <f>Aprovisionamento!C851</f>
        <v>0</v>
      </c>
      <c r="D87" s="138">
        <f t="shared" si="6"/>
        <v>0</v>
      </c>
      <c r="E87" s="138">
        <f t="shared" si="7"/>
        <v>1</v>
      </c>
      <c r="F87" s="138">
        <f>Vendas!O$863</f>
        <v>0</v>
      </c>
      <c r="G87" s="139">
        <f t="shared" si="8"/>
        <v>0</v>
      </c>
      <c r="H87" s="140">
        <f t="shared" si="9"/>
        <v>0</v>
      </c>
      <c r="I87" s="147">
        <f t="shared" si="10"/>
        <v>0</v>
      </c>
      <c r="J87" s="82">
        <f t="shared" si="11"/>
        <v>0</v>
      </c>
    </row>
    <row r="88" spans="1:10" x14ac:dyDescent="0.3">
      <c r="A88" s="137" t="str">
        <f>Vendas!A869</f>
        <v>PRODUTO 86</v>
      </c>
      <c r="B88" s="138">
        <f>Vendas!C872</f>
        <v>0</v>
      </c>
      <c r="C88" s="138">
        <f>Aprovisionamento!C861</f>
        <v>0</v>
      </c>
      <c r="D88" s="138">
        <f t="shared" si="6"/>
        <v>0</v>
      </c>
      <c r="E88" s="138">
        <f t="shared" si="7"/>
        <v>1</v>
      </c>
      <c r="F88" s="138">
        <f>Vendas!O$873</f>
        <v>0</v>
      </c>
      <c r="G88" s="139">
        <f t="shared" si="8"/>
        <v>0</v>
      </c>
      <c r="H88" s="140">
        <f t="shared" si="9"/>
        <v>0</v>
      </c>
      <c r="I88" s="147">
        <f t="shared" si="10"/>
        <v>0</v>
      </c>
      <c r="J88" s="82">
        <f t="shared" si="11"/>
        <v>0</v>
      </c>
    </row>
    <row r="89" spans="1:10" x14ac:dyDescent="0.3">
      <c r="A89" s="137" t="str">
        <f>Vendas!A879</f>
        <v>PRODUTO 87</v>
      </c>
      <c r="B89" s="138">
        <f>Vendas!C882</f>
        <v>0</v>
      </c>
      <c r="C89" s="138">
        <f>Aprovisionamento!C871</f>
        <v>0</v>
      </c>
      <c r="D89" s="138">
        <f t="shared" si="6"/>
        <v>0</v>
      </c>
      <c r="E89" s="138">
        <f t="shared" si="7"/>
        <v>1</v>
      </c>
      <c r="F89" s="138">
        <f>Vendas!O$883</f>
        <v>0</v>
      </c>
      <c r="G89" s="139">
        <f t="shared" si="8"/>
        <v>0</v>
      </c>
      <c r="H89" s="140">
        <f t="shared" si="9"/>
        <v>0</v>
      </c>
      <c r="I89" s="147">
        <f t="shared" si="10"/>
        <v>0</v>
      </c>
      <c r="J89" s="82">
        <f t="shared" si="11"/>
        <v>0</v>
      </c>
    </row>
    <row r="90" spans="1:10" x14ac:dyDescent="0.3">
      <c r="A90" s="137" t="str">
        <f>Vendas!A889</f>
        <v>PRODUTO 88</v>
      </c>
      <c r="B90" s="138">
        <f>Vendas!C892</f>
        <v>0</v>
      </c>
      <c r="C90" s="138">
        <f>Aprovisionamento!C881</f>
        <v>0</v>
      </c>
      <c r="D90" s="138">
        <f t="shared" si="6"/>
        <v>0</v>
      </c>
      <c r="E90" s="138">
        <f t="shared" si="7"/>
        <v>1</v>
      </c>
      <c r="F90" s="138">
        <f>Vendas!O$893</f>
        <v>0</v>
      </c>
      <c r="G90" s="139">
        <f t="shared" si="8"/>
        <v>0</v>
      </c>
      <c r="H90" s="140">
        <f t="shared" si="9"/>
        <v>0</v>
      </c>
      <c r="I90" s="147">
        <f t="shared" si="10"/>
        <v>0</v>
      </c>
      <c r="J90" s="82">
        <f t="shared" si="11"/>
        <v>0</v>
      </c>
    </row>
    <row r="91" spans="1:10" x14ac:dyDescent="0.3">
      <c r="A91" s="137" t="str">
        <f>Vendas!A899</f>
        <v>PRODUTO 89</v>
      </c>
      <c r="B91" s="138">
        <f>Vendas!C902</f>
        <v>0</v>
      </c>
      <c r="C91" s="138">
        <f>Aprovisionamento!C891</f>
        <v>0</v>
      </c>
      <c r="D91" s="138">
        <f t="shared" si="6"/>
        <v>0</v>
      </c>
      <c r="E91" s="138">
        <f t="shared" si="7"/>
        <v>1</v>
      </c>
      <c r="F91" s="138">
        <f>Vendas!O$903</f>
        <v>0</v>
      </c>
      <c r="G91" s="139">
        <f t="shared" si="8"/>
        <v>0</v>
      </c>
      <c r="H91" s="140">
        <f t="shared" si="9"/>
        <v>0</v>
      </c>
      <c r="I91" s="147">
        <f t="shared" si="10"/>
        <v>0</v>
      </c>
      <c r="J91" s="82">
        <f t="shared" si="11"/>
        <v>0</v>
      </c>
    </row>
    <row r="92" spans="1:10" x14ac:dyDescent="0.3">
      <c r="A92" s="137" t="str">
        <f>Vendas!A909</f>
        <v>PRODUTO 90</v>
      </c>
      <c r="B92" s="138">
        <f>Vendas!C912</f>
        <v>0</v>
      </c>
      <c r="C92" s="138">
        <f>Aprovisionamento!C901</f>
        <v>0</v>
      </c>
      <c r="D92" s="138">
        <f t="shared" si="6"/>
        <v>0</v>
      </c>
      <c r="E92" s="138">
        <f t="shared" si="7"/>
        <v>1</v>
      </c>
      <c r="F92" s="138">
        <f>Vendas!O$913</f>
        <v>0</v>
      </c>
      <c r="G92" s="139">
        <f t="shared" si="8"/>
        <v>0</v>
      </c>
      <c r="H92" s="140">
        <f t="shared" si="9"/>
        <v>0</v>
      </c>
      <c r="I92" s="147">
        <f t="shared" si="10"/>
        <v>0</v>
      </c>
      <c r="J92" s="82">
        <f t="shared" si="11"/>
        <v>0</v>
      </c>
    </row>
    <row r="93" spans="1:10" x14ac:dyDescent="0.3">
      <c r="A93" s="137" t="str">
        <f>Vendas!A919</f>
        <v>PRODUTO 91</v>
      </c>
      <c r="B93" s="138">
        <f>Vendas!C922</f>
        <v>0</v>
      </c>
      <c r="C93" s="138">
        <f>Aprovisionamento!C911</f>
        <v>0</v>
      </c>
      <c r="D93" s="138">
        <f t="shared" si="6"/>
        <v>0</v>
      </c>
      <c r="E93" s="138">
        <f t="shared" si="7"/>
        <v>1</v>
      </c>
      <c r="F93" s="138">
        <f>Vendas!O$923</f>
        <v>0</v>
      </c>
      <c r="G93" s="139">
        <f t="shared" si="8"/>
        <v>0</v>
      </c>
      <c r="H93" s="140">
        <f t="shared" si="9"/>
        <v>0</v>
      </c>
      <c r="I93" s="147">
        <f t="shared" si="10"/>
        <v>0</v>
      </c>
      <c r="J93" s="82">
        <f t="shared" si="11"/>
        <v>0</v>
      </c>
    </row>
    <row r="94" spans="1:10" x14ac:dyDescent="0.3">
      <c r="A94" s="137" t="str">
        <f>Vendas!A929</f>
        <v>PRODUTO 92</v>
      </c>
      <c r="B94" s="138">
        <f>Vendas!C932</f>
        <v>0</v>
      </c>
      <c r="C94" s="138">
        <f>Aprovisionamento!C921</f>
        <v>0</v>
      </c>
      <c r="D94" s="138">
        <f t="shared" si="6"/>
        <v>0</v>
      </c>
      <c r="E94" s="138">
        <f t="shared" si="7"/>
        <v>1</v>
      </c>
      <c r="F94" s="138">
        <f>Vendas!O$933</f>
        <v>0</v>
      </c>
      <c r="G94" s="139">
        <f t="shared" si="8"/>
        <v>0</v>
      </c>
      <c r="H94" s="140">
        <f t="shared" si="9"/>
        <v>0</v>
      </c>
      <c r="I94" s="147">
        <f t="shared" si="10"/>
        <v>0</v>
      </c>
      <c r="J94" s="82">
        <f t="shared" si="11"/>
        <v>0</v>
      </c>
    </row>
    <row r="95" spans="1:10" x14ac:dyDescent="0.3">
      <c r="A95" s="137" t="str">
        <f>Vendas!A939</f>
        <v>PRODUTO 93</v>
      </c>
      <c r="B95" s="138">
        <f>Vendas!C942</f>
        <v>0</v>
      </c>
      <c r="C95" s="138">
        <f>Aprovisionamento!C931</f>
        <v>0</v>
      </c>
      <c r="D95" s="138">
        <f t="shared" si="6"/>
        <v>0</v>
      </c>
      <c r="E95" s="138">
        <f t="shared" si="7"/>
        <v>1</v>
      </c>
      <c r="F95" s="138">
        <f>Vendas!O$943</f>
        <v>0</v>
      </c>
      <c r="G95" s="139">
        <f t="shared" si="8"/>
        <v>0</v>
      </c>
      <c r="H95" s="140">
        <f t="shared" si="9"/>
        <v>0</v>
      </c>
      <c r="I95" s="147">
        <f t="shared" si="10"/>
        <v>0</v>
      </c>
      <c r="J95" s="82">
        <f t="shared" si="11"/>
        <v>0</v>
      </c>
    </row>
    <row r="96" spans="1:10" x14ac:dyDescent="0.3">
      <c r="A96" s="137" t="str">
        <f>Vendas!A949</f>
        <v>PRODUTO 94</v>
      </c>
      <c r="B96" s="138">
        <f>Vendas!C952</f>
        <v>0</v>
      </c>
      <c r="C96" s="138">
        <f>Aprovisionamento!C941</f>
        <v>0</v>
      </c>
      <c r="D96" s="138">
        <f t="shared" si="6"/>
        <v>0</v>
      </c>
      <c r="E96" s="138">
        <f t="shared" si="7"/>
        <v>1</v>
      </c>
      <c r="F96" s="138">
        <f>Vendas!O$953</f>
        <v>0</v>
      </c>
      <c r="G96" s="139">
        <f t="shared" si="8"/>
        <v>0</v>
      </c>
      <c r="H96" s="140">
        <f t="shared" si="9"/>
        <v>0</v>
      </c>
      <c r="I96" s="147">
        <f t="shared" si="10"/>
        <v>0</v>
      </c>
      <c r="J96" s="82">
        <f t="shared" si="11"/>
        <v>0</v>
      </c>
    </row>
    <row r="97" spans="1:10" x14ac:dyDescent="0.3">
      <c r="A97" s="137" t="str">
        <f>Vendas!A959</f>
        <v>PRODUTO 95</v>
      </c>
      <c r="B97" s="138">
        <f>Vendas!C962</f>
        <v>0</v>
      </c>
      <c r="C97" s="138">
        <f>Aprovisionamento!C951</f>
        <v>0</v>
      </c>
      <c r="D97" s="138">
        <f t="shared" si="6"/>
        <v>0</v>
      </c>
      <c r="E97" s="138">
        <f t="shared" si="7"/>
        <v>1</v>
      </c>
      <c r="F97" s="138">
        <f>Vendas!O$963</f>
        <v>0</v>
      </c>
      <c r="G97" s="139">
        <f t="shared" si="8"/>
        <v>0</v>
      </c>
      <c r="H97" s="140">
        <f t="shared" si="9"/>
        <v>0</v>
      </c>
      <c r="I97" s="147">
        <f t="shared" si="10"/>
        <v>0</v>
      </c>
      <c r="J97" s="82">
        <f t="shared" si="11"/>
        <v>0</v>
      </c>
    </row>
    <row r="98" spans="1:10" x14ac:dyDescent="0.3">
      <c r="A98" s="137" t="str">
        <f>Vendas!A969</f>
        <v>PRODUTO 96</v>
      </c>
      <c r="B98" s="138">
        <f>Vendas!C972</f>
        <v>0</v>
      </c>
      <c r="C98" s="138">
        <f>Aprovisionamento!C961</f>
        <v>0</v>
      </c>
      <c r="D98" s="138">
        <f t="shared" si="6"/>
        <v>0</v>
      </c>
      <c r="E98" s="138">
        <f t="shared" si="7"/>
        <v>1</v>
      </c>
      <c r="F98" s="138">
        <f>Vendas!O$973</f>
        <v>0</v>
      </c>
      <c r="G98" s="139">
        <f t="shared" si="8"/>
        <v>0</v>
      </c>
      <c r="H98" s="140">
        <f t="shared" si="9"/>
        <v>0</v>
      </c>
      <c r="I98" s="147">
        <f t="shared" si="10"/>
        <v>0</v>
      </c>
      <c r="J98" s="82">
        <f t="shared" si="11"/>
        <v>0</v>
      </c>
    </row>
    <row r="99" spans="1:10" x14ac:dyDescent="0.3">
      <c r="A99" s="137" t="str">
        <f>Vendas!A979</f>
        <v>PRODUTO 97</v>
      </c>
      <c r="B99" s="138">
        <f>Vendas!C982</f>
        <v>0</v>
      </c>
      <c r="C99" s="138">
        <f>Aprovisionamento!C971</f>
        <v>0</v>
      </c>
      <c r="D99" s="138">
        <f t="shared" si="6"/>
        <v>0</v>
      </c>
      <c r="E99" s="138">
        <f t="shared" si="7"/>
        <v>1</v>
      </c>
      <c r="F99" s="138">
        <f>Vendas!O$983</f>
        <v>0</v>
      </c>
      <c r="G99" s="139">
        <f t="shared" si="8"/>
        <v>0</v>
      </c>
      <c r="H99" s="140">
        <f t="shared" si="9"/>
        <v>0</v>
      </c>
      <c r="I99" s="147">
        <f t="shared" si="10"/>
        <v>0</v>
      </c>
      <c r="J99" s="82">
        <f t="shared" si="11"/>
        <v>0</v>
      </c>
    </row>
    <row r="100" spans="1:10" x14ac:dyDescent="0.3">
      <c r="A100" s="137" t="str">
        <f>Vendas!A989</f>
        <v>PRODUTO 98</v>
      </c>
      <c r="B100" s="138">
        <f>Vendas!C992</f>
        <v>0</v>
      </c>
      <c r="C100" s="138">
        <f>Aprovisionamento!C981</f>
        <v>0</v>
      </c>
      <c r="D100" s="138">
        <f t="shared" si="6"/>
        <v>0</v>
      </c>
      <c r="E100" s="138">
        <f t="shared" si="7"/>
        <v>1</v>
      </c>
      <c r="F100" s="138">
        <f>Vendas!O$993</f>
        <v>0</v>
      </c>
      <c r="G100" s="139">
        <f t="shared" si="8"/>
        <v>0</v>
      </c>
      <c r="H100" s="140">
        <f t="shared" si="9"/>
        <v>0</v>
      </c>
      <c r="I100" s="147">
        <f t="shared" si="10"/>
        <v>0</v>
      </c>
      <c r="J100" s="82">
        <f t="shared" si="11"/>
        <v>0</v>
      </c>
    </row>
    <row r="101" spans="1:10" x14ac:dyDescent="0.3">
      <c r="A101" s="137" t="str">
        <f>Vendas!A999</f>
        <v>PRODUTO 99</v>
      </c>
      <c r="B101" s="138">
        <f>Vendas!C1002</f>
        <v>0</v>
      </c>
      <c r="C101" s="138">
        <f>Aprovisionamento!C991</f>
        <v>0</v>
      </c>
      <c r="D101" s="138">
        <f t="shared" si="6"/>
        <v>0</v>
      </c>
      <c r="E101" s="138">
        <f t="shared" si="7"/>
        <v>1</v>
      </c>
      <c r="F101" s="138">
        <f>Vendas!O$1003</f>
        <v>0</v>
      </c>
      <c r="G101" s="139">
        <f t="shared" si="8"/>
        <v>0</v>
      </c>
      <c r="H101" s="140">
        <f t="shared" si="9"/>
        <v>0</v>
      </c>
      <c r="I101" s="147">
        <f t="shared" si="10"/>
        <v>0</v>
      </c>
      <c r="J101" s="82">
        <f t="shared" si="11"/>
        <v>0</v>
      </c>
    </row>
    <row r="102" spans="1:10" x14ac:dyDescent="0.3">
      <c r="A102" s="137" t="str">
        <f>Vendas!A1009</f>
        <v>PRODUTO 100</v>
      </c>
      <c r="B102" s="138">
        <f>Vendas!C1012</f>
        <v>0</v>
      </c>
      <c r="C102" s="138">
        <f>Aprovisionamento!C1001</f>
        <v>0</v>
      </c>
      <c r="D102" s="138">
        <f t="shared" si="6"/>
        <v>0</v>
      </c>
      <c r="E102" s="138">
        <f t="shared" si="7"/>
        <v>1</v>
      </c>
      <c r="F102" s="138">
        <f>Vendas!O$1013</f>
        <v>0</v>
      </c>
      <c r="G102" s="139">
        <f t="shared" si="8"/>
        <v>0</v>
      </c>
      <c r="H102" s="140">
        <f t="shared" si="9"/>
        <v>0</v>
      </c>
      <c r="I102" s="147">
        <f t="shared" si="10"/>
        <v>0</v>
      </c>
      <c r="J102" s="82">
        <f t="shared" si="11"/>
        <v>0</v>
      </c>
    </row>
    <row r="103" spans="1:10" x14ac:dyDescent="0.3">
      <c r="A103" s="141"/>
      <c r="B103" s="142" t="s">
        <v>438</v>
      </c>
      <c r="C103" s="143"/>
      <c r="D103" s="143"/>
      <c r="E103" s="143"/>
      <c r="F103" s="144">
        <f>SUM(F2:F102)</f>
        <v>0</v>
      </c>
      <c r="G103" s="139">
        <f>SUM(G2:G102)</f>
        <v>0</v>
      </c>
      <c r="H103" s="140">
        <f>SUM(H2:H102)</f>
        <v>0</v>
      </c>
      <c r="I103" s="147"/>
      <c r="J103" s="82">
        <f>SUM(J3:J102)</f>
        <v>0</v>
      </c>
    </row>
    <row r="104" spans="1:10" x14ac:dyDescent="0.3">
      <c r="A104" s="145" t="s">
        <v>293</v>
      </c>
      <c r="B104" s="144">
        <f>PeG!F$5</f>
        <v>0</v>
      </c>
      <c r="C104" s="143"/>
      <c r="D104" s="143"/>
      <c r="E104" s="143"/>
      <c r="F104" s="144"/>
      <c r="G104" s="141"/>
      <c r="H104" s="141"/>
      <c r="I104" s="127"/>
    </row>
    <row r="105" spans="1:10" x14ac:dyDescent="0.3">
      <c r="A105" s="145" t="s">
        <v>265</v>
      </c>
      <c r="B105" s="144">
        <f>SUM(B106:B108)</f>
        <v>0</v>
      </c>
      <c r="C105" s="141"/>
      <c r="D105" s="141"/>
      <c r="E105" s="141"/>
      <c r="F105" s="141"/>
      <c r="G105" s="141"/>
      <c r="H105" s="141"/>
      <c r="I105" s="127"/>
    </row>
    <row r="106" spans="1:10" x14ac:dyDescent="0.3">
      <c r="A106" s="146" t="s">
        <v>339</v>
      </c>
      <c r="B106" s="144">
        <f>-PeG!F$14</f>
        <v>0</v>
      </c>
      <c r="C106" s="141"/>
      <c r="D106" s="141"/>
      <c r="E106" s="141"/>
      <c r="F106" s="141"/>
      <c r="G106" s="141"/>
      <c r="H106" s="141"/>
      <c r="I106" s="127"/>
    </row>
    <row r="107" spans="1:10" x14ac:dyDescent="0.3">
      <c r="A107" s="146" t="s">
        <v>340</v>
      </c>
      <c r="B107" s="144">
        <f>-PeG!F$12</f>
        <v>0</v>
      </c>
      <c r="C107" s="141"/>
      <c r="D107" s="141"/>
      <c r="E107" s="141"/>
      <c r="F107" s="141"/>
      <c r="G107" s="141"/>
      <c r="H107" s="141"/>
      <c r="I107" s="127"/>
    </row>
    <row r="108" spans="1:10" x14ac:dyDescent="0.3">
      <c r="A108" s="146" t="s">
        <v>266</v>
      </c>
      <c r="B108" s="144">
        <f>-PeG!F$11</f>
        <v>0</v>
      </c>
      <c r="C108" s="141"/>
      <c r="D108" s="141"/>
      <c r="E108" s="141"/>
      <c r="F108" s="141"/>
      <c r="G108" s="141"/>
      <c r="H108" s="141"/>
      <c r="I108" s="127"/>
    </row>
    <row r="109" spans="1:10" x14ac:dyDescent="0.3">
      <c r="A109" s="141"/>
      <c r="B109" s="144"/>
      <c r="C109" s="141"/>
      <c r="D109" s="141"/>
      <c r="E109" s="141"/>
      <c r="F109" s="141"/>
      <c r="G109" s="141"/>
      <c r="H109" s="141"/>
      <c r="I109" s="127"/>
    </row>
    <row r="110" spans="1:10" x14ac:dyDescent="0.3">
      <c r="A110" s="145" t="s">
        <v>268</v>
      </c>
      <c r="B110" s="144" t="e">
        <f>B105/H103</f>
        <v>#DIV/0!</v>
      </c>
      <c r="C110" s="141"/>
      <c r="D110" s="141"/>
      <c r="E110" s="141"/>
      <c r="F110" s="141"/>
      <c r="G110" s="141"/>
      <c r="H110" s="141"/>
      <c r="I110" s="127"/>
    </row>
    <row r="111" spans="1:10" x14ac:dyDescent="0.3">
      <c r="A111" s="141" t="s">
        <v>349</v>
      </c>
      <c r="B111" s="144" t="e">
        <f>B104-B110</f>
        <v>#DIV/0!</v>
      </c>
      <c r="C111" s="141"/>
      <c r="D111" s="141"/>
      <c r="E111" s="141"/>
      <c r="F111" s="141"/>
      <c r="G111" s="141"/>
      <c r="H111" s="141"/>
      <c r="I111" s="127"/>
    </row>
    <row r="112" spans="1:10" x14ac:dyDescent="0.3">
      <c r="A112" s="141"/>
      <c r="B112" s="144"/>
      <c r="C112" s="141"/>
      <c r="D112" s="141"/>
      <c r="E112" s="141"/>
      <c r="F112" s="141"/>
      <c r="G112" s="141"/>
      <c r="H112" s="141"/>
      <c r="I112" s="127"/>
    </row>
    <row r="113" spans="1:10" x14ac:dyDescent="0.3">
      <c r="A113" s="141"/>
      <c r="B113" s="141"/>
      <c r="C113" s="141"/>
      <c r="D113" s="141"/>
      <c r="E113" s="141"/>
      <c r="F113" s="141"/>
      <c r="G113" s="141"/>
      <c r="H113" s="141"/>
      <c r="I113" s="127"/>
    </row>
    <row r="114" spans="1:10" x14ac:dyDescent="0.3">
      <c r="A114" s="141"/>
      <c r="B114" s="141"/>
      <c r="C114" s="141"/>
      <c r="D114" s="141"/>
      <c r="E114" s="141"/>
      <c r="F114" s="141"/>
      <c r="G114" s="141"/>
      <c r="H114" s="141"/>
      <c r="I114" s="127"/>
    </row>
    <row r="115" spans="1:10" x14ac:dyDescent="0.3">
      <c r="A115" s="141"/>
      <c r="B115" s="141"/>
      <c r="C115" s="141"/>
      <c r="D115" s="141"/>
      <c r="E115" s="141"/>
      <c r="F115" s="141"/>
      <c r="G115" s="141"/>
      <c r="H115" s="141"/>
      <c r="I115" s="127"/>
    </row>
    <row r="116" spans="1:10" x14ac:dyDescent="0.3">
      <c r="A116" s="141"/>
      <c r="B116" s="141"/>
      <c r="C116" s="141"/>
      <c r="D116" s="141"/>
      <c r="E116" s="141"/>
      <c r="F116" s="141"/>
      <c r="G116" s="141"/>
      <c r="H116" s="141"/>
    </row>
    <row r="117" spans="1:10" x14ac:dyDescent="0.3">
      <c r="A117" s="141"/>
      <c r="B117" s="141"/>
      <c r="C117" s="141"/>
      <c r="D117" s="141"/>
      <c r="E117" s="141"/>
      <c r="F117" s="141"/>
      <c r="G117" s="141"/>
      <c r="H117" s="141"/>
    </row>
    <row r="118" spans="1:10" x14ac:dyDescent="0.3">
      <c r="A118" s="141"/>
      <c r="B118" s="141"/>
      <c r="C118" s="141"/>
      <c r="D118" s="141"/>
      <c r="E118" s="141"/>
      <c r="F118" s="141"/>
      <c r="G118" s="141"/>
      <c r="H118" s="141"/>
    </row>
    <row r="119" spans="1:10" ht="43.2" x14ac:dyDescent="0.3">
      <c r="A119" s="135" t="s">
        <v>440</v>
      </c>
      <c r="B119" s="136" t="s">
        <v>441</v>
      </c>
      <c r="C119" s="136" t="s">
        <v>442</v>
      </c>
      <c r="D119" s="136" t="s">
        <v>443</v>
      </c>
      <c r="E119" s="136" t="s">
        <v>444</v>
      </c>
      <c r="F119" s="136" t="s">
        <v>434</v>
      </c>
      <c r="G119" s="136" t="s">
        <v>432</v>
      </c>
      <c r="H119" s="136" t="s">
        <v>433</v>
      </c>
      <c r="I119" s="136" t="s">
        <v>445</v>
      </c>
      <c r="J119" s="136" t="s">
        <v>446</v>
      </c>
    </row>
    <row r="120" spans="1:10" x14ac:dyDescent="0.3">
      <c r="A120" s="137" t="str">
        <f>A2</f>
        <v>PRESTACIÓN DE SERVIZOS</v>
      </c>
      <c r="B120" s="138">
        <f>B2*(1+Vendas!P$8)</f>
        <v>0</v>
      </c>
      <c r="C120" s="138">
        <f>C2*(1+Vendas!P$8)</f>
        <v>0</v>
      </c>
      <c r="D120" s="138">
        <f>IF(B120=0,0,C120/B120)</f>
        <v>0</v>
      </c>
      <c r="E120" s="138">
        <f>1-D120</f>
        <v>1</v>
      </c>
      <c r="F120" s="138">
        <f>Vendas!P$13</f>
        <v>0</v>
      </c>
      <c r="G120" s="139">
        <f>IF(F$103=0,0,F120/F$103)</f>
        <v>0</v>
      </c>
      <c r="H120" s="140">
        <f>E120*G120</f>
        <v>0</v>
      </c>
      <c r="I120" s="147">
        <f t="shared" ref="I120:I151" si="12">IF(G120&gt;0,ROUNDUP(B$228*G120/B120,0),0)</f>
        <v>0</v>
      </c>
    </row>
    <row r="121" spans="1:10" x14ac:dyDescent="0.3">
      <c r="A121" s="137" t="str">
        <f>A3</f>
        <v>PRODUTO 1</v>
      </c>
      <c r="B121" s="138">
        <f>B3*(1+Vendas!P$8)</f>
        <v>0</v>
      </c>
      <c r="C121" s="138">
        <f>C3*(1+Vendas!P$8)</f>
        <v>0</v>
      </c>
      <c r="D121" s="138">
        <f>IF(B121=0,0,C121/B121)</f>
        <v>0</v>
      </c>
      <c r="E121" s="138">
        <f>1-D121</f>
        <v>1</v>
      </c>
      <c r="F121" s="138" t="e">
        <f>Vendas!P$23</f>
        <v>#DIV/0!</v>
      </c>
      <c r="G121" s="139">
        <f>IF(F$103=0,0,F121/F$103)</f>
        <v>0</v>
      </c>
      <c r="H121" s="140">
        <f>E121*G121</f>
        <v>0</v>
      </c>
      <c r="I121" s="147">
        <f t="shared" si="12"/>
        <v>0</v>
      </c>
      <c r="J121" s="82">
        <f>IF(C121&gt;0,F121/B121*C121,0)</f>
        <v>0</v>
      </c>
    </row>
    <row r="122" spans="1:10" x14ac:dyDescent="0.3">
      <c r="A122" s="137" t="str">
        <f t="shared" ref="A122:A185" si="13">A4</f>
        <v>PRODUTO 2</v>
      </c>
      <c r="B122" s="138">
        <f>B4*(1+Vendas!P$8)</f>
        <v>0</v>
      </c>
      <c r="C122" s="138">
        <f>C4*(1+Vendas!P$8)</f>
        <v>0</v>
      </c>
      <c r="D122" s="138">
        <f t="shared" ref="D122:D131" si="14">IF(B122=0,0,C122/B122)</f>
        <v>0</v>
      </c>
      <c r="E122" s="138">
        <f t="shared" ref="E122:E185" si="15">1-D122</f>
        <v>1</v>
      </c>
      <c r="F122" s="138" t="e">
        <f>Vendas!P$33</f>
        <v>#DIV/0!</v>
      </c>
      <c r="G122" s="139">
        <f t="shared" ref="G122:G185" si="16">IF(F$103=0,0,F122/F$103)</f>
        <v>0</v>
      </c>
      <c r="H122" s="140">
        <f t="shared" ref="H122:H185" si="17">E122*G122</f>
        <v>0</v>
      </c>
      <c r="I122" s="147">
        <f t="shared" si="12"/>
        <v>0</v>
      </c>
      <c r="J122" s="82">
        <f t="shared" ref="J122:J185" si="18">IF(C122&gt;0,F122/B122*C122,0)</f>
        <v>0</v>
      </c>
    </row>
    <row r="123" spans="1:10" x14ac:dyDescent="0.3">
      <c r="A123" s="137" t="str">
        <f t="shared" si="13"/>
        <v>PRODUTO 3</v>
      </c>
      <c r="B123" s="138">
        <f>B5*(1+Vendas!P$8)</f>
        <v>0</v>
      </c>
      <c r="C123" s="138">
        <f>C5*(1+Vendas!P$8)</f>
        <v>0</v>
      </c>
      <c r="D123" s="138">
        <f t="shared" si="14"/>
        <v>0</v>
      </c>
      <c r="E123" s="138">
        <f t="shared" si="15"/>
        <v>1</v>
      </c>
      <c r="F123" s="138" t="e">
        <f>Vendas!P$43</f>
        <v>#DIV/0!</v>
      </c>
      <c r="G123" s="139">
        <f t="shared" si="16"/>
        <v>0</v>
      </c>
      <c r="H123" s="140">
        <f t="shared" si="17"/>
        <v>0</v>
      </c>
      <c r="I123" s="147">
        <f t="shared" si="12"/>
        <v>0</v>
      </c>
      <c r="J123" s="82">
        <f t="shared" si="18"/>
        <v>0</v>
      </c>
    </row>
    <row r="124" spans="1:10" x14ac:dyDescent="0.3">
      <c r="A124" s="137" t="str">
        <f t="shared" si="13"/>
        <v>PRODUTO 4</v>
      </c>
      <c r="B124" s="138">
        <f>B6*(1+Vendas!P$8)</f>
        <v>0</v>
      </c>
      <c r="C124" s="138">
        <f>C6*(1+Vendas!P$8)</f>
        <v>0</v>
      </c>
      <c r="D124" s="138">
        <f t="shared" si="14"/>
        <v>0</v>
      </c>
      <c r="E124" s="138">
        <f t="shared" si="15"/>
        <v>1</v>
      </c>
      <c r="F124" s="138" t="e">
        <f>Vendas!P$53</f>
        <v>#DIV/0!</v>
      </c>
      <c r="G124" s="139">
        <f t="shared" si="16"/>
        <v>0</v>
      </c>
      <c r="H124" s="140">
        <f t="shared" si="17"/>
        <v>0</v>
      </c>
      <c r="I124" s="147">
        <f t="shared" si="12"/>
        <v>0</v>
      </c>
      <c r="J124" s="82">
        <f t="shared" si="18"/>
        <v>0</v>
      </c>
    </row>
    <row r="125" spans="1:10" x14ac:dyDescent="0.3">
      <c r="A125" s="137" t="str">
        <f t="shared" si="13"/>
        <v>PRODUTO 5</v>
      </c>
      <c r="B125" s="138">
        <f>B7*(1+Vendas!P$8)</f>
        <v>0</v>
      </c>
      <c r="C125" s="138">
        <f>C7*(1+Vendas!P$8)</f>
        <v>0</v>
      </c>
      <c r="D125" s="138">
        <f t="shared" si="14"/>
        <v>0</v>
      </c>
      <c r="E125" s="138">
        <f t="shared" si="15"/>
        <v>1</v>
      </c>
      <c r="F125" s="138">
        <f>Vendas!P$63</f>
        <v>0</v>
      </c>
      <c r="G125" s="139">
        <f t="shared" si="16"/>
        <v>0</v>
      </c>
      <c r="H125" s="140">
        <f t="shared" si="17"/>
        <v>0</v>
      </c>
      <c r="I125" s="147">
        <f t="shared" si="12"/>
        <v>0</v>
      </c>
      <c r="J125" s="82">
        <f t="shared" si="18"/>
        <v>0</v>
      </c>
    </row>
    <row r="126" spans="1:10" x14ac:dyDescent="0.3">
      <c r="A126" s="137" t="str">
        <f t="shared" si="13"/>
        <v>PRODUTO 6</v>
      </c>
      <c r="B126" s="138">
        <f>B8*(1+Vendas!P$8)</f>
        <v>0</v>
      </c>
      <c r="C126" s="138">
        <f>C8*(1+Vendas!P$8)</f>
        <v>0</v>
      </c>
      <c r="D126" s="138">
        <f t="shared" si="14"/>
        <v>0</v>
      </c>
      <c r="E126" s="138">
        <f t="shared" si="15"/>
        <v>1</v>
      </c>
      <c r="F126" s="138">
        <f>Vendas!P$73</f>
        <v>0</v>
      </c>
      <c r="G126" s="139">
        <f t="shared" si="16"/>
        <v>0</v>
      </c>
      <c r="H126" s="140">
        <f t="shared" si="17"/>
        <v>0</v>
      </c>
      <c r="I126" s="147">
        <f t="shared" si="12"/>
        <v>0</v>
      </c>
      <c r="J126" s="82">
        <f t="shared" si="18"/>
        <v>0</v>
      </c>
    </row>
    <row r="127" spans="1:10" x14ac:dyDescent="0.3">
      <c r="A127" s="137" t="str">
        <f t="shared" si="13"/>
        <v>PRODUTO 7</v>
      </c>
      <c r="B127" s="138">
        <f>B9*(1+Vendas!P$8)</f>
        <v>0</v>
      </c>
      <c r="C127" s="138">
        <f>C9*(1+Vendas!P$8)</f>
        <v>0</v>
      </c>
      <c r="D127" s="138">
        <f t="shared" si="14"/>
        <v>0</v>
      </c>
      <c r="E127" s="138">
        <f t="shared" si="15"/>
        <v>1</v>
      </c>
      <c r="F127" s="138">
        <f>Vendas!P$83</f>
        <v>0</v>
      </c>
      <c r="G127" s="139">
        <f t="shared" si="16"/>
        <v>0</v>
      </c>
      <c r="H127" s="140">
        <f t="shared" si="17"/>
        <v>0</v>
      </c>
      <c r="I127" s="147">
        <f t="shared" si="12"/>
        <v>0</v>
      </c>
      <c r="J127" s="82">
        <f t="shared" si="18"/>
        <v>0</v>
      </c>
    </row>
    <row r="128" spans="1:10" x14ac:dyDescent="0.3">
      <c r="A128" s="137" t="str">
        <f t="shared" si="13"/>
        <v>PRODUTO 8</v>
      </c>
      <c r="B128" s="138">
        <f>B10*(1+Vendas!P$8)</f>
        <v>0</v>
      </c>
      <c r="C128" s="138">
        <f>C10*(1+Vendas!P$8)</f>
        <v>0</v>
      </c>
      <c r="D128" s="138">
        <f t="shared" si="14"/>
        <v>0</v>
      </c>
      <c r="E128" s="138">
        <f t="shared" si="15"/>
        <v>1</v>
      </c>
      <c r="F128" s="138">
        <f>Vendas!P$93</f>
        <v>0</v>
      </c>
      <c r="G128" s="139">
        <f t="shared" si="16"/>
        <v>0</v>
      </c>
      <c r="H128" s="140">
        <f t="shared" si="17"/>
        <v>0</v>
      </c>
      <c r="I128" s="147">
        <f t="shared" si="12"/>
        <v>0</v>
      </c>
      <c r="J128" s="82">
        <f t="shared" si="18"/>
        <v>0</v>
      </c>
    </row>
    <row r="129" spans="1:10" x14ac:dyDescent="0.3">
      <c r="A129" s="137" t="str">
        <f t="shared" si="13"/>
        <v>PRODUTO 9</v>
      </c>
      <c r="B129" s="138">
        <f>B11*(1+Vendas!P$8)</f>
        <v>0</v>
      </c>
      <c r="C129" s="138">
        <f>C11*(1+Vendas!P$8)</f>
        <v>0</v>
      </c>
      <c r="D129" s="138">
        <f t="shared" si="14"/>
        <v>0</v>
      </c>
      <c r="E129" s="138">
        <f t="shared" si="15"/>
        <v>1</v>
      </c>
      <c r="F129" s="138">
        <f>Vendas!P$103</f>
        <v>0</v>
      </c>
      <c r="G129" s="139">
        <f t="shared" si="16"/>
        <v>0</v>
      </c>
      <c r="H129" s="140">
        <f t="shared" si="17"/>
        <v>0</v>
      </c>
      <c r="I129" s="147">
        <f t="shared" si="12"/>
        <v>0</v>
      </c>
      <c r="J129" s="82">
        <f t="shared" si="18"/>
        <v>0</v>
      </c>
    </row>
    <row r="130" spans="1:10" x14ac:dyDescent="0.3">
      <c r="A130" s="137" t="str">
        <f t="shared" si="13"/>
        <v>PRODUTO 10</v>
      </c>
      <c r="B130" s="138">
        <f>B12*(1+Vendas!P$8)</f>
        <v>0</v>
      </c>
      <c r="C130" s="138">
        <f>C12*(1+Vendas!P$8)</f>
        <v>0</v>
      </c>
      <c r="D130" s="138">
        <f t="shared" si="14"/>
        <v>0</v>
      </c>
      <c r="E130" s="138">
        <f t="shared" si="15"/>
        <v>1</v>
      </c>
      <c r="F130" s="138">
        <f>Vendas!P$113</f>
        <v>0</v>
      </c>
      <c r="G130" s="139">
        <f t="shared" si="16"/>
        <v>0</v>
      </c>
      <c r="H130" s="140">
        <f t="shared" si="17"/>
        <v>0</v>
      </c>
      <c r="I130" s="147">
        <f t="shared" si="12"/>
        <v>0</v>
      </c>
      <c r="J130" s="82">
        <f t="shared" si="18"/>
        <v>0</v>
      </c>
    </row>
    <row r="131" spans="1:10" x14ac:dyDescent="0.3">
      <c r="A131" s="137" t="str">
        <f t="shared" si="13"/>
        <v>PRODUTO 11</v>
      </c>
      <c r="B131" s="138">
        <f>B13*(1+Vendas!P$8)</f>
        <v>0</v>
      </c>
      <c r="C131" s="138">
        <f>C13*(1+Vendas!P$8)</f>
        <v>0</v>
      </c>
      <c r="D131" s="138">
        <f t="shared" si="14"/>
        <v>0</v>
      </c>
      <c r="E131" s="138">
        <f t="shared" si="15"/>
        <v>1</v>
      </c>
      <c r="F131" s="138">
        <f>Vendas!P$123</f>
        <v>0</v>
      </c>
      <c r="G131" s="139">
        <f t="shared" si="16"/>
        <v>0</v>
      </c>
      <c r="H131" s="140">
        <f t="shared" si="17"/>
        <v>0</v>
      </c>
      <c r="I131" s="147">
        <f t="shared" si="12"/>
        <v>0</v>
      </c>
      <c r="J131" s="82">
        <f t="shared" si="18"/>
        <v>0</v>
      </c>
    </row>
    <row r="132" spans="1:10" x14ac:dyDescent="0.3">
      <c r="A132" s="137" t="str">
        <f t="shared" si="13"/>
        <v>PRODUTO 12</v>
      </c>
      <c r="B132" s="138">
        <f>B14*(1+Vendas!P$8)</f>
        <v>0</v>
      </c>
      <c r="C132" s="138">
        <f>C14*(1+Vendas!P$8)</f>
        <v>0</v>
      </c>
      <c r="D132" s="138">
        <f t="shared" ref="D132:D195" si="19">IF(B132=0,0,C132/B132)</f>
        <v>0</v>
      </c>
      <c r="E132" s="138">
        <f t="shared" si="15"/>
        <v>1</v>
      </c>
      <c r="F132" s="138">
        <f>Vendas!P$133</f>
        <v>0</v>
      </c>
      <c r="G132" s="139">
        <f t="shared" si="16"/>
        <v>0</v>
      </c>
      <c r="H132" s="140">
        <f t="shared" si="17"/>
        <v>0</v>
      </c>
      <c r="I132" s="147">
        <f t="shared" si="12"/>
        <v>0</v>
      </c>
      <c r="J132" s="82">
        <f t="shared" si="18"/>
        <v>0</v>
      </c>
    </row>
    <row r="133" spans="1:10" x14ac:dyDescent="0.3">
      <c r="A133" s="137" t="str">
        <f t="shared" si="13"/>
        <v>PRODUTO 13</v>
      </c>
      <c r="B133" s="138">
        <f>B15*(1+Vendas!P$8)</f>
        <v>0</v>
      </c>
      <c r="C133" s="138">
        <f>C15*(1+Vendas!P$8)</f>
        <v>0</v>
      </c>
      <c r="D133" s="138">
        <f t="shared" si="19"/>
        <v>0</v>
      </c>
      <c r="E133" s="138">
        <f t="shared" si="15"/>
        <v>1</v>
      </c>
      <c r="F133" s="138">
        <f>Vendas!P$143</f>
        <v>0</v>
      </c>
      <c r="G133" s="139">
        <f t="shared" si="16"/>
        <v>0</v>
      </c>
      <c r="H133" s="140">
        <f t="shared" si="17"/>
        <v>0</v>
      </c>
      <c r="I133" s="147">
        <f t="shared" si="12"/>
        <v>0</v>
      </c>
      <c r="J133" s="82">
        <f t="shared" si="18"/>
        <v>0</v>
      </c>
    </row>
    <row r="134" spans="1:10" x14ac:dyDescent="0.3">
      <c r="A134" s="137" t="str">
        <f t="shared" si="13"/>
        <v>PRODUTO 14</v>
      </c>
      <c r="B134" s="138">
        <f>B16*(1+Vendas!P$8)</f>
        <v>0</v>
      </c>
      <c r="C134" s="138">
        <f>C16*(1+Vendas!P$8)</f>
        <v>0</v>
      </c>
      <c r="D134" s="138">
        <f t="shared" si="19"/>
        <v>0</v>
      </c>
      <c r="E134" s="138">
        <f t="shared" si="15"/>
        <v>1</v>
      </c>
      <c r="F134" s="138">
        <f>Vendas!P$153</f>
        <v>0</v>
      </c>
      <c r="G134" s="139">
        <f t="shared" si="16"/>
        <v>0</v>
      </c>
      <c r="H134" s="140">
        <f t="shared" si="17"/>
        <v>0</v>
      </c>
      <c r="I134" s="147">
        <f t="shared" si="12"/>
        <v>0</v>
      </c>
      <c r="J134" s="82">
        <f t="shared" si="18"/>
        <v>0</v>
      </c>
    </row>
    <row r="135" spans="1:10" x14ac:dyDescent="0.3">
      <c r="A135" s="137" t="str">
        <f t="shared" si="13"/>
        <v>PRODUTO 15</v>
      </c>
      <c r="B135" s="138">
        <f>B17*(1+Vendas!P$8)</f>
        <v>0</v>
      </c>
      <c r="C135" s="138">
        <f>C17*(1+Vendas!P$8)</f>
        <v>0</v>
      </c>
      <c r="D135" s="138">
        <f t="shared" si="19"/>
        <v>0</v>
      </c>
      <c r="E135" s="138">
        <f t="shared" si="15"/>
        <v>1</v>
      </c>
      <c r="F135" s="138">
        <f>Vendas!P$163</f>
        <v>0</v>
      </c>
      <c r="G135" s="139">
        <f t="shared" si="16"/>
        <v>0</v>
      </c>
      <c r="H135" s="140">
        <f t="shared" si="17"/>
        <v>0</v>
      </c>
      <c r="I135" s="147">
        <f t="shared" si="12"/>
        <v>0</v>
      </c>
      <c r="J135" s="82">
        <f t="shared" si="18"/>
        <v>0</v>
      </c>
    </row>
    <row r="136" spans="1:10" x14ac:dyDescent="0.3">
      <c r="A136" s="137" t="str">
        <f t="shared" si="13"/>
        <v>PRODUTO 16</v>
      </c>
      <c r="B136" s="138">
        <f>B18*(1+Vendas!P$8)</f>
        <v>0</v>
      </c>
      <c r="C136" s="138">
        <f>C18*(1+Vendas!P$8)</f>
        <v>0</v>
      </c>
      <c r="D136" s="138">
        <f t="shared" si="19"/>
        <v>0</v>
      </c>
      <c r="E136" s="138">
        <f t="shared" si="15"/>
        <v>1</v>
      </c>
      <c r="F136" s="138">
        <f>Vendas!P$173</f>
        <v>0</v>
      </c>
      <c r="G136" s="139">
        <f t="shared" si="16"/>
        <v>0</v>
      </c>
      <c r="H136" s="140">
        <f t="shared" si="17"/>
        <v>0</v>
      </c>
      <c r="I136" s="147">
        <f t="shared" si="12"/>
        <v>0</v>
      </c>
      <c r="J136" s="82">
        <f t="shared" si="18"/>
        <v>0</v>
      </c>
    </row>
    <row r="137" spans="1:10" x14ac:dyDescent="0.3">
      <c r="A137" s="137" t="str">
        <f t="shared" si="13"/>
        <v>PRODUTO 17</v>
      </c>
      <c r="B137" s="138">
        <f>B19*(1+Vendas!P$8)</f>
        <v>0</v>
      </c>
      <c r="C137" s="138">
        <f>C19*(1+Vendas!P$8)</f>
        <v>0</v>
      </c>
      <c r="D137" s="138">
        <f t="shared" si="19"/>
        <v>0</v>
      </c>
      <c r="E137" s="138">
        <f t="shared" si="15"/>
        <v>1</v>
      </c>
      <c r="F137" s="138">
        <f>Vendas!P$183</f>
        <v>0</v>
      </c>
      <c r="G137" s="139">
        <f t="shared" si="16"/>
        <v>0</v>
      </c>
      <c r="H137" s="140">
        <f t="shared" si="17"/>
        <v>0</v>
      </c>
      <c r="I137" s="147">
        <f t="shared" si="12"/>
        <v>0</v>
      </c>
      <c r="J137" s="82">
        <f t="shared" si="18"/>
        <v>0</v>
      </c>
    </row>
    <row r="138" spans="1:10" x14ac:dyDescent="0.3">
      <c r="A138" s="137" t="str">
        <f t="shared" si="13"/>
        <v>PRODUTO 18</v>
      </c>
      <c r="B138" s="138">
        <f>B20*(1+Vendas!P$8)</f>
        <v>0</v>
      </c>
      <c r="C138" s="138">
        <f>C20*(1+Vendas!P$8)</f>
        <v>0</v>
      </c>
      <c r="D138" s="138">
        <f t="shared" si="19"/>
        <v>0</v>
      </c>
      <c r="E138" s="138">
        <f t="shared" si="15"/>
        <v>1</v>
      </c>
      <c r="F138" s="138">
        <f>Vendas!P$193</f>
        <v>0</v>
      </c>
      <c r="G138" s="139">
        <f t="shared" si="16"/>
        <v>0</v>
      </c>
      <c r="H138" s="140">
        <f t="shared" si="17"/>
        <v>0</v>
      </c>
      <c r="I138" s="147">
        <f t="shared" si="12"/>
        <v>0</v>
      </c>
      <c r="J138" s="82">
        <f t="shared" si="18"/>
        <v>0</v>
      </c>
    </row>
    <row r="139" spans="1:10" x14ac:dyDescent="0.3">
      <c r="A139" s="137" t="str">
        <f t="shared" si="13"/>
        <v>PRODUTO 19</v>
      </c>
      <c r="B139" s="138">
        <f>B21*(1+Vendas!P$8)</f>
        <v>0</v>
      </c>
      <c r="C139" s="138">
        <f>C21*(1+Vendas!P$8)</f>
        <v>0</v>
      </c>
      <c r="D139" s="138">
        <f t="shared" si="19"/>
        <v>0</v>
      </c>
      <c r="E139" s="138">
        <f t="shared" si="15"/>
        <v>1</v>
      </c>
      <c r="F139" s="138">
        <f>Vendas!P$203</f>
        <v>0</v>
      </c>
      <c r="G139" s="139">
        <f t="shared" si="16"/>
        <v>0</v>
      </c>
      <c r="H139" s="140">
        <f t="shared" si="17"/>
        <v>0</v>
      </c>
      <c r="I139" s="147">
        <f t="shared" si="12"/>
        <v>0</v>
      </c>
      <c r="J139" s="82">
        <f t="shared" si="18"/>
        <v>0</v>
      </c>
    </row>
    <row r="140" spans="1:10" x14ac:dyDescent="0.3">
      <c r="A140" s="137" t="str">
        <f t="shared" si="13"/>
        <v>PRODUTO 20</v>
      </c>
      <c r="B140" s="138">
        <f>B22*(1+Vendas!P$8)</f>
        <v>0</v>
      </c>
      <c r="C140" s="138">
        <f>C22*(1+Vendas!P$8)</f>
        <v>0</v>
      </c>
      <c r="D140" s="138">
        <f t="shared" si="19"/>
        <v>0</v>
      </c>
      <c r="E140" s="138">
        <f t="shared" si="15"/>
        <v>1</v>
      </c>
      <c r="F140" s="138">
        <f>Vendas!P$213</f>
        <v>0</v>
      </c>
      <c r="G140" s="139">
        <f t="shared" si="16"/>
        <v>0</v>
      </c>
      <c r="H140" s="140">
        <f t="shared" si="17"/>
        <v>0</v>
      </c>
      <c r="I140" s="147">
        <f t="shared" si="12"/>
        <v>0</v>
      </c>
      <c r="J140" s="82">
        <f t="shared" si="18"/>
        <v>0</v>
      </c>
    </row>
    <row r="141" spans="1:10" x14ac:dyDescent="0.3">
      <c r="A141" s="137" t="str">
        <f t="shared" si="13"/>
        <v>PRODUTO 21</v>
      </c>
      <c r="B141" s="138">
        <f>B23*(1+Vendas!P$8)</f>
        <v>0</v>
      </c>
      <c r="C141" s="138">
        <f>C23*(1+Vendas!P$8)</f>
        <v>0</v>
      </c>
      <c r="D141" s="138">
        <f t="shared" si="19"/>
        <v>0</v>
      </c>
      <c r="E141" s="138">
        <f t="shared" si="15"/>
        <v>1</v>
      </c>
      <c r="F141" s="138">
        <f>Vendas!P$223</f>
        <v>0</v>
      </c>
      <c r="G141" s="139">
        <f t="shared" si="16"/>
        <v>0</v>
      </c>
      <c r="H141" s="140">
        <f t="shared" si="17"/>
        <v>0</v>
      </c>
      <c r="I141" s="147">
        <f t="shared" si="12"/>
        <v>0</v>
      </c>
      <c r="J141" s="82">
        <f t="shared" si="18"/>
        <v>0</v>
      </c>
    </row>
    <row r="142" spans="1:10" x14ac:dyDescent="0.3">
      <c r="A142" s="137" t="str">
        <f t="shared" si="13"/>
        <v>PRODUTO 22</v>
      </c>
      <c r="B142" s="138">
        <f>B24*(1+Vendas!P$8)</f>
        <v>0</v>
      </c>
      <c r="C142" s="138">
        <f>C24*(1+Vendas!P$8)</f>
        <v>0</v>
      </c>
      <c r="D142" s="138">
        <f t="shared" si="19"/>
        <v>0</v>
      </c>
      <c r="E142" s="138">
        <f t="shared" si="15"/>
        <v>1</v>
      </c>
      <c r="F142" s="138">
        <f>Vendas!P$233</f>
        <v>0</v>
      </c>
      <c r="G142" s="139">
        <f t="shared" si="16"/>
        <v>0</v>
      </c>
      <c r="H142" s="140">
        <f t="shared" si="17"/>
        <v>0</v>
      </c>
      <c r="I142" s="147">
        <f t="shared" si="12"/>
        <v>0</v>
      </c>
      <c r="J142" s="82">
        <f t="shared" si="18"/>
        <v>0</v>
      </c>
    </row>
    <row r="143" spans="1:10" x14ac:dyDescent="0.3">
      <c r="A143" s="137" t="str">
        <f t="shared" si="13"/>
        <v>PRODUTO 23</v>
      </c>
      <c r="B143" s="138">
        <f>B25*(1+Vendas!P$8)</f>
        <v>0</v>
      </c>
      <c r="C143" s="138">
        <f>C25*(1+Vendas!P$8)</f>
        <v>0</v>
      </c>
      <c r="D143" s="138">
        <f t="shared" si="19"/>
        <v>0</v>
      </c>
      <c r="E143" s="138">
        <f t="shared" si="15"/>
        <v>1</v>
      </c>
      <c r="F143" s="138">
        <f>Vendas!P$243</f>
        <v>0</v>
      </c>
      <c r="G143" s="139">
        <f t="shared" si="16"/>
        <v>0</v>
      </c>
      <c r="H143" s="140">
        <f t="shared" si="17"/>
        <v>0</v>
      </c>
      <c r="I143" s="147">
        <f t="shared" si="12"/>
        <v>0</v>
      </c>
      <c r="J143" s="82">
        <f t="shared" si="18"/>
        <v>0</v>
      </c>
    </row>
    <row r="144" spans="1:10" x14ac:dyDescent="0.3">
      <c r="A144" s="137" t="str">
        <f t="shared" si="13"/>
        <v>PRODUTO 24</v>
      </c>
      <c r="B144" s="138">
        <f>B26*(1+Vendas!P$8)</f>
        <v>0</v>
      </c>
      <c r="C144" s="138">
        <f>C26*(1+Vendas!P$8)</f>
        <v>0</v>
      </c>
      <c r="D144" s="138">
        <f t="shared" si="19"/>
        <v>0</v>
      </c>
      <c r="E144" s="138">
        <f t="shared" si="15"/>
        <v>1</v>
      </c>
      <c r="F144" s="138">
        <f>Vendas!P$253</f>
        <v>0</v>
      </c>
      <c r="G144" s="139">
        <f t="shared" si="16"/>
        <v>0</v>
      </c>
      <c r="H144" s="140">
        <f t="shared" si="17"/>
        <v>0</v>
      </c>
      <c r="I144" s="147">
        <f t="shared" si="12"/>
        <v>0</v>
      </c>
      <c r="J144" s="82">
        <f t="shared" si="18"/>
        <v>0</v>
      </c>
    </row>
    <row r="145" spans="1:10" x14ac:dyDescent="0.3">
      <c r="A145" s="137" t="str">
        <f t="shared" si="13"/>
        <v>PRODUTO 25</v>
      </c>
      <c r="B145" s="138">
        <f>B27*(1+Vendas!P$8)</f>
        <v>0</v>
      </c>
      <c r="C145" s="138">
        <f>C27*(1+Vendas!P$8)</f>
        <v>0</v>
      </c>
      <c r="D145" s="138">
        <f t="shared" si="19"/>
        <v>0</v>
      </c>
      <c r="E145" s="138">
        <f t="shared" si="15"/>
        <v>1</v>
      </c>
      <c r="F145" s="138">
        <f>Vendas!P$263</f>
        <v>0</v>
      </c>
      <c r="G145" s="139">
        <f t="shared" si="16"/>
        <v>0</v>
      </c>
      <c r="H145" s="140">
        <f t="shared" si="17"/>
        <v>0</v>
      </c>
      <c r="I145" s="147">
        <f t="shared" si="12"/>
        <v>0</v>
      </c>
      <c r="J145" s="82">
        <f t="shared" si="18"/>
        <v>0</v>
      </c>
    </row>
    <row r="146" spans="1:10" x14ac:dyDescent="0.3">
      <c r="A146" s="137" t="str">
        <f t="shared" si="13"/>
        <v>PRODUTO 26</v>
      </c>
      <c r="B146" s="138">
        <f>B28*(1+Vendas!P$8)</f>
        <v>0</v>
      </c>
      <c r="C146" s="138">
        <f>C28*(1+Vendas!P$8)</f>
        <v>0</v>
      </c>
      <c r="D146" s="138">
        <f t="shared" si="19"/>
        <v>0</v>
      </c>
      <c r="E146" s="138">
        <f t="shared" si="15"/>
        <v>1</v>
      </c>
      <c r="F146" s="138">
        <f>Vendas!P$273</f>
        <v>0</v>
      </c>
      <c r="G146" s="139">
        <f t="shared" si="16"/>
        <v>0</v>
      </c>
      <c r="H146" s="140">
        <f t="shared" si="17"/>
        <v>0</v>
      </c>
      <c r="I146" s="147">
        <f t="shared" si="12"/>
        <v>0</v>
      </c>
      <c r="J146" s="82">
        <f t="shared" si="18"/>
        <v>0</v>
      </c>
    </row>
    <row r="147" spans="1:10" x14ac:dyDescent="0.3">
      <c r="A147" s="137" t="str">
        <f t="shared" si="13"/>
        <v>PRODUTO 27</v>
      </c>
      <c r="B147" s="138">
        <f>B29*(1+Vendas!P$8)</f>
        <v>0</v>
      </c>
      <c r="C147" s="138">
        <f>C29*(1+Vendas!P$8)</f>
        <v>0</v>
      </c>
      <c r="D147" s="138">
        <f t="shared" si="19"/>
        <v>0</v>
      </c>
      <c r="E147" s="138">
        <f t="shared" si="15"/>
        <v>1</v>
      </c>
      <c r="F147" s="138">
        <f>Vendas!P$283</f>
        <v>0</v>
      </c>
      <c r="G147" s="139">
        <f t="shared" si="16"/>
        <v>0</v>
      </c>
      <c r="H147" s="140">
        <f t="shared" si="17"/>
        <v>0</v>
      </c>
      <c r="I147" s="147">
        <f t="shared" si="12"/>
        <v>0</v>
      </c>
      <c r="J147" s="82">
        <f t="shared" si="18"/>
        <v>0</v>
      </c>
    </row>
    <row r="148" spans="1:10" x14ac:dyDescent="0.3">
      <c r="A148" s="137" t="str">
        <f t="shared" si="13"/>
        <v>PRODUTO 28</v>
      </c>
      <c r="B148" s="138">
        <f>B30*(1+Vendas!P$8)</f>
        <v>0</v>
      </c>
      <c r="C148" s="138">
        <f>C30*(1+Vendas!P$8)</f>
        <v>0</v>
      </c>
      <c r="D148" s="138">
        <f t="shared" si="19"/>
        <v>0</v>
      </c>
      <c r="E148" s="138">
        <f t="shared" si="15"/>
        <v>1</v>
      </c>
      <c r="F148" s="138">
        <f>Vendas!P$293</f>
        <v>0</v>
      </c>
      <c r="G148" s="139">
        <f t="shared" si="16"/>
        <v>0</v>
      </c>
      <c r="H148" s="140">
        <f t="shared" si="17"/>
        <v>0</v>
      </c>
      <c r="I148" s="147">
        <f t="shared" si="12"/>
        <v>0</v>
      </c>
      <c r="J148" s="82">
        <f t="shared" si="18"/>
        <v>0</v>
      </c>
    </row>
    <row r="149" spans="1:10" x14ac:dyDescent="0.3">
      <c r="A149" s="137" t="str">
        <f t="shared" si="13"/>
        <v>PRODUTO 29</v>
      </c>
      <c r="B149" s="138">
        <f>B31*(1+Vendas!P$8)</f>
        <v>0</v>
      </c>
      <c r="C149" s="138">
        <f>C31*(1+Vendas!P$8)</f>
        <v>0</v>
      </c>
      <c r="D149" s="138">
        <f t="shared" si="19"/>
        <v>0</v>
      </c>
      <c r="E149" s="138">
        <f t="shared" si="15"/>
        <v>1</v>
      </c>
      <c r="F149" s="138">
        <f>Vendas!P$303</f>
        <v>0</v>
      </c>
      <c r="G149" s="139">
        <f t="shared" si="16"/>
        <v>0</v>
      </c>
      <c r="H149" s="140">
        <f t="shared" si="17"/>
        <v>0</v>
      </c>
      <c r="I149" s="147">
        <f t="shared" si="12"/>
        <v>0</v>
      </c>
      <c r="J149" s="82">
        <f t="shared" si="18"/>
        <v>0</v>
      </c>
    </row>
    <row r="150" spans="1:10" x14ac:dyDescent="0.3">
      <c r="A150" s="137" t="str">
        <f t="shared" si="13"/>
        <v>PRODUTO 30</v>
      </c>
      <c r="B150" s="138">
        <f>B32*(1+Vendas!P$8)</f>
        <v>0</v>
      </c>
      <c r="C150" s="138">
        <f>C32*(1+Vendas!P$8)</f>
        <v>0</v>
      </c>
      <c r="D150" s="138">
        <f t="shared" si="19"/>
        <v>0</v>
      </c>
      <c r="E150" s="138">
        <f t="shared" si="15"/>
        <v>1</v>
      </c>
      <c r="F150" s="138">
        <f>Vendas!P$313</f>
        <v>0</v>
      </c>
      <c r="G150" s="139">
        <f t="shared" si="16"/>
        <v>0</v>
      </c>
      <c r="H150" s="140">
        <f t="shared" si="17"/>
        <v>0</v>
      </c>
      <c r="I150" s="147">
        <f t="shared" si="12"/>
        <v>0</v>
      </c>
      <c r="J150" s="82">
        <f t="shared" si="18"/>
        <v>0</v>
      </c>
    </row>
    <row r="151" spans="1:10" x14ac:dyDescent="0.3">
      <c r="A151" s="137" t="str">
        <f t="shared" si="13"/>
        <v>PRODUTO 31</v>
      </c>
      <c r="B151" s="138">
        <f>B33*(1+Vendas!P$8)</f>
        <v>0</v>
      </c>
      <c r="C151" s="138">
        <f>C33*(1+Vendas!P$8)</f>
        <v>0</v>
      </c>
      <c r="D151" s="138">
        <f t="shared" si="19"/>
        <v>0</v>
      </c>
      <c r="E151" s="138">
        <f t="shared" si="15"/>
        <v>1</v>
      </c>
      <c r="F151" s="138">
        <f>Vendas!P$323</f>
        <v>0</v>
      </c>
      <c r="G151" s="139">
        <f t="shared" si="16"/>
        <v>0</v>
      </c>
      <c r="H151" s="140">
        <f t="shared" si="17"/>
        <v>0</v>
      </c>
      <c r="I151" s="147">
        <f t="shared" si="12"/>
        <v>0</v>
      </c>
      <c r="J151" s="82">
        <f t="shared" si="18"/>
        <v>0</v>
      </c>
    </row>
    <row r="152" spans="1:10" x14ac:dyDescent="0.3">
      <c r="A152" s="137" t="str">
        <f t="shared" si="13"/>
        <v>PRODUTO 32</v>
      </c>
      <c r="B152" s="138">
        <f>B34*(1+Vendas!P$8)</f>
        <v>0</v>
      </c>
      <c r="C152" s="138">
        <f>C34*(1+Vendas!P$8)</f>
        <v>0</v>
      </c>
      <c r="D152" s="138">
        <f t="shared" si="19"/>
        <v>0</v>
      </c>
      <c r="E152" s="138">
        <f t="shared" si="15"/>
        <v>1</v>
      </c>
      <c r="F152" s="138">
        <f>Vendas!P$333</f>
        <v>0</v>
      </c>
      <c r="G152" s="139">
        <f t="shared" si="16"/>
        <v>0</v>
      </c>
      <c r="H152" s="140">
        <f t="shared" si="17"/>
        <v>0</v>
      </c>
      <c r="I152" s="147">
        <f t="shared" ref="I152:I184" si="20">IF(G152&gt;0,ROUNDUP(B$228*G152/B152,0),0)</f>
        <v>0</v>
      </c>
      <c r="J152" s="82">
        <f t="shared" si="18"/>
        <v>0</v>
      </c>
    </row>
    <row r="153" spans="1:10" x14ac:dyDescent="0.3">
      <c r="A153" s="137" t="str">
        <f t="shared" si="13"/>
        <v>PRODUTO 33</v>
      </c>
      <c r="B153" s="138">
        <f>B35*(1+Vendas!P$8)</f>
        <v>0</v>
      </c>
      <c r="C153" s="138">
        <f>C35*(1+Vendas!P$8)</f>
        <v>0</v>
      </c>
      <c r="D153" s="138">
        <f t="shared" si="19"/>
        <v>0</v>
      </c>
      <c r="E153" s="138">
        <f t="shared" si="15"/>
        <v>1</v>
      </c>
      <c r="F153" s="138">
        <f>Vendas!P$343</f>
        <v>0</v>
      </c>
      <c r="G153" s="139">
        <f t="shared" si="16"/>
        <v>0</v>
      </c>
      <c r="H153" s="140">
        <f t="shared" si="17"/>
        <v>0</v>
      </c>
      <c r="I153" s="147">
        <f t="shared" si="20"/>
        <v>0</v>
      </c>
      <c r="J153" s="82">
        <f t="shared" si="18"/>
        <v>0</v>
      </c>
    </row>
    <row r="154" spans="1:10" x14ac:dyDescent="0.3">
      <c r="A154" s="137" t="str">
        <f t="shared" si="13"/>
        <v>PRODUTO 34</v>
      </c>
      <c r="B154" s="138">
        <f>B36*(1+Vendas!P$8)</f>
        <v>0</v>
      </c>
      <c r="C154" s="138">
        <f>C36*(1+Vendas!P$8)</f>
        <v>0</v>
      </c>
      <c r="D154" s="138">
        <f t="shared" si="19"/>
        <v>0</v>
      </c>
      <c r="E154" s="138">
        <f t="shared" si="15"/>
        <v>1</v>
      </c>
      <c r="F154" s="138">
        <f>Vendas!P$353</f>
        <v>0</v>
      </c>
      <c r="G154" s="139">
        <f t="shared" si="16"/>
        <v>0</v>
      </c>
      <c r="H154" s="140">
        <f t="shared" si="17"/>
        <v>0</v>
      </c>
      <c r="I154" s="147">
        <f t="shared" si="20"/>
        <v>0</v>
      </c>
      <c r="J154" s="82">
        <f t="shared" si="18"/>
        <v>0</v>
      </c>
    </row>
    <row r="155" spans="1:10" x14ac:dyDescent="0.3">
      <c r="A155" s="137" t="str">
        <f t="shared" si="13"/>
        <v>PRODUTO 35</v>
      </c>
      <c r="B155" s="138">
        <f>B37*(1+Vendas!P$8)</f>
        <v>0</v>
      </c>
      <c r="C155" s="138">
        <f>C37*(1+Vendas!P$8)</f>
        <v>0</v>
      </c>
      <c r="D155" s="138">
        <f t="shared" si="19"/>
        <v>0</v>
      </c>
      <c r="E155" s="138">
        <f t="shared" si="15"/>
        <v>1</v>
      </c>
      <c r="F155" s="138">
        <f>Vendas!P$363</f>
        <v>0</v>
      </c>
      <c r="G155" s="139">
        <f t="shared" si="16"/>
        <v>0</v>
      </c>
      <c r="H155" s="140">
        <f t="shared" si="17"/>
        <v>0</v>
      </c>
      <c r="I155" s="147">
        <f t="shared" si="20"/>
        <v>0</v>
      </c>
      <c r="J155" s="82">
        <f t="shared" si="18"/>
        <v>0</v>
      </c>
    </row>
    <row r="156" spans="1:10" x14ac:dyDescent="0.3">
      <c r="A156" s="137" t="str">
        <f t="shared" si="13"/>
        <v>PRODUTO 36</v>
      </c>
      <c r="B156" s="138">
        <f>B38*(1+Vendas!P$8)</f>
        <v>0</v>
      </c>
      <c r="C156" s="138">
        <f>C38*(1+Vendas!P$8)</f>
        <v>0</v>
      </c>
      <c r="D156" s="138">
        <f t="shared" si="19"/>
        <v>0</v>
      </c>
      <c r="E156" s="138">
        <f t="shared" si="15"/>
        <v>1</v>
      </c>
      <c r="F156" s="138">
        <f>Vendas!P$373</f>
        <v>0</v>
      </c>
      <c r="G156" s="139">
        <f t="shared" si="16"/>
        <v>0</v>
      </c>
      <c r="H156" s="140">
        <f t="shared" si="17"/>
        <v>0</v>
      </c>
      <c r="I156" s="147">
        <f t="shared" si="20"/>
        <v>0</v>
      </c>
      <c r="J156" s="82">
        <f t="shared" si="18"/>
        <v>0</v>
      </c>
    </row>
    <row r="157" spans="1:10" x14ac:dyDescent="0.3">
      <c r="A157" s="137" t="str">
        <f t="shared" si="13"/>
        <v>PRODUTO 37</v>
      </c>
      <c r="B157" s="138">
        <f>B39*(1+Vendas!P$8)</f>
        <v>0</v>
      </c>
      <c r="C157" s="138">
        <f>C39*(1+Vendas!P$8)</f>
        <v>0</v>
      </c>
      <c r="D157" s="138">
        <f t="shared" si="19"/>
        <v>0</v>
      </c>
      <c r="E157" s="138">
        <f t="shared" si="15"/>
        <v>1</v>
      </c>
      <c r="F157" s="138">
        <f>Vendas!P$383</f>
        <v>0</v>
      </c>
      <c r="G157" s="139">
        <f t="shared" si="16"/>
        <v>0</v>
      </c>
      <c r="H157" s="140">
        <f t="shared" si="17"/>
        <v>0</v>
      </c>
      <c r="I157" s="147">
        <f t="shared" si="20"/>
        <v>0</v>
      </c>
      <c r="J157" s="82">
        <f t="shared" si="18"/>
        <v>0</v>
      </c>
    </row>
    <row r="158" spans="1:10" x14ac:dyDescent="0.3">
      <c r="A158" s="137" t="str">
        <f t="shared" si="13"/>
        <v>PRODUTO 38</v>
      </c>
      <c r="B158" s="138">
        <f>B40*(1+Vendas!P$8)</f>
        <v>0</v>
      </c>
      <c r="C158" s="138">
        <f>C40*(1+Vendas!P$8)</f>
        <v>0</v>
      </c>
      <c r="D158" s="138">
        <f t="shared" si="19"/>
        <v>0</v>
      </c>
      <c r="E158" s="138">
        <f t="shared" si="15"/>
        <v>1</v>
      </c>
      <c r="F158" s="138">
        <f>Vendas!P$393</f>
        <v>0</v>
      </c>
      <c r="G158" s="139">
        <f t="shared" si="16"/>
        <v>0</v>
      </c>
      <c r="H158" s="140">
        <f t="shared" si="17"/>
        <v>0</v>
      </c>
      <c r="I158" s="147">
        <f t="shared" si="20"/>
        <v>0</v>
      </c>
      <c r="J158" s="82">
        <f t="shared" si="18"/>
        <v>0</v>
      </c>
    </row>
    <row r="159" spans="1:10" x14ac:dyDescent="0.3">
      <c r="A159" s="137" t="str">
        <f t="shared" si="13"/>
        <v>PRODUTO 39</v>
      </c>
      <c r="B159" s="138">
        <f>B41*(1+Vendas!P$8)</f>
        <v>0</v>
      </c>
      <c r="C159" s="138">
        <f>C41*(1+Vendas!P$8)</f>
        <v>0</v>
      </c>
      <c r="D159" s="138">
        <f t="shared" si="19"/>
        <v>0</v>
      </c>
      <c r="E159" s="138">
        <f t="shared" si="15"/>
        <v>1</v>
      </c>
      <c r="F159" s="138">
        <f>Vendas!P$403</f>
        <v>0</v>
      </c>
      <c r="G159" s="139">
        <f t="shared" si="16"/>
        <v>0</v>
      </c>
      <c r="H159" s="140">
        <f t="shared" si="17"/>
        <v>0</v>
      </c>
      <c r="I159" s="147">
        <f t="shared" si="20"/>
        <v>0</v>
      </c>
      <c r="J159" s="82">
        <f t="shared" si="18"/>
        <v>0</v>
      </c>
    </row>
    <row r="160" spans="1:10" x14ac:dyDescent="0.3">
      <c r="A160" s="137" t="str">
        <f t="shared" si="13"/>
        <v>PRODUTO 40</v>
      </c>
      <c r="B160" s="138">
        <f>B42*(1+Vendas!P$8)</f>
        <v>0</v>
      </c>
      <c r="C160" s="138">
        <f>C42*(1+Vendas!P$8)</f>
        <v>0</v>
      </c>
      <c r="D160" s="138">
        <f t="shared" si="19"/>
        <v>0</v>
      </c>
      <c r="E160" s="138">
        <f t="shared" si="15"/>
        <v>1</v>
      </c>
      <c r="F160" s="138">
        <f>Vendas!P$413</f>
        <v>0</v>
      </c>
      <c r="G160" s="139">
        <f t="shared" si="16"/>
        <v>0</v>
      </c>
      <c r="H160" s="140">
        <f t="shared" si="17"/>
        <v>0</v>
      </c>
      <c r="I160" s="147">
        <f t="shared" si="20"/>
        <v>0</v>
      </c>
      <c r="J160" s="82">
        <f t="shared" si="18"/>
        <v>0</v>
      </c>
    </row>
    <row r="161" spans="1:10" x14ac:dyDescent="0.3">
      <c r="A161" s="137" t="str">
        <f t="shared" si="13"/>
        <v>PRODUTO 41</v>
      </c>
      <c r="B161" s="138">
        <f>B43*(1+Vendas!P$8)</f>
        <v>0</v>
      </c>
      <c r="C161" s="138">
        <f>C43*(1+Vendas!P$8)</f>
        <v>0</v>
      </c>
      <c r="D161" s="138">
        <f t="shared" si="19"/>
        <v>0</v>
      </c>
      <c r="E161" s="138">
        <f t="shared" si="15"/>
        <v>1</v>
      </c>
      <c r="F161" s="138">
        <f>Vendas!P$423</f>
        <v>0</v>
      </c>
      <c r="G161" s="139">
        <f t="shared" si="16"/>
        <v>0</v>
      </c>
      <c r="H161" s="140">
        <f t="shared" si="17"/>
        <v>0</v>
      </c>
      <c r="I161" s="147">
        <f t="shared" si="20"/>
        <v>0</v>
      </c>
      <c r="J161" s="82">
        <f t="shared" si="18"/>
        <v>0</v>
      </c>
    </row>
    <row r="162" spans="1:10" x14ac:dyDescent="0.3">
      <c r="A162" s="137" t="str">
        <f t="shared" si="13"/>
        <v>PRODUTO 42</v>
      </c>
      <c r="B162" s="138">
        <f>B44*(1+Vendas!P$8)</f>
        <v>0</v>
      </c>
      <c r="C162" s="138">
        <f>C44*(1+Vendas!P$8)</f>
        <v>0</v>
      </c>
      <c r="D162" s="138">
        <f t="shared" si="19"/>
        <v>0</v>
      </c>
      <c r="E162" s="138">
        <f t="shared" si="15"/>
        <v>1</v>
      </c>
      <c r="F162" s="138">
        <f>Vendas!P$433</f>
        <v>0</v>
      </c>
      <c r="G162" s="139">
        <f t="shared" si="16"/>
        <v>0</v>
      </c>
      <c r="H162" s="140">
        <f t="shared" si="17"/>
        <v>0</v>
      </c>
      <c r="I162" s="147">
        <f t="shared" si="20"/>
        <v>0</v>
      </c>
      <c r="J162" s="82">
        <f t="shared" si="18"/>
        <v>0</v>
      </c>
    </row>
    <row r="163" spans="1:10" x14ac:dyDescent="0.3">
      <c r="A163" s="137" t="str">
        <f t="shared" si="13"/>
        <v>PRODUTO 43</v>
      </c>
      <c r="B163" s="138">
        <f>B45*(1+Vendas!P$8)</f>
        <v>0</v>
      </c>
      <c r="C163" s="138">
        <f>C45*(1+Vendas!P$8)</f>
        <v>0</v>
      </c>
      <c r="D163" s="138">
        <f t="shared" si="19"/>
        <v>0</v>
      </c>
      <c r="E163" s="138">
        <f t="shared" si="15"/>
        <v>1</v>
      </c>
      <c r="F163" s="138">
        <f>Vendas!P$443</f>
        <v>0</v>
      </c>
      <c r="G163" s="139">
        <f t="shared" si="16"/>
        <v>0</v>
      </c>
      <c r="H163" s="140">
        <f t="shared" si="17"/>
        <v>0</v>
      </c>
      <c r="I163" s="147">
        <f t="shared" si="20"/>
        <v>0</v>
      </c>
      <c r="J163" s="82">
        <f t="shared" si="18"/>
        <v>0</v>
      </c>
    </row>
    <row r="164" spans="1:10" x14ac:dyDescent="0.3">
      <c r="A164" s="137" t="str">
        <f t="shared" si="13"/>
        <v>PRODUTO 44</v>
      </c>
      <c r="B164" s="138">
        <f>B46*(1+Vendas!P$8)</f>
        <v>0</v>
      </c>
      <c r="C164" s="138">
        <f>C46*(1+Vendas!P$8)</f>
        <v>0</v>
      </c>
      <c r="D164" s="138">
        <f t="shared" si="19"/>
        <v>0</v>
      </c>
      <c r="E164" s="138">
        <f t="shared" si="15"/>
        <v>1</v>
      </c>
      <c r="F164" s="138">
        <f>Vendas!P$453</f>
        <v>0</v>
      </c>
      <c r="G164" s="139">
        <f t="shared" si="16"/>
        <v>0</v>
      </c>
      <c r="H164" s="140">
        <f t="shared" si="17"/>
        <v>0</v>
      </c>
      <c r="I164" s="147">
        <f t="shared" si="20"/>
        <v>0</v>
      </c>
      <c r="J164" s="82">
        <f t="shared" si="18"/>
        <v>0</v>
      </c>
    </row>
    <row r="165" spans="1:10" x14ac:dyDescent="0.3">
      <c r="A165" s="137" t="str">
        <f t="shared" si="13"/>
        <v>PRODUTO 45</v>
      </c>
      <c r="B165" s="138">
        <f>B47*(1+Vendas!P$8)</f>
        <v>0</v>
      </c>
      <c r="C165" s="138">
        <f>C47*(1+Vendas!P$8)</f>
        <v>0</v>
      </c>
      <c r="D165" s="138">
        <f t="shared" si="19"/>
        <v>0</v>
      </c>
      <c r="E165" s="138">
        <f t="shared" si="15"/>
        <v>1</v>
      </c>
      <c r="F165" s="138">
        <f>Vendas!P$463</f>
        <v>0</v>
      </c>
      <c r="G165" s="139">
        <f t="shared" si="16"/>
        <v>0</v>
      </c>
      <c r="H165" s="140">
        <f t="shared" si="17"/>
        <v>0</v>
      </c>
      <c r="I165" s="147">
        <f t="shared" si="20"/>
        <v>0</v>
      </c>
      <c r="J165" s="82">
        <f t="shared" si="18"/>
        <v>0</v>
      </c>
    </row>
    <row r="166" spans="1:10" x14ac:dyDescent="0.3">
      <c r="A166" s="137" t="str">
        <f t="shared" si="13"/>
        <v>PRODUTO 46</v>
      </c>
      <c r="B166" s="138">
        <f>B48*(1+Vendas!P$8)</f>
        <v>0</v>
      </c>
      <c r="C166" s="138">
        <f>C48*(1+Vendas!P$8)</f>
        <v>0</v>
      </c>
      <c r="D166" s="138">
        <f t="shared" si="19"/>
        <v>0</v>
      </c>
      <c r="E166" s="138">
        <f t="shared" si="15"/>
        <v>1</v>
      </c>
      <c r="F166" s="138">
        <f>Vendas!P$473</f>
        <v>0</v>
      </c>
      <c r="G166" s="139">
        <f t="shared" si="16"/>
        <v>0</v>
      </c>
      <c r="H166" s="140">
        <f t="shared" si="17"/>
        <v>0</v>
      </c>
      <c r="I166" s="147">
        <f t="shared" si="20"/>
        <v>0</v>
      </c>
      <c r="J166" s="82">
        <f t="shared" si="18"/>
        <v>0</v>
      </c>
    </row>
    <row r="167" spans="1:10" x14ac:dyDescent="0.3">
      <c r="A167" s="137" t="str">
        <f t="shared" si="13"/>
        <v>PRODUTO 47</v>
      </c>
      <c r="B167" s="138">
        <f>B49*(1+Vendas!P$8)</f>
        <v>0</v>
      </c>
      <c r="C167" s="138">
        <f>C49*(1+Vendas!P$8)</f>
        <v>0</v>
      </c>
      <c r="D167" s="138">
        <f t="shared" si="19"/>
        <v>0</v>
      </c>
      <c r="E167" s="138">
        <f t="shared" si="15"/>
        <v>1</v>
      </c>
      <c r="F167" s="138">
        <f>Vendas!P$483</f>
        <v>0</v>
      </c>
      <c r="G167" s="139">
        <f t="shared" si="16"/>
        <v>0</v>
      </c>
      <c r="H167" s="140">
        <f t="shared" si="17"/>
        <v>0</v>
      </c>
      <c r="I167" s="147">
        <f t="shared" si="20"/>
        <v>0</v>
      </c>
      <c r="J167" s="82">
        <f t="shared" si="18"/>
        <v>0</v>
      </c>
    </row>
    <row r="168" spans="1:10" x14ac:dyDescent="0.3">
      <c r="A168" s="137" t="str">
        <f t="shared" si="13"/>
        <v>PRODUTO 48</v>
      </c>
      <c r="B168" s="138">
        <f>B50*(1+Vendas!P$8)</f>
        <v>0</v>
      </c>
      <c r="C168" s="138">
        <f>C50*(1+Vendas!P$8)</f>
        <v>0</v>
      </c>
      <c r="D168" s="138">
        <f t="shared" si="19"/>
        <v>0</v>
      </c>
      <c r="E168" s="138">
        <f t="shared" si="15"/>
        <v>1</v>
      </c>
      <c r="F168" s="138">
        <f>Vendas!P$493</f>
        <v>0</v>
      </c>
      <c r="G168" s="139">
        <f t="shared" si="16"/>
        <v>0</v>
      </c>
      <c r="H168" s="140">
        <f t="shared" si="17"/>
        <v>0</v>
      </c>
      <c r="I168" s="147">
        <f t="shared" si="20"/>
        <v>0</v>
      </c>
      <c r="J168" s="82">
        <f t="shared" si="18"/>
        <v>0</v>
      </c>
    </row>
    <row r="169" spans="1:10" x14ac:dyDescent="0.3">
      <c r="A169" s="137" t="str">
        <f t="shared" si="13"/>
        <v>PRODUTO 49</v>
      </c>
      <c r="B169" s="138">
        <f>B51*(1+Vendas!P$8)</f>
        <v>0</v>
      </c>
      <c r="C169" s="138">
        <f>C51*(1+Vendas!P$8)</f>
        <v>0</v>
      </c>
      <c r="D169" s="138">
        <f t="shared" si="19"/>
        <v>0</v>
      </c>
      <c r="E169" s="138">
        <f t="shared" si="15"/>
        <v>1</v>
      </c>
      <c r="F169" s="138">
        <f>Vendas!P$503</f>
        <v>0</v>
      </c>
      <c r="G169" s="139">
        <f t="shared" si="16"/>
        <v>0</v>
      </c>
      <c r="H169" s="140">
        <f t="shared" si="17"/>
        <v>0</v>
      </c>
      <c r="I169" s="147">
        <f t="shared" si="20"/>
        <v>0</v>
      </c>
      <c r="J169" s="82">
        <f t="shared" si="18"/>
        <v>0</v>
      </c>
    </row>
    <row r="170" spans="1:10" x14ac:dyDescent="0.3">
      <c r="A170" s="137" t="str">
        <f t="shared" si="13"/>
        <v>PRODUTO 50</v>
      </c>
      <c r="B170" s="138">
        <f>B52*(1+Vendas!P$8)</f>
        <v>0</v>
      </c>
      <c r="C170" s="138">
        <f>C52*(1+Vendas!P$8)</f>
        <v>0</v>
      </c>
      <c r="D170" s="138">
        <f t="shared" si="19"/>
        <v>0</v>
      </c>
      <c r="E170" s="138">
        <f t="shared" si="15"/>
        <v>1</v>
      </c>
      <c r="F170" s="138">
        <f>Vendas!P$513</f>
        <v>0</v>
      </c>
      <c r="G170" s="139">
        <f t="shared" si="16"/>
        <v>0</v>
      </c>
      <c r="H170" s="140">
        <f t="shared" si="17"/>
        <v>0</v>
      </c>
      <c r="I170" s="147">
        <f t="shared" si="20"/>
        <v>0</v>
      </c>
      <c r="J170" s="82">
        <f t="shared" si="18"/>
        <v>0</v>
      </c>
    </row>
    <row r="171" spans="1:10" x14ac:dyDescent="0.3">
      <c r="A171" s="137" t="str">
        <f t="shared" si="13"/>
        <v>PRODUTO 51</v>
      </c>
      <c r="B171" s="138">
        <f>B53*(1+Vendas!P$8)</f>
        <v>0</v>
      </c>
      <c r="C171" s="138">
        <f>C53*(1+Vendas!P$8)</f>
        <v>0</v>
      </c>
      <c r="D171" s="138">
        <f t="shared" si="19"/>
        <v>0</v>
      </c>
      <c r="E171" s="138">
        <f t="shared" si="15"/>
        <v>1</v>
      </c>
      <c r="F171" s="138">
        <f>Vendas!P$523</f>
        <v>0</v>
      </c>
      <c r="G171" s="139">
        <f t="shared" si="16"/>
        <v>0</v>
      </c>
      <c r="H171" s="140">
        <f t="shared" si="17"/>
        <v>0</v>
      </c>
      <c r="I171" s="147">
        <f t="shared" si="20"/>
        <v>0</v>
      </c>
      <c r="J171" s="82">
        <f t="shared" si="18"/>
        <v>0</v>
      </c>
    </row>
    <row r="172" spans="1:10" x14ac:dyDescent="0.3">
      <c r="A172" s="137" t="str">
        <f t="shared" si="13"/>
        <v>PRODUTO 52</v>
      </c>
      <c r="B172" s="138">
        <f>B54*(1+Vendas!P$8)</f>
        <v>0</v>
      </c>
      <c r="C172" s="138">
        <f>C54*(1+Vendas!P$8)</f>
        <v>0</v>
      </c>
      <c r="D172" s="138">
        <f t="shared" si="19"/>
        <v>0</v>
      </c>
      <c r="E172" s="138">
        <f t="shared" si="15"/>
        <v>1</v>
      </c>
      <c r="F172" s="138">
        <f>Vendas!P$533</f>
        <v>0</v>
      </c>
      <c r="G172" s="139">
        <f t="shared" si="16"/>
        <v>0</v>
      </c>
      <c r="H172" s="140">
        <f t="shared" si="17"/>
        <v>0</v>
      </c>
      <c r="I172" s="147">
        <f t="shared" si="20"/>
        <v>0</v>
      </c>
      <c r="J172" s="82">
        <f t="shared" si="18"/>
        <v>0</v>
      </c>
    </row>
    <row r="173" spans="1:10" x14ac:dyDescent="0.3">
      <c r="A173" s="137" t="str">
        <f t="shared" si="13"/>
        <v>PRODUTO 53</v>
      </c>
      <c r="B173" s="138">
        <f>B55*(1+Vendas!P$8)</f>
        <v>0</v>
      </c>
      <c r="C173" s="138">
        <f>C55*(1+Vendas!P$8)</f>
        <v>0</v>
      </c>
      <c r="D173" s="138">
        <f t="shared" si="19"/>
        <v>0</v>
      </c>
      <c r="E173" s="138">
        <f t="shared" si="15"/>
        <v>1</v>
      </c>
      <c r="F173" s="138">
        <f>Vendas!P$543</f>
        <v>0</v>
      </c>
      <c r="G173" s="139">
        <f t="shared" si="16"/>
        <v>0</v>
      </c>
      <c r="H173" s="140">
        <f t="shared" si="17"/>
        <v>0</v>
      </c>
      <c r="I173" s="147">
        <f t="shared" si="20"/>
        <v>0</v>
      </c>
      <c r="J173" s="82">
        <f t="shared" si="18"/>
        <v>0</v>
      </c>
    </row>
    <row r="174" spans="1:10" x14ac:dyDescent="0.3">
      <c r="A174" s="137" t="str">
        <f t="shared" si="13"/>
        <v>PRODUTO 54</v>
      </c>
      <c r="B174" s="138">
        <f>B56*(1+Vendas!P$8)</f>
        <v>0</v>
      </c>
      <c r="C174" s="138">
        <f>C56*(1+Vendas!P$8)</f>
        <v>0</v>
      </c>
      <c r="D174" s="138">
        <f t="shared" si="19"/>
        <v>0</v>
      </c>
      <c r="E174" s="138">
        <f t="shared" si="15"/>
        <v>1</v>
      </c>
      <c r="F174" s="138">
        <f>Vendas!P$553</f>
        <v>0</v>
      </c>
      <c r="G174" s="139">
        <f t="shared" si="16"/>
        <v>0</v>
      </c>
      <c r="H174" s="140">
        <f t="shared" si="17"/>
        <v>0</v>
      </c>
      <c r="I174" s="147">
        <f t="shared" si="20"/>
        <v>0</v>
      </c>
      <c r="J174" s="82">
        <f t="shared" si="18"/>
        <v>0</v>
      </c>
    </row>
    <row r="175" spans="1:10" x14ac:dyDescent="0.3">
      <c r="A175" s="137" t="str">
        <f t="shared" si="13"/>
        <v>PRODUTO 55</v>
      </c>
      <c r="B175" s="138">
        <f>B57*(1+Vendas!P$8)</f>
        <v>0</v>
      </c>
      <c r="C175" s="138">
        <f>C57*(1+Vendas!P$8)</f>
        <v>0</v>
      </c>
      <c r="D175" s="138">
        <f t="shared" si="19"/>
        <v>0</v>
      </c>
      <c r="E175" s="138">
        <f t="shared" si="15"/>
        <v>1</v>
      </c>
      <c r="F175" s="138">
        <f>Vendas!P$563</f>
        <v>0</v>
      </c>
      <c r="G175" s="139">
        <f t="shared" si="16"/>
        <v>0</v>
      </c>
      <c r="H175" s="140">
        <f t="shared" si="17"/>
        <v>0</v>
      </c>
      <c r="I175" s="147">
        <f t="shared" si="20"/>
        <v>0</v>
      </c>
      <c r="J175" s="82">
        <f t="shared" si="18"/>
        <v>0</v>
      </c>
    </row>
    <row r="176" spans="1:10" x14ac:dyDescent="0.3">
      <c r="A176" s="137" t="str">
        <f t="shared" si="13"/>
        <v>PRODUTO 56</v>
      </c>
      <c r="B176" s="138">
        <f>B58*(1+Vendas!P$8)</f>
        <v>0</v>
      </c>
      <c r="C176" s="138">
        <f>C58*(1+Vendas!P$8)</f>
        <v>0</v>
      </c>
      <c r="D176" s="138">
        <f t="shared" si="19"/>
        <v>0</v>
      </c>
      <c r="E176" s="138">
        <f t="shared" si="15"/>
        <v>1</v>
      </c>
      <c r="F176" s="138">
        <f>Vendas!P$573</f>
        <v>0</v>
      </c>
      <c r="G176" s="139">
        <f t="shared" si="16"/>
        <v>0</v>
      </c>
      <c r="H176" s="140">
        <f t="shared" si="17"/>
        <v>0</v>
      </c>
      <c r="I176" s="147">
        <f t="shared" si="20"/>
        <v>0</v>
      </c>
      <c r="J176" s="82">
        <f t="shared" si="18"/>
        <v>0</v>
      </c>
    </row>
    <row r="177" spans="1:10" x14ac:dyDescent="0.3">
      <c r="A177" s="137" t="str">
        <f t="shared" si="13"/>
        <v>PRODUTO 57</v>
      </c>
      <c r="B177" s="138">
        <f>B59*(1+Vendas!P$8)</f>
        <v>0</v>
      </c>
      <c r="C177" s="138">
        <f>C59*(1+Vendas!P$8)</f>
        <v>0</v>
      </c>
      <c r="D177" s="138">
        <f t="shared" si="19"/>
        <v>0</v>
      </c>
      <c r="E177" s="138">
        <f t="shared" si="15"/>
        <v>1</v>
      </c>
      <c r="F177" s="138">
        <f>Vendas!P$583</f>
        <v>0</v>
      </c>
      <c r="G177" s="139">
        <f t="shared" si="16"/>
        <v>0</v>
      </c>
      <c r="H177" s="140">
        <f t="shared" si="17"/>
        <v>0</v>
      </c>
      <c r="I177" s="147">
        <f t="shared" si="20"/>
        <v>0</v>
      </c>
      <c r="J177" s="82">
        <f t="shared" si="18"/>
        <v>0</v>
      </c>
    </row>
    <row r="178" spans="1:10" x14ac:dyDescent="0.3">
      <c r="A178" s="137" t="str">
        <f t="shared" si="13"/>
        <v>PRODUTO 58</v>
      </c>
      <c r="B178" s="138">
        <f>B60*(1+Vendas!P$8)</f>
        <v>0</v>
      </c>
      <c r="C178" s="138">
        <f>C60*(1+Vendas!P$8)</f>
        <v>0</v>
      </c>
      <c r="D178" s="138">
        <f t="shared" si="19"/>
        <v>0</v>
      </c>
      <c r="E178" s="138">
        <f t="shared" si="15"/>
        <v>1</v>
      </c>
      <c r="F178" s="138">
        <f>Vendas!P$593</f>
        <v>0</v>
      </c>
      <c r="G178" s="139">
        <f t="shared" si="16"/>
        <v>0</v>
      </c>
      <c r="H178" s="140">
        <f t="shared" si="17"/>
        <v>0</v>
      </c>
      <c r="I178" s="147">
        <f t="shared" si="20"/>
        <v>0</v>
      </c>
      <c r="J178" s="82">
        <f t="shared" si="18"/>
        <v>0</v>
      </c>
    </row>
    <row r="179" spans="1:10" x14ac:dyDescent="0.3">
      <c r="A179" s="137" t="str">
        <f t="shared" si="13"/>
        <v>PRODUTO 59</v>
      </c>
      <c r="B179" s="138">
        <f>B61*(1+Vendas!P$8)</f>
        <v>0</v>
      </c>
      <c r="C179" s="138">
        <f>C61*(1+Vendas!P$8)</f>
        <v>0</v>
      </c>
      <c r="D179" s="138">
        <f t="shared" si="19"/>
        <v>0</v>
      </c>
      <c r="E179" s="138">
        <f t="shared" si="15"/>
        <v>1</v>
      </c>
      <c r="F179" s="138">
        <f>Vendas!P$603</f>
        <v>0</v>
      </c>
      <c r="G179" s="139">
        <f t="shared" si="16"/>
        <v>0</v>
      </c>
      <c r="H179" s="140">
        <f t="shared" si="17"/>
        <v>0</v>
      </c>
      <c r="I179" s="147">
        <f t="shared" si="20"/>
        <v>0</v>
      </c>
      <c r="J179" s="82">
        <f t="shared" si="18"/>
        <v>0</v>
      </c>
    </row>
    <row r="180" spans="1:10" x14ac:dyDescent="0.3">
      <c r="A180" s="137" t="str">
        <f t="shared" si="13"/>
        <v>PRODUTO 60</v>
      </c>
      <c r="B180" s="138">
        <f>B62*(1+Vendas!P$8)</f>
        <v>0</v>
      </c>
      <c r="C180" s="138">
        <f>C62*(1+Vendas!P$8)</f>
        <v>0</v>
      </c>
      <c r="D180" s="138">
        <f t="shared" si="19"/>
        <v>0</v>
      </c>
      <c r="E180" s="138">
        <f t="shared" si="15"/>
        <v>1</v>
      </c>
      <c r="F180" s="138">
        <f>Vendas!P$613</f>
        <v>0</v>
      </c>
      <c r="G180" s="139">
        <f t="shared" si="16"/>
        <v>0</v>
      </c>
      <c r="H180" s="140">
        <f t="shared" si="17"/>
        <v>0</v>
      </c>
      <c r="I180" s="147">
        <f t="shared" si="20"/>
        <v>0</v>
      </c>
      <c r="J180" s="82">
        <f t="shared" si="18"/>
        <v>0</v>
      </c>
    </row>
    <row r="181" spans="1:10" x14ac:dyDescent="0.3">
      <c r="A181" s="137" t="str">
        <f t="shared" si="13"/>
        <v>PRODUTO 61</v>
      </c>
      <c r="B181" s="138">
        <f>B63*(1+Vendas!P$8)</f>
        <v>0</v>
      </c>
      <c r="C181" s="138">
        <f>C63*(1+Vendas!P$8)</f>
        <v>0</v>
      </c>
      <c r="D181" s="138">
        <f t="shared" si="19"/>
        <v>0</v>
      </c>
      <c r="E181" s="138">
        <f t="shared" si="15"/>
        <v>1</v>
      </c>
      <c r="F181" s="138">
        <f>Vendas!P$623</f>
        <v>0</v>
      </c>
      <c r="G181" s="139">
        <f t="shared" si="16"/>
        <v>0</v>
      </c>
      <c r="H181" s="140">
        <f t="shared" si="17"/>
        <v>0</v>
      </c>
      <c r="I181" s="147">
        <f t="shared" si="20"/>
        <v>0</v>
      </c>
      <c r="J181" s="82">
        <f t="shared" si="18"/>
        <v>0</v>
      </c>
    </row>
    <row r="182" spans="1:10" x14ac:dyDescent="0.3">
      <c r="A182" s="137" t="str">
        <f t="shared" si="13"/>
        <v>PRODUTO 62</v>
      </c>
      <c r="B182" s="138">
        <f>B64*(1+Vendas!P$8)</f>
        <v>0</v>
      </c>
      <c r="C182" s="138">
        <f>C64*(1+Vendas!P$8)</f>
        <v>0</v>
      </c>
      <c r="D182" s="138">
        <f t="shared" si="19"/>
        <v>0</v>
      </c>
      <c r="E182" s="138">
        <f t="shared" si="15"/>
        <v>1</v>
      </c>
      <c r="F182" s="138">
        <f>Vendas!P$633</f>
        <v>0</v>
      </c>
      <c r="G182" s="139">
        <f t="shared" si="16"/>
        <v>0</v>
      </c>
      <c r="H182" s="140">
        <f t="shared" si="17"/>
        <v>0</v>
      </c>
      <c r="I182" s="147">
        <f t="shared" si="20"/>
        <v>0</v>
      </c>
      <c r="J182" s="82">
        <f t="shared" si="18"/>
        <v>0</v>
      </c>
    </row>
    <row r="183" spans="1:10" x14ac:dyDescent="0.3">
      <c r="A183" s="137" t="str">
        <f t="shared" si="13"/>
        <v>PRODUTO 63</v>
      </c>
      <c r="B183" s="138">
        <f>B65*(1+Vendas!P$8)</f>
        <v>0</v>
      </c>
      <c r="C183" s="138">
        <f>C65*(1+Vendas!P$8)</f>
        <v>0</v>
      </c>
      <c r="D183" s="138">
        <f t="shared" si="19"/>
        <v>0</v>
      </c>
      <c r="E183" s="138">
        <f t="shared" si="15"/>
        <v>1</v>
      </c>
      <c r="F183" s="138">
        <f>Vendas!P$643</f>
        <v>0</v>
      </c>
      <c r="G183" s="139">
        <f t="shared" si="16"/>
        <v>0</v>
      </c>
      <c r="H183" s="140">
        <f t="shared" si="17"/>
        <v>0</v>
      </c>
      <c r="I183" s="147">
        <f t="shared" si="20"/>
        <v>0</v>
      </c>
      <c r="J183" s="82">
        <f t="shared" si="18"/>
        <v>0</v>
      </c>
    </row>
    <row r="184" spans="1:10" x14ac:dyDescent="0.3">
      <c r="A184" s="137" t="str">
        <f t="shared" si="13"/>
        <v>PRODUTO 64</v>
      </c>
      <c r="B184" s="138">
        <f>B66*(1+Vendas!P$8)</f>
        <v>0</v>
      </c>
      <c r="C184" s="138">
        <f>C66*(1+Vendas!P$8)</f>
        <v>0</v>
      </c>
      <c r="D184" s="138">
        <f t="shared" si="19"/>
        <v>0</v>
      </c>
      <c r="E184" s="138">
        <f t="shared" si="15"/>
        <v>1</v>
      </c>
      <c r="F184" s="138">
        <f>Vendas!P$653</f>
        <v>0</v>
      </c>
      <c r="G184" s="139">
        <f t="shared" si="16"/>
        <v>0</v>
      </c>
      <c r="H184" s="140">
        <f t="shared" si="17"/>
        <v>0</v>
      </c>
      <c r="I184" s="147">
        <f t="shared" si="20"/>
        <v>0</v>
      </c>
      <c r="J184" s="82">
        <f t="shared" si="18"/>
        <v>0</v>
      </c>
    </row>
    <row r="185" spans="1:10" x14ac:dyDescent="0.3">
      <c r="A185" s="137" t="str">
        <f t="shared" si="13"/>
        <v>PRODUTO 65</v>
      </c>
      <c r="B185" s="138">
        <f>B67*(1+Vendas!P$8)</f>
        <v>0</v>
      </c>
      <c r="C185" s="138">
        <f>C67*(1+Vendas!P$8)</f>
        <v>0</v>
      </c>
      <c r="D185" s="138">
        <f t="shared" si="19"/>
        <v>0</v>
      </c>
      <c r="E185" s="138">
        <f t="shared" si="15"/>
        <v>1</v>
      </c>
      <c r="F185" s="138">
        <f>Vendas!P$663</f>
        <v>0</v>
      </c>
      <c r="G185" s="139">
        <f t="shared" si="16"/>
        <v>0</v>
      </c>
      <c r="H185" s="140">
        <f t="shared" si="17"/>
        <v>0</v>
      </c>
      <c r="I185" s="147">
        <f t="shared" ref="I185:I220" si="21">IF(G185&gt;0,ROUNDUP(B$228*G185/B185,0),0)</f>
        <v>0</v>
      </c>
      <c r="J185" s="82">
        <f t="shared" si="18"/>
        <v>0</v>
      </c>
    </row>
    <row r="186" spans="1:10" x14ac:dyDescent="0.3">
      <c r="A186" s="137" t="str">
        <f t="shared" ref="A186:A209" si="22">A68</f>
        <v>PRODUTO 66</v>
      </c>
      <c r="B186" s="138">
        <f>B68*(1+Vendas!P$8)</f>
        <v>0</v>
      </c>
      <c r="C186" s="138">
        <f>C68*(1+Vendas!P$8)</f>
        <v>0</v>
      </c>
      <c r="D186" s="138">
        <f t="shared" si="19"/>
        <v>0</v>
      </c>
      <c r="E186" s="138">
        <f t="shared" ref="E186:E209" si="23">1-D186</f>
        <v>1</v>
      </c>
      <c r="F186" s="138">
        <f>Vendas!P$673</f>
        <v>0</v>
      </c>
      <c r="G186" s="139">
        <f t="shared" ref="G186:G220" si="24">IF(F$103=0,0,F186/F$103)</f>
        <v>0</v>
      </c>
      <c r="H186" s="140">
        <f t="shared" ref="H186:H220" si="25">E186*G186</f>
        <v>0</v>
      </c>
      <c r="I186" s="147">
        <f t="shared" si="21"/>
        <v>0</v>
      </c>
      <c r="J186" s="82">
        <f t="shared" ref="J186:J220" si="26">IF(C186&gt;0,F186/B186*C186,0)</f>
        <v>0</v>
      </c>
    </row>
    <row r="187" spans="1:10" x14ac:dyDescent="0.3">
      <c r="A187" s="137" t="str">
        <f t="shared" si="22"/>
        <v>PRODUTO 67</v>
      </c>
      <c r="B187" s="138">
        <f>B69*(1+Vendas!P$8)</f>
        <v>0</v>
      </c>
      <c r="C187" s="138">
        <f>C69*(1+Vendas!P$8)</f>
        <v>0</v>
      </c>
      <c r="D187" s="138">
        <f t="shared" si="19"/>
        <v>0</v>
      </c>
      <c r="E187" s="138">
        <f t="shared" si="23"/>
        <v>1</v>
      </c>
      <c r="F187" s="138">
        <f>Vendas!P$683</f>
        <v>0</v>
      </c>
      <c r="G187" s="139">
        <f t="shared" si="24"/>
        <v>0</v>
      </c>
      <c r="H187" s="140">
        <f t="shared" si="25"/>
        <v>0</v>
      </c>
      <c r="I187" s="147">
        <f t="shared" si="21"/>
        <v>0</v>
      </c>
      <c r="J187" s="82">
        <f t="shared" si="26"/>
        <v>0</v>
      </c>
    </row>
    <row r="188" spans="1:10" x14ac:dyDescent="0.3">
      <c r="A188" s="137" t="str">
        <f t="shared" si="22"/>
        <v>PRODUTO 68</v>
      </c>
      <c r="B188" s="138">
        <f>B70*(1+Vendas!P$8)</f>
        <v>0</v>
      </c>
      <c r="C188" s="138">
        <f>C70*(1+Vendas!P$8)</f>
        <v>0</v>
      </c>
      <c r="D188" s="138">
        <f t="shared" si="19"/>
        <v>0</v>
      </c>
      <c r="E188" s="138">
        <f t="shared" si="23"/>
        <v>1</v>
      </c>
      <c r="F188" s="138">
        <f>Vendas!P$693</f>
        <v>0</v>
      </c>
      <c r="G188" s="139">
        <f t="shared" si="24"/>
        <v>0</v>
      </c>
      <c r="H188" s="140">
        <f t="shared" si="25"/>
        <v>0</v>
      </c>
      <c r="I188" s="147">
        <f t="shared" si="21"/>
        <v>0</v>
      </c>
      <c r="J188" s="82">
        <f t="shared" si="26"/>
        <v>0</v>
      </c>
    </row>
    <row r="189" spans="1:10" x14ac:dyDescent="0.3">
      <c r="A189" s="137" t="str">
        <f t="shared" si="22"/>
        <v>PRODUTO 69</v>
      </c>
      <c r="B189" s="138">
        <f>B71*(1+Vendas!P$8)</f>
        <v>0</v>
      </c>
      <c r="C189" s="138">
        <f>C71*(1+Vendas!P$8)</f>
        <v>0</v>
      </c>
      <c r="D189" s="138">
        <f t="shared" si="19"/>
        <v>0</v>
      </c>
      <c r="E189" s="138">
        <f t="shared" si="23"/>
        <v>1</v>
      </c>
      <c r="F189" s="138">
        <f>Vendas!P$703</f>
        <v>0</v>
      </c>
      <c r="G189" s="139">
        <f t="shared" si="24"/>
        <v>0</v>
      </c>
      <c r="H189" s="140">
        <f t="shared" si="25"/>
        <v>0</v>
      </c>
      <c r="I189" s="147">
        <f t="shared" si="21"/>
        <v>0</v>
      </c>
      <c r="J189" s="82">
        <f t="shared" si="26"/>
        <v>0</v>
      </c>
    </row>
    <row r="190" spans="1:10" x14ac:dyDescent="0.3">
      <c r="A190" s="137" t="str">
        <f t="shared" si="22"/>
        <v>PRODUTO 70</v>
      </c>
      <c r="B190" s="138">
        <f>B72*(1+Vendas!P$8)</f>
        <v>0</v>
      </c>
      <c r="C190" s="138">
        <f>C72*(1+Vendas!P$8)</f>
        <v>0</v>
      </c>
      <c r="D190" s="138">
        <f t="shared" si="19"/>
        <v>0</v>
      </c>
      <c r="E190" s="138">
        <f t="shared" si="23"/>
        <v>1</v>
      </c>
      <c r="F190" s="138">
        <f>Vendas!P$713</f>
        <v>0</v>
      </c>
      <c r="G190" s="139">
        <f t="shared" si="24"/>
        <v>0</v>
      </c>
      <c r="H190" s="140">
        <f t="shared" si="25"/>
        <v>0</v>
      </c>
      <c r="I190" s="147">
        <f t="shared" si="21"/>
        <v>0</v>
      </c>
      <c r="J190" s="82">
        <f t="shared" si="26"/>
        <v>0</v>
      </c>
    </row>
    <row r="191" spans="1:10" x14ac:dyDescent="0.3">
      <c r="A191" s="137" t="str">
        <f t="shared" si="22"/>
        <v>PRODUTO 71</v>
      </c>
      <c r="B191" s="138">
        <f>B73*(1+Vendas!P$8)</f>
        <v>0</v>
      </c>
      <c r="C191" s="138">
        <f>C73*(1+Vendas!P$8)</f>
        <v>0</v>
      </c>
      <c r="D191" s="138">
        <f t="shared" si="19"/>
        <v>0</v>
      </c>
      <c r="E191" s="138">
        <f t="shared" si="23"/>
        <v>1</v>
      </c>
      <c r="F191" s="138">
        <f>Vendas!P$723</f>
        <v>0</v>
      </c>
      <c r="G191" s="139">
        <f t="shared" si="24"/>
        <v>0</v>
      </c>
      <c r="H191" s="140">
        <f t="shared" si="25"/>
        <v>0</v>
      </c>
      <c r="I191" s="147">
        <f t="shared" si="21"/>
        <v>0</v>
      </c>
      <c r="J191" s="82">
        <f t="shared" si="26"/>
        <v>0</v>
      </c>
    </row>
    <row r="192" spans="1:10" x14ac:dyDescent="0.3">
      <c r="A192" s="137" t="str">
        <f t="shared" si="22"/>
        <v>PRODUTO 72</v>
      </c>
      <c r="B192" s="138">
        <f>B74*(1+Vendas!P$8)</f>
        <v>0</v>
      </c>
      <c r="C192" s="138">
        <f>C74*(1+Vendas!P$8)</f>
        <v>0</v>
      </c>
      <c r="D192" s="138">
        <f t="shared" si="19"/>
        <v>0</v>
      </c>
      <c r="E192" s="138">
        <f t="shared" si="23"/>
        <v>1</v>
      </c>
      <c r="F192" s="138">
        <f>Vendas!P$733</f>
        <v>0</v>
      </c>
      <c r="G192" s="139">
        <f t="shared" si="24"/>
        <v>0</v>
      </c>
      <c r="H192" s="140">
        <f t="shared" si="25"/>
        <v>0</v>
      </c>
      <c r="I192" s="147">
        <f t="shared" si="21"/>
        <v>0</v>
      </c>
      <c r="J192" s="82">
        <f t="shared" si="26"/>
        <v>0</v>
      </c>
    </row>
    <row r="193" spans="1:10" x14ac:dyDescent="0.3">
      <c r="A193" s="137" t="str">
        <f t="shared" si="22"/>
        <v>PRODUTO 73</v>
      </c>
      <c r="B193" s="138">
        <f>B75*(1+Vendas!P$8)</f>
        <v>0</v>
      </c>
      <c r="C193" s="138">
        <f>C75*(1+Vendas!P$8)</f>
        <v>0</v>
      </c>
      <c r="D193" s="138">
        <f t="shared" si="19"/>
        <v>0</v>
      </c>
      <c r="E193" s="138">
        <f t="shared" si="23"/>
        <v>1</v>
      </c>
      <c r="F193" s="138">
        <f>Vendas!P$743</f>
        <v>0</v>
      </c>
      <c r="G193" s="139">
        <f t="shared" si="24"/>
        <v>0</v>
      </c>
      <c r="H193" s="140">
        <f t="shared" si="25"/>
        <v>0</v>
      </c>
      <c r="I193" s="147">
        <f t="shared" si="21"/>
        <v>0</v>
      </c>
      <c r="J193" s="82">
        <f t="shared" si="26"/>
        <v>0</v>
      </c>
    </row>
    <row r="194" spans="1:10" x14ac:dyDescent="0.3">
      <c r="A194" s="137" t="str">
        <f t="shared" si="22"/>
        <v>PRODUTO 74</v>
      </c>
      <c r="B194" s="138">
        <f>B76*(1+Vendas!P$8)</f>
        <v>0</v>
      </c>
      <c r="C194" s="138">
        <f>C76*(1+Vendas!P$8)</f>
        <v>0</v>
      </c>
      <c r="D194" s="138">
        <f t="shared" si="19"/>
        <v>0</v>
      </c>
      <c r="E194" s="138">
        <f t="shared" si="23"/>
        <v>1</v>
      </c>
      <c r="F194" s="138">
        <f>Vendas!P$753</f>
        <v>0</v>
      </c>
      <c r="G194" s="139">
        <f t="shared" si="24"/>
        <v>0</v>
      </c>
      <c r="H194" s="140">
        <f t="shared" si="25"/>
        <v>0</v>
      </c>
      <c r="I194" s="147">
        <f t="shared" si="21"/>
        <v>0</v>
      </c>
      <c r="J194" s="82">
        <f t="shared" si="26"/>
        <v>0</v>
      </c>
    </row>
    <row r="195" spans="1:10" x14ac:dyDescent="0.3">
      <c r="A195" s="137" t="str">
        <f t="shared" si="22"/>
        <v>PRODUTO 75</v>
      </c>
      <c r="B195" s="138">
        <f>B77*(1+Vendas!P$8)</f>
        <v>0</v>
      </c>
      <c r="C195" s="138">
        <f>C77*(1+Vendas!P$8)</f>
        <v>0</v>
      </c>
      <c r="D195" s="138">
        <f t="shared" si="19"/>
        <v>0</v>
      </c>
      <c r="E195" s="138">
        <f t="shared" si="23"/>
        <v>1</v>
      </c>
      <c r="F195" s="138">
        <f>Vendas!P$763</f>
        <v>0</v>
      </c>
      <c r="G195" s="139">
        <f t="shared" si="24"/>
        <v>0</v>
      </c>
      <c r="H195" s="140">
        <f t="shared" si="25"/>
        <v>0</v>
      </c>
      <c r="I195" s="147">
        <f t="shared" si="21"/>
        <v>0</v>
      </c>
      <c r="J195" s="82">
        <f t="shared" si="26"/>
        <v>0</v>
      </c>
    </row>
    <row r="196" spans="1:10" x14ac:dyDescent="0.3">
      <c r="A196" s="137" t="str">
        <f t="shared" si="22"/>
        <v>PRODUTO 76</v>
      </c>
      <c r="B196" s="138">
        <f>B78*(1+Vendas!P$8)</f>
        <v>0</v>
      </c>
      <c r="C196" s="138">
        <f>C78*(1+Vendas!P$8)</f>
        <v>0</v>
      </c>
      <c r="D196" s="138">
        <f t="shared" ref="D196:D209" si="27">IF(B196=0,0,C196/B196)</f>
        <v>0</v>
      </c>
      <c r="E196" s="138">
        <f t="shared" si="23"/>
        <v>1</v>
      </c>
      <c r="F196" s="138">
        <f>Vendas!P$773</f>
        <v>0</v>
      </c>
      <c r="G196" s="139">
        <f t="shared" si="24"/>
        <v>0</v>
      </c>
      <c r="H196" s="140">
        <f t="shared" si="25"/>
        <v>0</v>
      </c>
      <c r="I196" s="147">
        <f t="shared" si="21"/>
        <v>0</v>
      </c>
      <c r="J196" s="82">
        <f t="shared" si="26"/>
        <v>0</v>
      </c>
    </row>
    <row r="197" spans="1:10" x14ac:dyDescent="0.3">
      <c r="A197" s="137" t="str">
        <f t="shared" si="22"/>
        <v>PRODUTO 77</v>
      </c>
      <c r="B197" s="138">
        <f>B79*(1+Vendas!P$8)</f>
        <v>0</v>
      </c>
      <c r="C197" s="138">
        <f>C79*(1+Vendas!P$8)</f>
        <v>0</v>
      </c>
      <c r="D197" s="138">
        <f t="shared" si="27"/>
        <v>0</v>
      </c>
      <c r="E197" s="138">
        <f t="shared" si="23"/>
        <v>1</v>
      </c>
      <c r="F197" s="138">
        <f>Vendas!P$783</f>
        <v>0</v>
      </c>
      <c r="G197" s="139">
        <f t="shared" si="24"/>
        <v>0</v>
      </c>
      <c r="H197" s="140">
        <f t="shared" si="25"/>
        <v>0</v>
      </c>
      <c r="I197" s="147">
        <f t="shared" si="21"/>
        <v>0</v>
      </c>
      <c r="J197" s="82">
        <f t="shared" si="26"/>
        <v>0</v>
      </c>
    </row>
    <row r="198" spans="1:10" x14ac:dyDescent="0.3">
      <c r="A198" s="137" t="str">
        <f t="shared" si="22"/>
        <v>PRODUTO 78</v>
      </c>
      <c r="B198" s="138">
        <f>B80*(1+Vendas!P$8)</f>
        <v>0</v>
      </c>
      <c r="C198" s="138">
        <f>C80*(1+Vendas!P$8)</f>
        <v>0</v>
      </c>
      <c r="D198" s="138">
        <f t="shared" si="27"/>
        <v>0</v>
      </c>
      <c r="E198" s="138">
        <f t="shared" si="23"/>
        <v>1</v>
      </c>
      <c r="F198" s="138">
        <f>Vendas!P$793</f>
        <v>0</v>
      </c>
      <c r="G198" s="139">
        <f t="shared" si="24"/>
        <v>0</v>
      </c>
      <c r="H198" s="140">
        <f t="shared" si="25"/>
        <v>0</v>
      </c>
      <c r="I198" s="147">
        <f t="shared" si="21"/>
        <v>0</v>
      </c>
      <c r="J198" s="82">
        <f t="shared" si="26"/>
        <v>0</v>
      </c>
    </row>
    <row r="199" spans="1:10" x14ac:dyDescent="0.3">
      <c r="A199" s="137" t="str">
        <f t="shared" si="22"/>
        <v>PRODUTO 79</v>
      </c>
      <c r="B199" s="138">
        <f>B81*(1+Vendas!P$8)</f>
        <v>0</v>
      </c>
      <c r="C199" s="138">
        <f>C81*(1+Vendas!P$8)</f>
        <v>0</v>
      </c>
      <c r="D199" s="138">
        <f t="shared" si="27"/>
        <v>0</v>
      </c>
      <c r="E199" s="138">
        <f t="shared" si="23"/>
        <v>1</v>
      </c>
      <c r="F199" s="138">
        <f>Vendas!P$803</f>
        <v>0</v>
      </c>
      <c r="G199" s="139">
        <f t="shared" si="24"/>
        <v>0</v>
      </c>
      <c r="H199" s="140">
        <f t="shared" si="25"/>
        <v>0</v>
      </c>
      <c r="I199" s="147">
        <f t="shared" si="21"/>
        <v>0</v>
      </c>
      <c r="J199" s="82">
        <f t="shared" si="26"/>
        <v>0</v>
      </c>
    </row>
    <row r="200" spans="1:10" x14ac:dyDescent="0.3">
      <c r="A200" s="137" t="str">
        <f t="shared" si="22"/>
        <v>PRODUTO 80</v>
      </c>
      <c r="B200" s="138">
        <f>B82*(1+Vendas!P$8)</f>
        <v>0</v>
      </c>
      <c r="C200" s="138">
        <f>C82*(1+Vendas!P$8)</f>
        <v>0</v>
      </c>
      <c r="D200" s="138">
        <f t="shared" si="27"/>
        <v>0</v>
      </c>
      <c r="E200" s="138">
        <f t="shared" si="23"/>
        <v>1</v>
      </c>
      <c r="F200" s="138">
        <f>Vendas!P$813</f>
        <v>0</v>
      </c>
      <c r="G200" s="139">
        <f t="shared" si="24"/>
        <v>0</v>
      </c>
      <c r="H200" s="140">
        <f t="shared" si="25"/>
        <v>0</v>
      </c>
      <c r="I200" s="147">
        <f t="shared" si="21"/>
        <v>0</v>
      </c>
      <c r="J200" s="82">
        <f t="shared" si="26"/>
        <v>0</v>
      </c>
    </row>
    <row r="201" spans="1:10" x14ac:dyDescent="0.3">
      <c r="A201" s="137" t="str">
        <f t="shared" si="22"/>
        <v>PRODUTO 81</v>
      </c>
      <c r="B201" s="138">
        <f>B83*(1+Vendas!P$8)</f>
        <v>0</v>
      </c>
      <c r="C201" s="138">
        <f>C83*(1+Vendas!P$8)</f>
        <v>0</v>
      </c>
      <c r="D201" s="138">
        <f t="shared" si="27"/>
        <v>0</v>
      </c>
      <c r="E201" s="138">
        <f t="shared" si="23"/>
        <v>1</v>
      </c>
      <c r="F201" s="138">
        <f>Vendas!P$823</f>
        <v>0</v>
      </c>
      <c r="G201" s="139">
        <f t="shared" si="24"/>
        <v>0</v>
      </c>
      <c r="H201" s="140">
        <f t="shared" si="25"/>
        <v>0</v>
      </c>
      <c r="I201" s="147">
        <f t="shared" si="21"/>
        <v>0</v>
      </c>
      <c r="J201" s="82">
        <f t="shared" si="26"/>
        <v>0</v>
      </c>
    </row>
    <row r="202" spans="1:10" x14ac:dyDescent="0.3">
      <c r="A202" s="137" t="str">
        <f t="shared" si="22"/>
        <v>PRODUTO 82</v>
      </c>
      <c r="B202" s="138">
        <f>B84*(1+Vendas!P$8)</f>
        <v>0</v>
      </c>
      <c r="C202" s="138">
        <f>C84*(1+Vendas!P$8)</f>
        <v>0</v>
      </c>
      <c r="D202" s="138">
        <f t="shared" si="27"/>
        <v>0</v>
      </c>
      <c r="E202" s="138">
        <f t="shared" si="23"/>
        <v>1</v>
      </c>
      <c r="F202" s="138">
        <f>Vendas!P$833</f>
        <v>0</v>
      </c>
      <c r="G202" s="139">
        <f t="shared" si="24"/>
        <v>0</v>
      </c>
      <c r="H202" s="140">
        <f t="shared" si="25"/>
        <v>0</v>
      </c>
      <c r="I202" s="147">
        <f t="shared" si="21"/>
        <v>0</v>
      </c>
      <c r="J202" s="82">
        <f t="shared" si="26"/>
        <v>0</v>
      </c>
    </row>
    <row r="203" spans="1:10" x14ac:dyDescent="0.3">
      <c r="A203" s="137" t="str">
        <f t="shared" si="22"/>
        <v>PRODUTO 83</v>
      </c>
      <c r="B203" s="138">
        <f>B85*(1+Vendas!P$8)</f>
        <v>0</v>
      </c>
      <c r="C203" s="138">
        <f>C85*(1+Vendas!P$8)</f>
        <v>0</v>
      </c>
      <c r="D203" s="138">
        <f t="shared" si="27"/>
        <v>0</v>
      </c>
      <c r="E203" s="138">
        <f t="shared" si="23"/>
        <v>1</v>
      </c>
      <c r="F203" s="138">
        <f>Vendas!P$843</f>
        <v>0</v>
      </c>
      <c r="G203" s="139">
        <f t="shared" si="24"/>
        <v>0</v>
      </c>
      <c r="H203" s="140">
        <f t="shared" si="25"/>
        <v>0</v>
      </c>
      <c r="I203" s="147">
        <f t="shared" si="21"/>
        <v>0</v>
      </c>
      <c r="J203" s="82">
        <f t="shared" si="26"/>
        <v>0</v>
      </c>
    </row>
    <row r="204" spans="1:10" x14ac:dyDescent="0.3">
      <c r="A204" s="137" t="str">
        <f t="shared" si="22"/>
        <v>PRODUTO 84</v>
      </c>
      <c r="B204" s="138">
        <f>B86*(1+Vendas!P$8)</f>
        <v>0</v>
      </c>
      <c r="C204" s="138">
        <f>C86*(1+Vendas!P$8)</f>
        <v>0</v>
      </c>
      <c r="D204" s="138">
        <f t="shared" si="27"/>
        <v>0</v>
      </c>
      <c r="E204" s="138">
        <f t="shared" si="23"/>
        <v>1</v>
      </c>
      <c r="F204" s="138">
        <f>Vendas!P$853</f>
        <v>0</v>
      </c>
      <c r="G204" s="139">
        <f t="shared" si="24"/>
        <v>0</v>
      </c>
      <c r="H204" s="140">
        <f t="shared" si="25"/>
        <v>0</v>
      </c>
      <c r="I204" s="147">
        <f t="shared" si="21"/>
        <v>0</v>
      </c>
      <c r="J204" s="82">
        <f t="shared" si="26"/>
        <v>0</v>
      </c>
    </row>
    <row r="205" spans="1:10" x14ac:dyDescent="0.3">
      <c r="A205" s="137" t="str">
        <f t="shared" si="22"/>
        <v>PRODUTO 85</v>
      </c>
      <c r="B205" s="138">
        <f>B87*(1+Vendas!P$8)</f>
        <v>0</v>
      </c>
      <c r="C205" s="138">
        <f>C87*(1+Vendas!P$8)</f>
        <v>0</v>
      </c>
      <c r="D205" s="138">
        <f t="shared" si="27"/>
        <v>0</v>
      </c>
      <c r="E205" s="138">
        <f t="shared" si="23"/>
        <v>1</v>
      </c>
      <c r="F205" s="138">
        <f>Vendas!P$863</f>
        <v>0</v>
      </c>
      <c r="G205" s="139">
        <f t="shared" si="24"/>
        <v>0</v>
      </c>
      <c r="H205" s="140">
        <f t="shared" si="25"/>
        <v>0</v>
      </c>
      <c r="I205" s="147">
        <f t="shared" si="21"/>
        <v>0</v>
      </c>
      <c r="J205" s="82">
        <f t="shared" si="26"/>
        <v>0</v>
      </c>
    </row>
    <row r="206" spans="1:10" x14ac:dyDescent="0.3">
      <c r="A206" s="137" t="str">
        <f t="shared" si="22"/>
        <v>PRODUTO 86</v>
      </c>
      <c r="B206" s="138">
        <f>B88*(1+Vendas!P$8)</f>
        <v>0</v>
      </c>
      <c r="C206" s="138">
        <f>C88*(1+Vendas!P$8)</f>
        <v>0</v>
      </c>
      <c r="D206" s="138">
        <f t="shared" si="27"/>
        <v>0</v>
      </c>
      <c r="E206" s="138">
        <f t="shared" si="23"/>
        <v>1</v>
      </c>
      <c r="F206" s="138">
        <f>Vendas!P$873</f>
        <v>0</v>
      </c>
      <c r="G206" s="139">
        <f t="shared" si="24"/>
        <v>0</v>
      </c>
      <c r="H206" s="140">
        <f t="shared" si="25"/>
        <v>0</v>
      </c>
      <c r="I206" s="147">
        <f t="shared" si="21"/>
        <v>0</v>
      </c>
      <c r="J206" s="82">
        <f t="shared" si="26"/>
        <v>0</v>
      </c>
    </row>
    <row r="207" spans="1:10" x14ac:dyDescent="0.3">
      <c r="A207" s="137" t="str">
        <f t="shared" si="22"/>
        <v>PRODUTO 87</v>
      </c>
      <c r="B207" s="138">
        <f>B89*(1+Vendas!P$8)</f>
        <v>0</v>
      </c>
      <c r="C207" s="138">
        <f>C89*(1+Vendas!P$8)</f>
        <v>0</v>
      </c>
      <c r="D207" s="138">
        <f t="shared" si="27"/>
        <v>0</v>
      </c>
      <c r="E207" s="138">
        <f t="shared" si="23"/>
        <v>1</v>
      </c>
      <c r="F207" s="138">
        <f>Vendas!P$883</f>
        <v>0</v>
      </c>
      <c r="G207" s="139">
        <f t="shared" si="24"/>
        <v>0</v>
      </c>
      <c r="H207" s="140">
        <f t="shared" si="25"/>
        <v>0</v>
      </c>
      <c r="I207" s="147">
        <f t="shared" si="21"/>
        <v>0</v>
      </c>
      <c r="J207" s="82">
        <f t="shared" si="26"/>
        <v>0</v>
      </c>
    </row>
    <row r="208" spans="1:10" x14ac:dyDescent="0.3">
      <c r="A208" s="137" t="str">
        <f t="shared" si="22"/>
        <v>PRODUTO 88</v>
      </c>
      <c r="B208" s="138">
        <f>B90*(1+Vendas!P$8)</f>
        <v>0</v>
      </c>
      <c r="C208" s="138">
        <f>C90*(1+Vendas!P$8)</f>
        <v>0</v>
      </c>
      <c r="D208" s="138">
        <f t="shared" si="27"/>
        <v>0</v>
      </c>
      <c r="E208" s="138">
        <f t="shared" si="23"/>
        <v>1</v>
      </c>
      <c r="F208" s="138">
        <f>Vendas!P$893</f>
        <v>0</v>
      </c>
      <c r="G208" s="139">
        <f t="shared" si="24"/>
        <v>0</v>
      </c>
      <c r="H208" s="140">
        <f t="shared" si="25"/>
        <v>0</v>
      </c>
      <c r="I208" s="147">
        <f t="shared" si="21"/>
        <v>0</v>
      </c>
      <c r="J208" s="82">
        <f t="shared" si="26"/>
        <v>0</v>
      </c>
    </row>
    <row r="209" spans="1:10" x14ac:dyDescent="0.3">
      <c r="A209" s="137" t="str">
        <f t="shared" si="22"/>
        <v>PRODUTO 89</v>
      </c>
      <c r="B209" s="138">
        <f>B91*(1+Vendas!P$8)</f>
        <v>0</v>
      </c>
      <c r="C209" s="138">
        <f>C91*(1+Vendas!P$8)</f>
        <v>0</v>
      </c>
      <c r="D209" s="138">
        <f t="shared" si="27"/>
        <v>0</v>
      </c>
      <c r="E209" s="138">
        <f t="shared" si="23"/>
        <v>1</v>
      </c>
      <c r="F209" s="138">
        <f>Vendas!P$903</f>
        <v>0</v>
      </c>
      <c r="G209" s="139">
        <f t="shared" si="24"/>
        <v>0</v>
      </c>
      <c r="H209" s="140">
        <f t="shared" si="25"/>
        <v>0</v>
      </c>
      <c r="I209" s="147">
        <f t="shared" si="21"/>
        <v>0</v>
      </c>
      <c r="J209" s="82">
        <f t="shared" si="26"/>
        <v>0</v>
      </c>
    </row>
    <row r="210" spans="1:10" x14ac:dyDescent="0.3">
      <c r="A210" s="137" t="str">
        <f>A92</f>
        <v>PRODUTO 90</v>
      </c>
      <c r="B210" s="138">
        <f>B92*(1+Vendas!P$8)</f>
        <v>0</v>
      </c>
      <c r="C210" s="138">
        <f>C92*(1+Vendas!P$8)</f>
        <v>0</v>
      </c>
      <c r="D210" s="138">
        <f>IF(B210=0,0,C210/B210)</f>
        <v>0</v>
      </c>
      <c r="E210" s="138">
        <f>1-D210</f>
        <v>1</v>
      </c>
      <c r="F210" s="138">
        <f>Vendas!P$913</f>
        <v>0</v>
      </c>
      <c r="G210" s="139">
        <f t="shared" si="24"/>
        <v>0</v>
      </c>
      <c r="H210" s="140">
        <f t="shared" si="25"/>
        <v>0</v>
      </c>
      <c r="I210" s="147">
        <f t="shared" si="21"/>
        <v>0</v>
      </c>
      <c r="J210" s="82">
        <f t="shared" si="26"/>
        <v>0</v>
      </c>
    </row>
    <row r="211" spans="1:10" x14ac:dyDescent="0.3">
      <c r="A211" s="137" t="str">
        <f t="shared" ref="A211:A220" si="28">A93</f>
        <v>PRODUTO 91</v>
      </c>
      <c r="B211" s="138">
        <f>B93*(1+Vendas!P$8)</f>
        <v>0</v>
      </c>
      <c r="C211" s="138">
        <f>C93*(1+Vendas!P$8)</f>
        <v>0</v>
      </c>
      <c r="D211" s="138">
        <f t="shared" ref="D211:D220" si="29">IF(B211=0,0,C211/B211)</f>
        <v>0</v>
      </c>
      <c r="E211" s="138">
        <f t="shared" ref="E211:E220" si="30">1-D211</f>
        <v>1</v>
      </c>
      <c r="F211" s="138">
        <f>Vendas!P$923</f>
        <v>0</v>
      </c>
      <c r="G211" s="139">
        <f t="shared" si="24"/>
        <v>0</v>
      </c>
      <c r="H211" s="140">
        <f t="shared" si="25"/>
        <v>0</v>
      </c>
      <c r="I211" s="147">
        <f t="shared" si="21"/>
        <v>0</v>
      </c>
      <c r="J211" s="82">
        <f t="shared" si="26"/>
        <v>0</v>
      </c>
    </row>
    <row r="212" spans="1:10" x14ac:dyDescent="0.3">
      <c r="A212" s="137" t="str">
        <f t="shared" si="28"/>
        <v>PRODUTO 92</v>
      </c>
      <c r="B212" s="138">
        <f>B94*(1+Vendas!P$8)</f>
        <v>0</v>
      </c>
      <c r="C212" s="138">
        <f>C94*(1+Vendas!P$8)</f>
        <v>0</v>
      </c>
      <c r="D212" s="138">
        <f t="shared" si="29"/>
        <v>0</v>
      </c>
      <c r="E212" s="138">
        <f t="shared" si="30"/>
        <v>1</v>
      </c>
      <c r="F212" s="138">
        <f>Vendas!P$933</f>
        <v>0</v>
      </c>
      <c r="G212" s="139">
        <f t="shared" si="24"/>
        <v>0</v>
      </c>
      <c r="H212" s="140">
        <f t="shared" si="25"/>
        <v>0</v>
      </c>
      <c r="I212" s="147">
        <f t="shared" si="21"/>
        <v>0</v>
      </c>
      <c r="J212" s="82">
        <f t="shared" si="26"/>
        <v>0</v>
      </c>
    </row>
    <row r="213" spans="1:10" x14ac:dyDescent="0.3">
      <c r="A213" s="137" t="str">
        <f t="shared" si="28"/>
        <v>PRODUTO 93</v>
      </c>
      <c r="B213" s="138">
        <f>B95*(1+Vendas!P$8)</f>
        <v>0</v>
      </c>
      <c r="C213" s="138">
        <f>C95*(1+Vendas!P$8)</f>
        <v>0</v>
      </c>
      <c r="D213" s="138">
        <f t="shared" si="29"/>
        <v>0</v>
      </c>
      <c r="E213" s="138">
        <f t="shared" si="30"/>
        <v>1</v>
      </c>
      <c r="F213" s="138">
        <f>Vendas!P$943</f>
        <v>0</v>
      </c>
      <c r="G213" s="139">
        <f t="shared" si="24"/>
        <v>0</v>
      </c>
      <c r="H213" s="140">
        <f t="shared" si="25"/>
        <v>0</v>
      </c>
      <c r="I213" s="147">
        <f t="shared" si="21"/>
        <v>0</v>
      </c>
      <c r="J213" s="82">
        <f t="shared" si="26"/>
        <v>0</v>
      </c>
    </row>
    <row r="214" spans="1:10" x14ac:dyDescent="0.3">
      <c r="A214" s="137" t="str">
        <f t="shared" si="28"/>
        <v>PRODUTO 94</v>
      </c>
      <c r="B214" s="138">
        <f>B96*(1+Vendas!P$8)</f>
        <v>0</v>
      </c>
      <c r="C214" s="138">
        <f>C96*(1+Vendas!P$8)</f>
        <v>0</v>
      </c>
      <c r="D214" s="138">
        <f t="shared" si="29"/>
        <v>0</v>
      </c>
      <c r="E214" s="138">
        <f t="shared" si="30"/>
        <v>1</v>
      </c>
      <c r="F214" s="138">
        <f>Vendas!P$953</f>
        <v>0</v>
      </c>
      <c r="G214" s="139">
        <f t="shared" si="24"/>
        <v>0</v>
      </c>
      <c r="H214" s="140">
        <f t="shared" si="25"/>
        <v>0</v>
      </c>
      <c r="I214" s="147">
        <f t="shared" si="21"/>
        <v>0</v>
      </c>
      <c r="J214" s="82">
        <f t="shared" si="26"/>
        <v>0</v>
      </c>
    </row>
    <row r="215" spans="1:10" x14ac:dyDescent="0.3">
      <c r="A215" s="137" t="str">
        <f t="shared" si="28"/>
        <v>PRODUTO 95</v>
      </c>
      <c r="B215" s="138">
        <f>B97*(1+Vendas!P$8)</f>
        <v>0</v>
      </c>
      <c r="C215" s="138">
        <f>C97*(1+Vendas!P$8)</f>
        <v>0</v>
      </c>
      <c r="D215" s="138">
        <f t="shared" si="29"/>
        <v>0</v>
      </c>
      <c r="E215" s="138">
        <f t="shared" si="30"/>
        <v>1</v>
      </c>
      <c r="F215" s="138">
        <f>Vendas!P$963</f>
        <v>0</v>
      </c>
      <c r="G215" s="139">
        <f t="shared" si="24"/>
        <v>0</v>
      </c>
      <c r="H215" s="140">
        <f t="shared" si="25"/>
        <v>0</v>
      </c>
      <c r="I215" s="147">
        <f t="shared" si="21"/>
        <v>0</v>
      </c>
      <c r="J215" s="82">
        <f t="shared" si="26"/>
        <v>0</v>
      </c>
    </row>
    <row r="216" spans="1:10" x14ac:dyDescent="0.3">
      <c r="A216" s="137" t="str">
        <f t="shared" si="28"/>
        <v>PRODUTO 96</v>
      </c>
      <c r="B216" s="138">
        <f>B98*(1+Vendas!P$8)</f>
        <v>0</v>
      </c>
      <c r="C216" s="138">
        <f>C98*(1+Vendas!P$8)</f>
        <v>0</v>
      </c>
      <c r="D216" s="138">
        <f t="shared" si="29"/>
        <v>0</v>
      </c>
      <c r="E216" s="138">
        <f t="shared" si="30"/>
        <v>1</v>
      </c>
      <c r="F216" s="138">
        <f>Vendas!P$973</f>
        <v>0</v>
      </c>
      <c r="G216" s="139">
        <f t="shared" si="24"/>
        <v>0</v>
      </c>
      <c r="H216" s="140">
        <f t="shared" si="25"/>
        <v>0</v>
      </c>
      <c r="I216" s="147">
        <f t="shared" si="21"/>
        <v>0</v>
      </c>
      <c r="J216" s="82">
        <f t="shared" si="26"/>
        <v>0</v>
      </c>
    </row>
    <row r="217" spans="1:10" x14ac:dyDescent="0.3">
      <c r="A217" s="137" t="str">
        <f t="shared" si="28"/>
        <v>PRODUTO 97</v>
      </c>
      <c r="B217" s="138">
        <f>B99*(1+Vendas!P$8)</f>
        <v>0</v>
      </c>
      <c r="C217" s="138">
        <f>C99*(1+Vendas!P$8)</f>
        <v>0</v>
      </c>
      <c r="D217" s="138">
        <f t="shared" si="29"/>
        <v>0</v>
      </c>
      <c r="E217" s="138">
        <f t="shared" si="30"/>
        <v>1</v>
      </c>
      <c r="F217" s="138">
        <f>Vendas!P$983</f>
        <v>0</v>
      </c>
      <c r="G217" s="139">
        <f t="shared" si="24"/>
        <v>0</v>
      </c>
      <c r="H217" s="140">
        <f t="shared" si="25"/>
        <v>0</v>
      </c>
      <c r="I217" s="147">
        <f t="shared" si="21"/>
        <v>0</v>
      </c>
      <c r="J217" s="82">
        <f t="shared" si="26"/>
        <v>0</v>
      </c>
    </row>
    <row r="218" spans="1:10" x14ac:dyDescent="0.3">
      <c r="A218" s="137" t="str">
        <f t="shared" si="28"/>
        <v>PRODUTO 98</v>
      </c>
      <c r="B218" s="138">
        <f>B100*(1+Vendas!P$8)</f>
        <v>0</v>
      </c>
      <c r="C218" s="138">
        <f>C100*(1+Vendas!P$8)</f>
        <v>0</v>
      </c>
      <c r="D218" s="138">
        <f t="shared" si="29"/>
        <v>0</v>
      </c>
      <c r="E218" s="138">
        <f t="shared" si="30"/>
        <v>1</v>
      </c>
      <c r="F218" s="138">
        <f>Vendas!P$993</f>
        <v>0</v>
      </c>
      <c r="G218" s="139">
        <f t="shared" si="24"/>
        <v>0</v>
      </c>
      <c r="H218" s="140">
        <f t="shared" si="25"/>
        <v>0</v>
      </c>
      <c r="I218" s="147">
        <f t="shared" si="21"/>
        <v>0</v>
      </c>
      <c r="J218" s="82">
        <f t="shared" si="26"/>
        <v>0</v>
      </c>
    </row>
    <row r="219" spans="1:10" x14ac:dyDescent="0.3">
      <c r="A219" s="137" t="str">
        <f t="shared" si="28"/>
        <v>PRODUTO 99</v>
      </c>
      <c r="B219" s="138">
        <f>B101*(1+Vendas!P$8)</f>
        <v>0</v>
      </c>
      <c r="C219" s="138">
        <f>C101*(1+Vendas!P$8)</f>
        <v>0</v>
      </c>
      <c r="D219" s="138">
        <f t="shared" si="29"/>
        <v>0</v>
      </c>
      <c r="E219" s="138">
        <f t="shared" si="30"/>
        <v>1</v>
      </c>
      <c r="F219" s="138">
        <f>Vendas!P$1003</f>
        <v>0</v>
      </c>
      <c r="G219" s="139">
        <f t="shared" si="24"/>
        <v>0</v>
      </c>
      <c r="H219" s="140">
        <f t="shared" si="25"/>
        <v>0</v>
      </c>
      <c r="I219" s="147">
        <f t="shared" si="21"/>
        <v>0</v>
      </c>
      <c r="J219" s="82">
        <f t="shared" si="26"/>
        <v>0</v>
      </c>
    </row>
    <row r="220" spans="1:10" x14ac:dyDescent="0.3">
      <c r="A220" s="137" t="str">
        <f t="shared" si="28"/>
        <v>PRODUTO 100</v>
      </c>
      <c r="B220" s="138">
        <f>B102*(1+Vendas!P$8)</f>
        <v>0</v>
      </c>
      <c r="C220" s="138">
        <f>C102*(1+Vendas!P$8)</f>
        <v>0</v>
      </c>
      <c r="D220" s="138">
        <f t="shared" si="29"/>
        <v>0</v>
      </c>
      <c r="E220" s="138">
        <f t="shared" si="30"/>
        <v>1</v>
      </c>
      <c r="F220" s="138">
        <f>Vendas!P$1013</f>
        <v>0</v>
      </c>
      <c r="G220" s="139">
        <f t="shared" si="24"/>
        <v>0</v>
      </c>
      <c r="H220" s="140">
        <f t="shared" si="25"/>
        <v>0</v>
      </c>
      <c r="I220" s="147">
        <f t="shared" si="21"/>
        <v>0</v>
      </c>
      <c r="J220" s="82">
        <f t="shared" si="26"/>
        <v>0</v>
      </c>
    </row>
    <row r="221" spans="1:10" x14ac:dyDescent="0.3">
      <c r="A221" s="141"/>
      <c r="B221" s="142" t="s">
        <v>447</v>
      </c>
      <c r="C221" s="143"/>
      <c r="D221" s="143"/>
      <c r="E221" s="143"/>
      <c r="F221" s="144" t="e">
        <f>SUM(F120:F220)</f>
        <v>#DIV/0!</v>
      </c>
      <c r="G221" s="139">
        <f>SUM(G120:G220)</f>
        <v>0</v>
      </c>
      <c r="H221" s="140">
        <f>SUM(H120:H220)</f>
        <v>0</v>
      </c>
      <c r="I221" s="147"/>
      <c r="J221" s="82">
        <f>SUM(J121:J220)</f>
        <v>0</v>
      </c>
    </row>
    <row r="222" spans="1:10" x14ac:dyDescent="0.3">
      <c r="A222" s="145" t="s">
        <v>293</v>
      </c>
      <c r="B222" s="144" t="e">
        <f>PeG!G$5</f>
        <v>#DIV/0!</v>
      </c>
      <c r="C222" s="143"/>
      <c r="D222" s="143"/>
      <c r="E222" s="143"/>
      <c r="F222" s="144"/>
      <c r="G222" s="141"/>
      <c r="H222" s="141"/>
      <c r="I222" s="127"/>
    </row>
    <row r="223" spans="1:10" x14ac:dyDescent="0.3">
      <c r="A223" s="145" t="s">
        <v>265</v>
      </c>
      <c r="B223" s="144">
        <f>SUM(B224:B226)</f>
        <v>0</v>
      </c>
      <c r="C223" s="141"/>
      <c r="D223" s="141"/>
      <c r="E223" s="141"/>
      <c r="F223" s="141"/>
      <c r="G223" s="141"/>
      <c r="H223" s="141"/>
      <c r="I223" s="127"/>
    </row>
    <row r="224" spans="1:10" x14ac:dyDescent="0.3">
      <c r="A224" s="146" t="s">
        <v>339</v>
      </c>
      <c r="B224" s="144">
        <f>-PeG!G$14</f>
        <v>0</v>
      </c>
      <c r="C224" s="141"/>
      <c r="D224" s="141"/>
      <c r="E224" s="141"/>
      <c r="F224" s="141"/>
      <c r="G224" s="141"/>
      <c r="H224" s="141"/>
      <c r="I224" s="127"/>
    </row>
    <row r="225" spans="1:10" x14ac:dyDescent="0.3">
      <c r="A225" s="146" t="s">
        <v>340</v>
      </c>
      <c r="B225" s="144">
        <f>-PeG!G$12</f>
        <v>0</v>
      </c>
      <c r="C225" s="141"/>
      <c r="D225" s="141"/>
      <c r="E225" s="141"/>
      <c r="F225" s="141"/>
      <c r="G225" s="141"/>
      <c r="H225" s="141"/>
      <c r="I225" s="127"/>
    </row>
    <row r="226" spans="1:10" x14ac:dyDescent="0.3">
      <c r="A226" s="146" t="s">
        <v>266</v>
      </c>
      <c r="B226" s="144">
        <f>-PeG!G$11</f>
        <v>0</v>
      </c>
      <c r="C226" s="141"/>
      <c r="D226" s="141"/>
      <c r="E226" s="141"/>
      <c r="F226" s="141"/>
      <c r="G226" s="141"/>
      <c r="H226" s="141"/>
      <c r="I226" s="127"/>
    </row>
    <row r="227" spans="1:10" x14ac:dyDescent="0.3">
      <c r="A227" s="141"/>
      <c r="B227" s="144"/>
      <c r="C227" s="141"/>
      <c r="D227" s="141"/>
      <c r="E227" s="141"/>
      <c r="F227" s="141"/>
      <c r="G227" s="141"/>
      <c r="H227" s="141"/>
      <c r="I227" s="127"/>
    </row>
    <row r="228" spans="1:10" x14ac:dyDescent="0.3">
      <c r="A228" s="145" t="s">
        <v>268</v>
      </c>
      <c r="B228" s="144" t="e">
        <f>B223/H221</f>
        <v>#DIV/0!</v>
      </c>
      <c r="C228" s="141"/>
      <c r="D228" s="141"/>
      <c r="E228" s="141"/>
      <c r="F228" s="141"/>
      <c r="G228" s="141"/>
      <c r="H228" s="141"/>
      <c r="I228" s="127"/>
    </row>
    <row r="229" spans="1:10" x14ac:dyDescent="0.3">
      <c r="A229" s="141" t="s">
        <v>349</v>
      </c>
      <c r="B229" s="144" t="e">
        <f>B222-B228</f>
        <v>#DIV/0!</v>
      </c>
      <c r="C229" s="141"/>
      <c r="D229" s="141"/>
      <c r="E229" s="141"/>
      <c r="F229" s="141"/>
      <c r="G229" s="141"/>
      <c r="H229" s="141"/>
      <c r="I229" s="127"/>
    </row>
    <row r="230" spans="1:10" x14ac:dyDescent="0.3">
      <c r="A230" s="141"/>
      <c r="B230" s="144"/>
      <c r="C230" s="141"/>
      <c r="D230" s="141"/>
      <c r="E230" s="141"/>
      <c r="F230" s="141"/>
      <c r="G230" s="141"/>
      <c r="H230" s="141"/>
      <c r="I230" s="127"/>
    </row>
    <row r="231" spans="1:10" x14ac:dyDescent="0.3">
      <c r="A231" s="141"/>
      <c r="B231" s="141"/>
      <c r="C231" s="141"/>
      <c r="D231" s="141"/>
      <c r="E231" s="141"/>
      <c r="F231" s="141"/>
      <c r="G231" s="141"/>
      <c r="H231" s="141"/>
      <c r="I231" s="127"/>
    </row>
    <row r="232" spans="1:10" x14ac:dyDescent="0.3">
      <c r="A232" s="141"/>
      <c r="B232" s="141"/>
      <c r="C232" s="141"/>
      <c r="D232" s="141"/>
      <c r="E232" s="141"/>
      <c r="F232" s="141"/>
      <c r="G232" s="141"/>
      <c r="H232" s="141"/>
      <c r="I232" s="127"/>
    </row>
    <row r="233" spans="1:10" x14ac:dyDescent="0.3">
      <c r="A233" s="141"/>
      <c r="B233" s="141"/>
      <c r="C233" s="141"/>
      <c r="D233" s="141"/>
      <c r="E233" s="141"/>
      <c r="F233" s="141"/>
      <c r="G233" s="141"/>
      <c r="H233" s="141"/>
      <c r="I233" s="127"/>
    </row>
    <row r="234" spans="1:10" x14ac:dyDescent="0.3">
      <c r="A234" s="141"/>
      <c r="B234" s="141"/>
      <c r="C234" s="141"/>
      <c r="D234" s="141"/>
      <c r="E234" s="141"/>
      <c r="F234" s="141"/>
      <c r="G234" s="141"/>
      <c r="H234" s="141"/>
    </row>
    <row r="235" spans="1:10" x14ac:dyDescent="0.3">
      <c r="A235" s="141"/>
      <c r="B235" s="141"/>
      <c r="C235" s="141"/>
      <c r="D235" s="141"/>
      <c r="E235" s="141"/>
      <c r="F235" s="141"/>
      <c r="G235" s="141"/>
      <c r="H235" s="141"/>
    </row>
    <row r="236" spans="1:10" x14ac:dyDescent="0.3">
      <c r="A236" s="141"/>
      <c r="B236" s="141"/>
      <c r="C236" s="141"/>
      <c r="D236" s="141"/>
      <c r="E236" s="141"/>
      <c r="F236" s="141"/>
      <c r="G236" s="141"/>
      <c r="H236" s="141"/>
    </row>
    <row r="237" spans="1:10" ht="43.2" x14ac:dyDescent="0.3">
      <c r="A237" s="135" t="s">
        <v>440</v>
      </c>
      <c r="B237" s="136" t="s">
        <v>441</v>
      </c>
      <c r="C237" s="136" t="s">
        <v>442</v>
      </c>
      <c r="D237" s="136" t="s">
        <v>443</v>
      </c>
      <c r="E237" s="136" t="s">
        <v>444</v>
      </c>
      <c r="F237" s="136" t="s">
        <v>434</v>
      </c>
      <c r="G237" s="136" t="s">
        <v>432</v>
      </c>
      <c r="H237" s="136" t="s">
        <v>433</v>
      </c>
      <c r="I237" s="136" t="s">
        <v>445</v>
      </c>
      <c r="J237" s="136" t="s">
        <v>446</v>
      </c>
    </row>
    <row r="238" spans="1:10" x14ac:dyDescent="0.3">
      <c r="A238" s="137" t="str">
        <f>A120</f>
        <v>PRESTACIÓN DE SERVIZOS</v>
      </c>
      <c r="B238" s="138">
        <f>B120*(1+Vendas!Q$8)</f>
        <v>0</v>
      </c>
      <c r="C238" s="138">
        <f>C120*(1+Vendas!Q$8)</f>
        <v>0</v>
      </c>
      <c r="D238" s="138">
        <f>IF(B238=0,0,C238/B238)</f>
        <v>0</v>
      </c>
      <c r="E238" s="138">
        <f>1-D238</f>
        <v>1</v>
      </c>
      <c r="F238" s="138">
        <f>Vendas!Q$13</f>
        <v>0</v>
      </c>
      <c r="G238" s="139">
        <f>IF(F$103=0,0,F238/F$103)</f>
        <v>0</v>
      </c>
      <c r="H238" s="140">
        <f>E238*G238</f>
        <v>0</v>
      </c>
      <c r="I238" s="147">
        <f t="shared" ref="I238:I301" si="31">IF(G238&gt;0,ROUNDUP(B$228*G238/B238,0),0)</f>
        <v>0</v>
      </c>
    </row>
    <row r="239" spans="1:10" x14ac:dyDescent="0.3">
      <c r="A239" s="137" t="str">
        <f>A121</f>
        <v>PRODUTO 1</v>
      </c>
      <c r="B239" s="138">
        <f>B121*(1+Vendas!Q$8)</f>
        <v>0</v>
      </c>
      <c r="C239" s="138">
        <f>C121*(1+Vendas!Q$8)</f>
        <v>0</v>
      </c>
      <c r="D239" s="138">
        <f>IF(B239=0,0,C239/B239)</f>
        <v>0</v>
      </c>
      <c r="E239" s="138">
        <f>1-D239</f>
        <v>1</v>
      </c>
      <c r="F239" s="138" t="e">
        <f>Vendas!Q$23</f>
        <v>#DIV/0!</v>
      </c>
      <c r="G239" s="139">
        <f>IF(F$103=0,0,F239/F$103)</f>
        <v>0</v>
      </c>
      <c r="H239" s="140">
        <f>E239*G239</f>
        <v>0</v>
      </c>
      <c r="I239" s="147">
        <f t="shared" si="31"/>
        <v>0</v>
      </c>
      <c r="J239" s="82">
        <f>IF(C239&gt;0,F239/B239*C239,0)</f>
        <v>0</v>
      </c>
    </row>
    <row r="240" spans="1:10" x14ac:dyDescent="0.3">
      <c r="A240" s="137" t="str">
        <f t="shared" ref="A240:A303" si="32">A122</f>
        <v>PRODUTO 2</v>
      </c>
      <c r="B240" s="138">
        <f>B122*(1+Vendas!Q$8)</f>
        <v>0</v>
      </c>
      <c r="C240" s="138">
        <f>C122*(1+Vendas!Q$8)</f>
        <v>0</v>
      </c>
      <c r="D240" s="138">
        <f t="shared" ref="D240:D303" si="33">IF(B240=0,0,C240/B240)</f>
        <v>0</v>
      </c>
      <c r="E240" s="138">
        <f t="shared" ref="E240:E303" si="34">1-D240</f>
        <v>1</v>
      </c>
      <c r="F240" s="138" t="e">
        <f>Vendas!Q$33</f>
        <v>#DIV/0!</v>
      </c>
      <c r="G240" s="139">
        <f t="shared" ref="G240:G303" si="35">IF(F$103=0,0,F240/F$103)</f>
        <v>0</v>
      </c>
      <c r="H240" s="140">
        <f t="shared" ref="H240:H303" si="36">E240*G240</f>
        <v>0</v>
      </c>
      <c r="I240" s="147">
        <f t="shared" si="31"/>
        <v>0</v>
      </c>
      <c r="J240" s="82">
        <f t="shared" ref="J240:J303" si="37">IF(C240&gt;0,F240/B240*C240,0)</f>
        <v>0</v>
      </c>
    </row>
    <row r="241" spans="1:10" x14ac:dyDescent="0.3">
      <c r="A241" s="137" t="str">
        <f t="shared" si="32"/>
        <v>PRODUTO 3</v>
      </c>
      <c r="B241" s="138">
        <f>B123*(1+Vendas!Q$8)</f>
        <v>0</v>
      </c>
      <c r="C241" s="138">
        <f>C123*(1+Vendas!Q$8)</f>
        <v>0</v>
      </c>
      <c r="D241" s="138">
        <f t="shared" si="33"/>
        <v>0</v>
      </c>
      <c r="E241" s="138">
        <f t="shared" si="34"/>
        <v>1</v>
      </c>
      <c r="F241" s="138" t="e">
        <f>Vendas!Q$43</f>
        <v>#DIV/0!</v>
      </c>
      <c r="G241" s="139">
        <f t="shared" si="35"/>
        <v>0</v>
      </c>
      <c r="H241" s="140">
        <f t="shared" si="36"/>
        <v>0</v>
      </c>
      <c r="I241" s="147">
        <f t="shared" si="31"/>
        <v>0</v>
      </c>
      <c r="J241" s="82">
        <f t="shared" si="37"/>
        <v>0</v>
      </c>
    </row>
    <row r="242" spans="1:10" x14ac:dyDescent="0.3">
      <c r="A242" s="137" t="str">
        <f t="shared" si="32"/>
        <v>PRODUTO 4</v>
      </c>
      <c r="B242" s="138">
        <f>B124*(1+Vendas!Q$8)</f>
        <v>0</v>
      </c>
      <c r="C242" s="138">
        <f>C124*(1+Vendas!Q$8)</f>
        <v>0</v>
      </c>
      <c r="D242" s="138">
        <f t="shared" si="33"/>
        <v>0</v>
      </c>
      <c r="E242" s="138">
        <f t="shared" si="34"/>
        <v>1</v>
      </c>
      <c r="F242" s="138" t="e">
        <f>Vendas!Q$53</f>
        <v>#DIV/0!</v>
      </c>
      <c r="G242" s="139">
        <f t="shared" si="35"/>
        <v>0</v>
      </c>
      <c r="H242" s="140">
        <f t="shared" si="36"/>
        <v>0</v>
      </c>
      <c r="I242" s="147">
        <f t="shared" si="31"/>
        <v>0</v>
      </c>
      <c r="J242" s="82">
        <f t="shared" si="37"/>
        <v>0</v>
      </c>
    </row>
    <row r="243" spans="1:10" x14ac:dyDescent="0.3">
      <c r="A243" s="137" t="str">
        <f t="shared" si="32"/>
        <v>PRODUTO 5</v>
      </c>
      <c r="B243" s="138">
        <f>B125*(1+Vendas!Q$8)</f>
        <v>0</v>
      </c>
      <c r="C243" s="138">
        <f>C125*(1+Vendas!Q$8)</f>
        <v>0</v>
      </c>
      <c r="D243" s="138">
        <f t="shared" si="33"/>
        <v>0</v>
      </c>
      <c r="E243" s="138">
        <f t="shared" si="34"/>
        <v>1</v>
      </c>
      <c r="F243" s="138">
        <f>Vendas!Q$63</f>
        <v>0</v>
      </c>
      <c r="G243" s="139">
        <f t="shared" si="35"/>
        <v>0</v>
      </c>
      <c r="H243" s="140">
        <f t="shared" si="36"/>
        <v>0</v>
      </c>
      <c r="I243" s="147">
        <f t="shared" si="31"/>
        <v>0</v>
      </c>
      <c r="J243" s="82">
        <f t="shared" si="37"/>
        <v>0</v>
      </c>
    </row>
    <row r="244" spans="1:10" x14ac:dyDescent="0.3">
      <c r="A244" s="137" t="str">
        <f t="shared" si="32"/>
        <v>PRODUTO 6</v>
      </c>
      <c r="B244" s="138">
        <f>B126*(1+Vendas!Q$8)</f>
        <v>0</v>
      </c>
      <c r="C244" s="138">
        <f>C126*(1+Vendas!Q$8)</f>
        <v>0</v>
      </c>
      <c r="D244" s="138">
        <f t="shared" si="33"/>
        <v>0</v>
      </c>
      <c r="E244" s="138">
        <f t="shared" si="34"/>
        <v>1</v>
      </c>
      <c r="F244" s="138">
        <f>Vendas!Q$73</f>
        <v>0</v>
      </c>
      <c r="G244" s="139">
        <f t="shared" si="35"/>
        <v>0</v>
      </c>
      <c r="H244" s="140">
        <f t="shared" si="36"/>
        <v>0</v>
      </c>
      <c r="I244" s="147">
        <f t="shared" si="31"/>
        <v>0</v>
      </c>
      <c r="J244" s="82">
        <f t="shared" si="37"/>
        <v>0</v>
      </c>
    </row>
    <row r="245" spans="1:10" x14ac:dyDescent="0.3">
      <c r="A245" s="137" t="str">
        <f t="shared" si="32"/>
        <v>PRODUTO 7</v>
      </c>
      <c r="B245" s="138">
        <f>B127*(1+Vendas!Q$8)</f>
        <v>0</v>
      </c>
      <c r="C245" s="138">
        <f>C127*(1+Vendas!Q$8)</f>
        <v>0</v>
      </c>
      <c r="D245" s="138">
        <f t="shared" si="33"/>
        <v>0</v>
      </c>
      <c r="E245" s="138">
        <f t="shared" si="34"/>
        <v>1</v>
      </c>
      <c r="F245" s="138">
        <f>Vendas!Q$83</f>
        <v>0</v>
      </c>
      <c r="G245" s="139">
        <f t="shared" si="35"/>
        <v>0</v>
      </c>
      <c r="H245" s="140">
        <f t="shared" si="36"/>
        <v>0</v>
      </c>
      <c r="I245" s="147">
        <f t="shared" si="31"/>
        <v>0</v>
      </c>
      <c r="J245" s="82">
        <f t="shared" si="37"/>
        <v>0</v>
      </c>
    </row>
    <row r="246" spans="1:10" x14ac:dyDescent="0.3">
      <c r="A246" s="137" t="str">
        <f t="shared" si="32"/>
        <v>PRODUTO 8</v>
      </c>
      <c r="B246" s="138">
        <f>B128*(1+Vendas!Q$8)</f>
        <v>0</v>
      </c>
      <c r="C246" s="138">
        <f>C128*(1+Vendas!Q$8)</f>
        <v>0</v>
      </c>
      <c r="D246" s="138">
        <f t="shared" si="33"/>
        <v>0</v>
      </c>
      <c r="E246" s="138">
        <f t="shared" si="34"/>
        <v>1</v>
      </c>
      <c r="F246" s="138">
        <f>Vendas!Q$93</f>
        <v>0</v>
      </c>
      <c r="G246" s="139">
        <f t="shared" si="35"/>
        <v>0</v>
      </c>
      <c r="H246" s="140">
        <f t="shared" si="36"/>
        <v>0</v>
      </c>
      <c r="I246" s="147">
        <f t="shared" si="31"/>
        <v>0</v>
      </c>
      <c r="J246" s="82">
        <f t="shared" si="37"/>
        <v>0</v>
      </c>
    </row>
    <row r="247" spans="1:10" x14ac:dyDescent="0.3">
      <c r="A247" s="137" t="str">
        <f t="shared" si="32"/>
        <v>PRODUTO 9</v>
      </c>
      <c r="B247" s="138">
        <f>B129*(1+Vendas!Q$8)</f>
        <v>0</v>
      </c>
      <c r="C247" s="138">
        <f>C129*(1+Vendas!Q$8)</f>
        <v>0</v>
      </c>
      <c r="D247" s="138">
        <f t="shared" si="33"/>
        <v>0</v>
      </c>
      <c r="E247" s="138">
        <f t="shared" si="34"/>
        <v>1</v>
      </c>
      <c r="F247" s="138">
        <f>Vendas!Q$103</f>
        <v>0</v>
      </c>
      <c r="G247" s="139">
        <f t="shared" si="35"/>
        <v>0</v>
      </c>
      <c r="H247" s="140">
        <f t="shared" si="36"/>
        <v>0</v>
      </c>
      <c r="I247" s="147">
        <f t="shared" si="31"/>
        <v>0</v>
      </c>
      <c r="J247" s="82">
        <f t="shared" si="37"/>
        <v>0</v>
      </c>
    </row>
    <row r="248" spans="1:10" x14ac:dyDescent="0.3">
      <c r="A248" s="137" t="str">
        <f t="shared" si="32"/>
        <v>PRODUTO 10</v>
      </c>
      <c r="B248" s="138">
        <f>B130*(1+Vendas!Q$8)</f>
        <v>0</v>
      </c>
      <c r="C248" s="138">
        <f>C130*(1+Vendas!Q$8)</f>
        <v>0</v>
      </c>
      <c r="D248" s="138">
        <f t="shared" si="33"/>
        <v>0</v>
      </c>
      <c r="E248" s="138">
        <f t="shared" si="34"/>
        <v>1</v>
      </c>
      <c r="F248" s="138">
        <f>Vendas!Q$113</f>
        <v>0</v>
      </c>
      <c r="G248" s="139">
        <f t="shared" si="35"/>
        <v>0</v>
      </c>
      <c r="H248" s="140">
        <f t="shared" si="36"/>
        <v>0</v>
      </c>
      <c r="I248" s="147">
        <f t="shared" si="31"/>
        <v>0</v>
      </c>
      <c r="J248" s="82">
        <f t="shared" si="37"/>
        <v>0</v>
      </c>
    </row>
    <row r="249" spans="1:10" x14ac:dyDescent="0.3">
      <c r="A249" s="137" t="str">
        <f t="shared" si="32"/>
        <v>PRODUTO 11</v>
      </c>
      <c r="B249" s="138">
        <f>B131*(1+Vendas!Q$8)</f>
        <v>0</v>
      </c>
      <c r="C249" s="138">
        <f>C131*(1+Vendas!Q$8)</f>
        <v>0</v>
      </c>
      <c r="D249" s="138">
        <f t="shared" si="33"/>
        <v>0</v>
      </c>
      <c r="E249" s="138">
        <f t="shared" si="34"/>
        <v>1</v>
      </c>
      <c r="F249" s="138">
        <f>Vendas!Q$123</f>
        <v>0</v>
      </c>
      <c r="G249" s="139">
        <f t="shared" si="35"/>
        <v>0</v>
      </c>
      <c r="H249" s="140">
        <f t="shared" si="36"/>
        <v>0</v>
      </c>
      <c r="I249" s="147">
        <f t="shared" si="31"/>
        <v>0</v>
      </c>
      <c r="J249" s="82">
        <f t="shared" si="37"/>
        <v>0</v>
      </c>
    </row>
    <row r="250" spans="1:10" x14ac:dyDescent="0.3">
      <c r="A250" s="137" t="str">
        <f t="shared" si="32"/>
        <v>PRODUTO 12</v>
      </c>
      <c r="B250" s="138">
        <f>B132*(1+Vendas!Q$8)</f>
        <v>0</v>
      </c>
      <c r="C250" s="138">
        <f>C132*(1+Vendas!Q$8)</f>
        <v>0</v>
      </c>
      <c r="D250" s="138">
        <f t="shared" si="33"/>
        <v>0</v>
      </c>
      <c r="E250" s="138">
        <f t="shared" si="34"/>
        <v>1</v>
      </c>
      <c r="F250" s="138">
        <f>Vendas!Q$133</f>
        <v>0</v>
      </c>
      <c r="G250" s="139">
        <f t="shared" si="35"/>
        <v>0</v>
      </c>
      <c r="H250" s="140">
        <f t="shared" si="36"/>
        <v>0</v>
      </c>
      <c r="I250" s="147">
        <f t="shared" si="31"/>
        <v>0</v>
      </c>
      <c r="J250" s="82">
        <f t="shared" si="37"/>
        <v>0</v>
      </c>
    </row>
    <row r="251" spans="1:10" x14ac:dyDescent="0.3">
      <c r="A251" s="137" t="str">
        <f t="shared" si="32"/>
        <v>PRODUTO 13</v>
      </c>
      <c r="B251" s="138">
        <f>B133*(1+Vendas!Q$8)</f>
        <v>0</v>
      </c>
      <c r="C251" s="138">
        <f>C133*(1+Vendas!Q$8)</f>
        <v>0</v>
      </c>
      <c r="D251" s="138">
        <f t="shared" si="33"/>
        <v>0</v>
      </c>
      <c r="E251" s="138">
        <f t="shared" si="34"/>
        <v>1</v>
      </c>
      <c r="F251" s="138">
        <f>Vendas!Q$143</f>
        <v>0</v>
      </c>
      <c r="G251" s="139">
        <f t="shared" si="35"/>
        <v>0</v>
      </c>
      <c r="H251" s="140">
        <f t="shared" si="36"/>
        <v>0</v>
      </c>
      <c r="I251" s="147">
        <f t="shared" si="31"/>
        <v>0</v>
      </c>
      <c r="J251" s="82">
        <f t="shared" si="37"/>
        <v>0</v>
      </c>
    </row>
    <row r="252" spans="1:10" x14ac:dyDescent="0.3">
      <c r="A252" s="137" t="str">
        <f t="shared" si="32"/>
        <v>PRODUTO 14</v>
      </c>
      <c r="B252" s="138">
        <f>B134*(1+Vendas!Q$8)</f>
        <v>0</v>
      </c>
      <c r="C252" s="138">
        <f>C134*(1+Vendas!Q$8)</f>
        <v>0</v>
      </c>
      <c r="D252" s="138">
        <f t="shared" si="33"/>
        <v>0</v>
      </c>
      <c r="E252" s="138">
        <f t="shared" si="34"/>
        <v>1</v>
      </c>
      <c r="F252" s="138">
        <f>Vendas!Q$153</f>
        <v>0</v>
      </c>
      <c r="G252" s="139">
        <f t="shared" si="35"/>
        <v>0</v>
      </c>
      <c r="H252" s="140">
        <f t="shared" si="36"/>
        <v>0</v>
      </c>
      <c r="I252" s="147">
        <f t="shared" si="31"/>
        <v>0</v>
      </c>
      <c r="J252" s="82">
        <f t="shared" si="37"/>
        <v>0</v>
      </c>
    </row>
    <row r="253" spans="1:10" x14ac:dyDescent="0.3">
      <c r="A253" s="137" t="str">
        <f t="shared" si="32"/>
        <v>PRODUTO 15</v>
      </c>
      <c r="B253" s="138">
        <f>B135*(1+Vendas!Q$8)</f>
        <v>0</v>
      </c>
      <c r="C253" s="138">
        <f>C135*(1+Vendas!Q$8)</f>
        <v>0</v>
      </c>
      <c r="D253" s="138">
        <f t="shared" si="33"/>
        <v>0</v>
      </c>
      <c r="E253" s="138">
        <f t="shared" si="34"/>
        <v>1</v>
      </c>
      <c r="F253" s="138">
        <f>Vendas!Q$163</f>
        <v>0</v>
      </c>
      <c r="G253" s="139">
        <f t="shared" si="35"/>
        <v>0</v>
      </c>
      <c r="H253" s="140">
        <f t="shared" si="36"/>
        <v>0</v>
      </c>
      <c r="I253" s="147">
        <f t="shared" si="31"/>
        <v>0</v>
      </c>
      <c r="J253" s="82">
        <f t="shared" si="37"/>
        <v>0</v>
      </c>
    </row>
    <row r="254" spans="1:10" x14ac:dyDescent="0.3">
      <c r="A254" s="137" t="str">
        <f t="shared" si="32"/>
        <v>PRODUTO 16</v>
      </c>
      <c r="B254" s="138">
        <f>B136*(1+Vendas!Q$8)</f>
        <v>0</v>
      </c>
      <c r="C254" s="138">
        <f>C136*(1+Vendas!Q$8)</f>
        <v>0</v>
      </c>
      <c r="D254" s="138">
        <f t="shared" si="33"/>
        <v>0</v>
      </c>
      <c r="E254" s="138">
        <f t="shared" si="34"/>
        <v>1</v>
      </c>
      <c r="F254" s="138">
        <f>Vendas!Q$173</f>
        <v>0</v>
      </c>
      <c r="G254" s="139">
        <f t="shared" si="35"/>
        <v>0</v>
      </c>
      <c r="H254" s="140">
        <f t="shared" si="36"/>
        <v>0</v>
      </c>
      <c r="I254" s="147">
        <f t="shared" si="31"/>
        <v>0</v>
      </c>
      <c r="J254" s="82">
        <f t="shared" si="37"/>
        <v>0</v>
      </c>
    </row>
    <row r="255" spans="1:10" x14ac:dyDescent="0.3">
      <c r="A255" s="137" t="str">
        <f t="shared" si="32"/>
        <v>PRODUTO 17</v>
      </c>
      <c r="B255" s="138">
        <f>B137*(1+Vendas!Q$8)</f>
        <v>0</v>
      </c>
      <c r="C255" s="138">
        <f>C137*(1+Vendas!Q$8)</f>
        <v>0</v>
      </c>
      <c r="D255" s="138">
        <f t="shared" si="33"/>
        <v>0</v>
      </c>
      <c r="E255" s="138">
        <f t="shared" si="34"/>
        <v>1</v>
      </c>
      <c r="F255" s="138">
        <f>Vendas!Q$183</f>
        <v>0</v>
      </c>
      <c r="G255" s="139">
        <f t="shared" si="35"/>
        <v>0</v>
      </c>
      <c r="H255" s="140">
        <f t="shared" si="36"/>
        <v>0</v>
      </c>
      <c r="I255" s="147">
        <f t="shared" si="31"/>
        <v>0</v>
      </c>
      <c r="J255" s="82">
        <f t="shared" si="37"/>
        <v>0</v>
      </c>
    </row>
    <row r="256" spans="1:10" x14ac:dyDescent="0.3">
      <c r="A256" s="137" t="str">
        <f t="shared" si="32"/>
        <v>PRODUTO 18</v>
      </c>
      <c r="B256" s="138">
        <f>B138*(1+Vendas!Q$8)</f>
        <v>0</v>
      </c>
      <c r="C256" s="138">
        <f>C138*(1+Vendas!Q$8)</f>
        <v>0</v>
      </c>
      <c r="D256" s="138">
        <f t="shared" si="33"/>
        <v>0</v>
      </c>
      <c r="E256" s="138">
        <f t="shared" si="34"/>
        <v>1</v>
      </c>
      <c r="F256" s="138">
        <f>Vendas!Q$193</f>
        <v>0</v>
      </c>
      <c r="G256" s="139">
        <f t="shared" si="35"/>
        <v>0</v>
      </c>
      <c r="H256" s="140">
        <f t="shared" si="36"/>
        <v>0</v>
      </c>
      <c r="I256" s="147">
        <f t="shared" si="31"/>
        <v>0</v>
      </c>
      <c r="J256" s="82">
        <f t="shared" si="37"/>
        <v>0</v>
      </c>
    </row>
    <row r="257" spans="1:10" x14ac:dyDescent="0.3">
      <c r="A257" s="137" t="str">
        <f t="shared" si="32"/>
        <v>PRODUTO 19</v>
      </c>
      <c r="B257" s="138">
        <f>B139*(1+Vendas!Q$8)</f>
        <v>0</v>
      </c>
      <c r="C257" s="138">
        <f>C139*(1+Vendas!Q$8)</f>
        <v>0</v>
      </c>
      <c r="D257" s="138">
        <f t="shared" si="33"/>
        <v>0</v>
      </c>
      <c r="E257" s="138">
        <f t="shared" si="34"/>
        <v>1</v>
      </c>
      <c r="F257" s="138">
        <f>Vendas!Q$203</f>
        <v>0</v>
      </c>
      <c r="G257" s="139">
        <f t="shared" si="35"/>
        <v>0</v>
      </c>
      <c r="H257" s="140">
        <f t="shared" si="36"/>
        <v>0</v>
      </c>
      <c r="I257" s="147">
        <f t="shared" si="31"/>
        <v>0</v>
      </c>
      <c r="J257" s="82">
        <f t="shared" si="37"/>
        <v>0</v>
      </c>
    </row>
    <row r="258" spans="1:10" x14ac:dyDescent="0.3">
      <c r="A258" s="137" t="str">
        <f t="shared" si="32"/>
        <v>PRODUTO 20</v>
      </c>
      <c r="B258" s="138">
        <f>B140*(1+Vendas!Q$8)</f>
        <v>0</v>
      </c>
      <c r="C258" s="138">
        <f>C140*(1+Vendas!Q$8)</f>
        <v>0</v>
      </c>
      <c r="D258" s="138">
        <f t="shared" si="33"/>
        <v>0</v>
      </c>
      <c r="E258" s="138">
        <f t="shared" si="34"/>
        <v>1</v>
      </c>
      <c r="F258" s="138">
        <f>Vendas!Q$213</f>
        <v>0</v>
      </c>
      <c r="G258" s="139">
        <f t="shared" si="35"/>
        <v>0</v>
      </c>
      <c r="H258" s="140">
        <f t="shared" si="36"/>
        <v>0</v>
      </c>
      <c r="I258" s="147">
        <f t="shared" si="31"/>
        <v>0</v>
      </c>
      <c r="J258" s="82">
        <f t="shared" si="37"/>
        <v>0</v>
      </c>
    </row>
    <row r="259" spans="1:10" x14ac:dyDescent="0.3">
      <c r="A259" s="137" t="str">
        <f t="shared" si="32"/>
        <v>PRODUTO 21</v>
      </c>
      <c r="B259" s="138">
        <f>B141*(1+Vendas!Q$8)</f>
        <v>0</v>
      </c>
      <c r="C259" s="138">
        <f>C141*(1+Vendas!Q$8)</f>
        <v>0</v>
      </c>
      <c r="D259" s="138">
        <f t="shared" si="33"/>
        <v>0</v>
      </c>
      <c r="E259" s="138">
        <f t="shared" si="34"/>
        <v>1</v>
      </c>
      <c r="F259" s="138">
        <f>Vendas!Q$223</f>
        <v>0</v>
      </c>
      <c r="G259" s="139">
        <f t="shared" si="35"/>
        <v>0</v>
      </c>
      <c r="H259" s="140">
        <f t="shared" si="36"/>
        <v>0</v>
      </c>
      <c r="I259" s="147">
        <f t="shared" si="31"/>
        <v>0</v>
      </c>
      <c r="J259" s="82">
        <f t="shared" si="37"/>
        <v>0</v>
      </c>
    </row>
    <row r="260" spans="1:10" x14ac:dyDescent="0.3">
      <c r="A260" s="137" t="str">
        <f t="shared" si="32"/>
        <v>PRODUTO 22</v>
      </c>
      <c r="B260" s="138">
        <f>B142*(1+Vendas!Q$8)</f>
        <v>0</v>
      </c>
      <c r="C260" s="138">
        <f>C142*(1+Vendas!Q$8)</f>
        <v>0</v>
      </c>
      <c r="D260" s="138">
        <f t="shared" si="33"/>
        <v>0</v>
      </c>
      <c r="E260" s="138">
        <f t="shared" si="34"/>
        <v>1</v>
      </c>
      <c r="F260" s="138">
        <f>Vendas!Q$233</f>
        <v>0</v>
      </c>
      <c r="G260" s="139">
        <f t="shared" si="35"/>
        <v>0</v>
      </c>
      <c r="H260" s="140">
        <f t="shared" si="36"/>
        <v>0</v>
      </c>
      <c r="I260" s="147">
        <f t="shared" si="31"/>
        <v>0</v>
      </c>
      <c r="J260" s="82">
        <f t="shared" si="37"/>
        <v>0</v>
      </c>
    </row>
    <row r="261" spans="1:10" x14ac:dyDescent="0.3">
      <c r="A261" s="137" t="str">
        <f t="shared" si="32"/>
        <v>PRODUTO 23</v>
      </c>
      <c r="B261" s="138">
        <f>B143*(1+Vendas!Q$8)</f>
        <v>0</v>
      </c>
      <c r="C261" s="138">
        <f>C143*(1+Vendas!Q$8)</f>
        <v>0</v>
      </c>
      <c r="D261" s="138">
        <f t="shared" si="33"/>
        <v>0</v>
      </c>
      <c r="E261" s="138">
        <f t="shared" si="34"/>
        <v>1</v>
      </c>
      <c r="F261" s="138">
        <f>Vendas!Q$243</f>
        <v>0</v>
      </c>
      <c r="G261" s="139">
        <f t="shared" si="35"/>
        <v>0</v>
      </c>
      <c r="H261" s="140">
        <f t="shared" si="36"/>
        <v>0</v>
      </c>
      <c r="I261" s="147">
        <f t="shared" si="31"/>
        <v>0</v>
      </c>
      <c r="J261" s="82">
        <f t="shared" si="37"/>
        <v>0</v>
      </c>
    </row>
    <row r="262" spans="1:10" x14ac:dyDescent="0.3">
      <c r="A262" s="137" t="str">
        <f t="shared" si="32"/>
        <v>PRODUTO 24</v>
      </c>
      <c r="B262" s="138">
        <f>B144*(1+Vendas!Q$8)</f>
        <v>0</v>
      </c>
      <c r="C262" s="138">
        <f>C144*(1+Vendas!Q$8)</f>
        <v>0</v>
      </c>
      <c r="D262" s="138">
        <f t="shared" si="33"/>
        <v>0</v>
      </c>
      <c r="E262" s="138">
        <f t="shared" si="34"/>
        <v>1</v>
      </c>
      <c r="F262" s="138">
        <f>Vendas!Q$253</f>
        <v>0</v>
      </c>
      <c r="G262" s="139">
        <f t="shared" si="35"/>
        <v>0</v>
      </c>
      <c r="H262" s="140">
        <f t="shared" si="36"/>
        <v>0</v>
      </c>
      <c r="I262" s="147">
        <f t="shared" si="31"/>
        <v>0</v>
      </c>
      <c r="J262" s="82">
        <f t="shared" si="37"/>
        <v>0</v>
      </c>
    </row>
    <row r="263" spans="1:10" x14ac:dyDescent="0.3">
      <c r="A263" s="137" t="str">
        <f t="shared" si="32"/>
        <v>PRODUTO 25</v>
      </c>
      <c r="B263" s="138">
        <f>B145*(1+Vendas!Q$8)</f>
        <v>0</v>
      </c>
      <c r="C263" s="138">
        <f>C145*(1+Vendas!Q$8)</f>
        <v>0</v>
      </c>
      <c r="D263" s="138">
        <f t="shared" si="33"/>
        <v>0</v>
      </c>
      <c r="E263" s="138">
        <f t="shared" si="34"/>
        <v>1</v>
      </c>
      <c r="F263" s="138">
        <f>Vendas!Q$263</f>
        <v>0</v>
      </c>
      <c r="G263" s="139">
        <f t="shared" si="35"/>
        <v>0</v>
      </c>
      <c r="H263" s="140">
        <f t="shared" si="36"/>
        <v>0</v>
      </c>
      <c r="I263" s="147">
        <f t="shared" si="31"/>
        <v>0</v>
      </c>
      <c r="J263" s="82">
        <f t="shared" si="37"/>
        <v>0</v>
      </c>
    </row>
    <row r="264" spans="1:10" x14ac:dyDescent="0.3">
      <c r="A264" s="137" t="str">
        <f t="shared" si="32"/>
        <v>PRODUTO 26</v>
      </c>
      <c r="B264" s="138">
        <f>B146*(1+Vendas!Q$8)</f>
        <v>0</v>
      </c>
      <c r="C264" s="138">
        <f>C146*(1+Vendas!Q$8)</f>
        <v>0</v>
      </c>
      <c r="D264" s="138">
        <f t="shared" si="33"/>
        <v>0</v>
      </c>
      <c r="E264" s="138">
        <f t="shared" si="34"/>
        <v>1</v>
      </c>
      <c r="F264" s="138">
        <f>Vendas!Q$273</f>
        <v>0</v>
      </c>
      <c r="G264" s="139">
        <f t="shared" si="35"/>
        <v>0</v>
      </c>
      <c r="H264" s="140">
        <f t="shared" si="36"/>
        <v>0</v>
      </c>
      <c r="I264" s="147">
        <f t="shared" si="31"/>
        <v>0</v>
      </c>
      <c r="J264" s="82">
        <f t="shared" si="37"/>
        <v>0</v>
      </c>
    </row>
    <row r="265" spans="1:10" x14ac:dyDescent="0.3">
      <c r="A265" s="137" t="str">
        <f t="shared" si="32"/>
        <v>PRODUTO 27</v>
      </c>
      <c r="B265" s="138">
        <f>B147*(1+Vendas!Q$8)</f>
        <v>0</v>
      </c>
      <c r="C265" s="138">
        <f>C147*(1+Vendas!Q$8)</f>
        <v>0</v>
      </c>
      <c r="D265" s="138">
        <f t="shared" si="33"/>
        <v>0</v>
      </c>
      <c r="E265" s="138">
        <f t="shared" si="34"/>
        <v>1</v>
      </c>
      <c r="F265" s="138">
        <f>Vendas!Q$283</f>
        <v>0</v>
      </c>
      <c r="G265" s="139">
        <f t="shared" si="35"/>
        <v>0</v>
      </c>
      <c r="H265" s="140">
        <f t="shared" si="36"/>
        <v>0</v>
      </c>
      <c r="I265" s="147">
        <f t="shared" si="31"/>
        <v>0</v>
      </c>
      <c r="J265" s="82">
        <f t="shared" si="37"/>
        <v>0</v>
      </c>
    </row>
    <row r="266" spans="1:10" x14ac:dyDescent="0.3">
      <c r="A266" s="137" t="str">
        <f t="shared" si="32"/>
        <v>PRODUTO 28</v>
      </c>
      <c r="B266" s="138">
        <f>B148*(1+Vendas!Q$8)</f>
        <v>0</v>
      </c>
      <c r="C266" s="138">
        <f>C148*(1+Vendas!Q$8)</f>
        <v>0</v>
      </c>
      <c r="D266" s="138">
        <f t="shared" si="33"/>
        <v>0</v>
      </c>
      <c r="E266" s="138">
        <f t="shared" si="34"/>
        <v>1</v>
      </c>
      <c r="F266" s="138">
        <f>Vendas!Q$293</f>
        <v>0</v>
      </c>
      <c r="G266" s="139">
        <f t="shared" si="35"/>
        <v>0</v>
      </c>
      <c r="H266" s="140">
        <f t="shared" si="36"/>
        <v>0</v>
      </c>
      <c r="I266" s="147">
        <f t="shared" si="31"/>
        <v>0</v>
      </c>
      <c r="J266" s="82">
        <f t="shared" si="37"/>
        <v>0</v>
      </c>
    </row>
    <row r="267" spans="1:10" x14ac:dyDescent="0.3">
      <c r="A267" s="137" t="str">
        <f t="shared" si="32"/>
        <v>PRODUTO 29</v>
      </c>
      <c r="B267" s="138">
        <f>B149*(1+Vendas!Q$8)</f>
        <v>0</v>
      </c>
      <c r="C267" s="138">
        <f>C149*(1+Vendas!Q$8)</f>
        <v>0</v>
      </c>
      <c r="D267" s="138">
        <f t="shared" si="33"/>
        <v>0</v>
      </c>
      <c r="E267" s="138">
        <f t="shared" si="34"/>
        <v>1</v>
      </c>
      <c r="F267" s="138">
        <f>Vendas!Q$303</f>
        <v>0</v>
      </c>
      <c r="G267" s="139">
        <f t="shared" si="35"/>
        <v>0</v>
      </c>
      <c r="H267" s="140">
        <f t="shared" si="36"/>
        <v>0</v>
      </c>
      <c r="I267" s="147">
        <f t="shared" si="31"/>
        <v>0</v>
      </c>
      <c r="J267" s="82">
        <f t="shared" si="37"/>
        <v>0</v>
      </c>
    </row>
    <row r="268" spans="1:10" x14ac:dyDescent="0.3">
      <c r="A268" s="137" t="str">
        <f t="shared" si="32"/>
        <v>PRODUTO 30</v>
      </c>
      <c r="B268" s="138">
        <f>B150*(1+Vendas!Q$8)</f>
        <v>0</v>
      </c>
      <c r="C268" s="138">
        <f>C150*(1+Vendas!Q$8)</f>
        <v>0</v>
      </c>
      <c r="D268" s="138">
        <f t="shared" si="33"/>
        <v>0</v>
      </c>
      <c r="E268" s="138">
        <f t="shared" si="34"/>
        <v>1</v>
      </c>
      <c r="F268" s="138">
        <f>Vendas!Q$313</f>
        <v>0</v>
      </c>
      <c r="G268" s="139">
        <f t="shared" si="35"/>
        <v>0</v>
      </c>
      <c r="H268" s="140">
        <f t="shared" si="36"/>
        <v>0</v>
      </c>
      <c r="I268" s="147">
        <f t="shared" si="31"/>
        <v>0</v>
      </c>
      <c r="J268" s="82">
        <f t="shared" si="37"/>
        <v>0</v>
      </c>
    </row>
    <row r="269" spans="1:10" x14ac:dyDescent="0.3">
      <c r="A269" s="137" t="str">
        <f t="shared" si="32"/>
        <v>PRODUTO 31</v>
      </c>
      <c r="B269" s="138">
        <f>B151*(1+Vendas!Q$8)</f>
        <v>0</v>
      </c>
      <c r="C269" s="138">
        <f>C151*(1+Vendas!Q$8)</f>
        <v>0</v>
      </c>
      <c r="D269" s="138">
        <f t="shared" si="33"/>
        <v>0</v>
      </c>
      <c r="E269" s="138">
        <f t="shared" si="34"/>
        <v>1</v>
      </c>
      <c r="F269" s="138">
        <f>Vendas!Q$323</f>
        <v>0</v>
      </c>
      <c r="G269" s="139">
        <f t="shared" si="35"/>
        <v>0</v>
      </c>
      <c r="H269" s="140">
        <f t="shared" si="36"/>
        <v>0</v>
      </c>
      <c r="I269" s="147">
        <f t="shared" si="31"/>
        <v>0</v>
      </c>
      <c r="J269" s="82">
        <f t="shared" si="37"/>
        <v>0</v>
      </c>
    </row>
    <row r="270" spans="1:10" x14ac:dyDescent="0.3">
      <c r="A270" s="137" t="str">
        <f t="shared" si="32"/>
        <v>PRODUTO 32</v>
      </c>
      <c r="B270" s="138">
        <f>B152*(1+Vendas!Q$8)</f>
        <v>0</v>
      </c>
      <c r="C270" s="138">
        <f>C152*(1+Vendas!Q$8)</f>
        <v>0</v>
      </c>
      <c r="D270" s="138">
        <f t="shared" si="33"/>
        <v>0</v>
      </c>
      <c r="E270" s="138">
        <f t="shared" si="34"/>
        <v>1</v>
      </c>
      <c r="F270" s="138">
        <f>Vendas!Q$333</f>
        <v>0</v>
      </c>
      <c r="G270" s="139">
        <f t="shared" si="35"/>
        <v>0</v>
      </c>
      <c r="H270" s="140">
        <f t="shared" si="36"/>
        <v>0</v>
      </c>
      <c r="I270" s="147">
        <f t="shared" si="31"/>
        <v>0</v>
      </c>
      <c r="J270" s="82">
        <f t="shared" si="37"/>
        <v>0</v>
      </c>
    </row>
    <row r="271" spans="1:10" x14ac:dyDescent="0.3">
      <c r="A271" s="137" t="str">
        <f t="shared" si="32"/>
        <v>PRODUTO 33</v>
      </c>
      <c r="B271" s="138">
        <f>B153*(1+Vendas!Q$8)</f>
        <v>0</v>
      </c>
      <c r="C271" s="138">
        <f>C153*(1+Vendas!Q$8)</f>
        <v>0</v>
      </c>
      <c r="D271" s="138">
        <f t="shared" si="33"/>
        <v>0</v>
      </c>
      <c r="E271" s="138">
        <f t="shared" si="34"/>
        <v>1</v>
      </c>
      <c r="F271" s="138">
        <f>Vendas!Q$343</f>
        <v>0</v>
      </c>
      <c r="G271" s="139">
        <f t="shared" si="35"/>
        <v>0</v>
      </c>
      <c r="H271" s="140">
        <f t="shared" si="36"/>
        <v>0</v>
      </c>
      <c r="I271" s="147">
        <f t="shared" si="31"/>
        <v>0</v>
      </c>
      <c r="J271" s="82">
        <f t="shared" si="37"/>
        <v>0</v>
      </c>
    </row>
    <row r="272" spans="1:10" x14ac:dyDescent="0.3">
      <c r="A272" s="137" t="str">
        <f t="shared" si="32"/>
        <v>PRODUTO 34</v>
      </c>
      <c r="B272" s="138">
        <f>B154*(1+Vendas!Q$8)</f>
        <v>0</v>
      </c>
      <c r="C272" s="138">
        <f>C154*(1+Vendas!Q$8)</f>
        <v>0</v>
      </c>
      <c r="D272" s="138">
        <f t="shared" si="33"/>
        <v>0</v>
      </c>
      <c r="E272" s="138">
        <f t="shared" si="34"/>
        <v>1</v>
      </c>
      <c r="F272" s="138">
        <f>Vendas!Q$353</f>
        <v>0</v>
      </c>
      <c r="G272" s="139">
        <f t="shared" si="35"/>
        <v>0</v>
      </c>
      <c r="H272" s="140">
        <f t="shared" si="36"/>
        <v>0</v>
      </c>
      <c r="I272" s="147">
        <f t="shared" si="31"/>
        <v>0</v>
      </c>
      <c r="J272" s="82">
        <f t="shared" si="37"/>
        <v>0</v>
      </c>
    </row>
    <row r="273" spans="1:10" x14ac:dyDescent="0.3">
      <c r="A273" s="137" t="str">
        <f t="shared" si="32"/>
        <v>PRODUTO 35</v>
      </c>
      <c r="B273" s="138">
        <f>B155*(1+Vendas!Q$8)</f>
        <v>0</v>
      </c>
      <c r="C273" s="138">
        <f>C155*(1+Vendas!Q$8)</f>
        <v>0</v>
      </c>
      <c r="D273" s="138">
        <f t="shared" si="33"/>
        <v>0</v>
      </c>
      <c r="E273" s="138">
        <f t="shared" si="34"/>
        <v>1</v>
      </c>
      <c r="F273" s="138">
        <f>Vendas!Q$363</f>
        <v>0</v>
      </c>
      <c r="G273" s="139">
        <f t="shared" si="35"/>
        <v>0</v>
      </c>
      <c r="H273" s="140">
        <f t="shared" si="36"/>
        <v>0</v>
      </c>
      <c r="I273" s="147">
        <f t="shared" si="31"/>
        <v>0</v>
      </c>
      <c r="J273" s="82">
        <f t="shared" si="37"/>
        <v>0</v>
      </c>
    </row>
    <row r="274" spans="1:10" x14ac:dyDescent="0.3">
      <c r="A274" s="137" t="str">
        <f t="shared" si="32"/>
        <v>PRODUTO 36</v>
      </c>
      <c r="B274" s="138">
        <f>B156*(1+Vendas!Q$8)</f>
        <v>0</v>
      </c>
      <c r="C274" s="138">
        <f>C156*(1+Vendas!Q$8)</f>
        <v>0</v>
      </c>
      <c r="D274" s="138">
        <f t="shared" si="33"/>
        <v>0</v>
      </c>
      <c r="E274" s="138">
        <f t="shared" si="34"/>
        <v>1</v>
      </c>
      <c r="F274" s="138">
        <f>Vendas!Q$373</f>
        <v>0</v>
      </c>
      <c r="G274" s="139">
        <f t="shared" si="35"/>
        <v>0</v>
      </c>
      <c r="H274" s="140">
        <f t="shared" si="36"/>
        <v>0</v>
      </c>
      <c r="I274" s="147">
        <f t="shared" si="31"/>
        <v>0</v>
      </c>
      <c r="J274" s="82">
        <f t="shared" si="37"/>
        <v>0</v>
      </c>
    </row>
    <row r="275" spans="1:10" x14ac:dyDescent="0.3">
      <c r="A275" s="137" t="str">
        <f t="shared" si="32"/>
        <v>PRODUTO 37</v>
      </c>
      <c r="B275" s="138">
        <f>B157*(1+Vendas!Q$8)</f>
        <v>0</v>
      </c>
      <c r="C275" s="138">
        <f>C157*(1+Vendas!Q$8)</f>
        <v>0</v>
      </c>
      <c r="D275" s="138">
        <f t="shared" si="33"/>
        <v>0</v>
      </c>
      <c r="E275" s="138">
        <f t="shared" si="34"/>
        <v>1</v>
      </c>
      <c r="F275" s="138">
        <f>Vendas!Q$383</f>
        <v>0</v>
      </c>
      <c r="G275" s="139">
        <f t="shared" si="35"/>
        <v>0</v>
      </c>
      <c r="H275" s="140">
        <f t="shared" si="36"/>
        <v>0</v>
      </c>
      <c r="I275" s="147">
        <f t="shared" si="31"/>
        <v>0</v>
      </c>
      <c r="J275" s="82">
        <f t="shared" si="37"/>
        <v>0</v>
      </c>
    </row>
    <row r="276" spans="1:10" x14ac:dyDescent="0.3">
      <c r="A276" s="137" t="str">
        <f t="shared" si="32"/>
        <v>PRODUTO 38</v>
      </c>
      <c r="B276" s="138">
        <f>B158*(1+Vendas!Q$8)</f>
        <v>0</v>
      </c>
      <c r="C276" s="138">
        <f>C158*(1+Vendas!Q$8)</f>
        <v>0</v>
      </c>
      <c r="D276" s="138">
        <f t="shared" si="33"/>
        <v>0</v>
      </c>
      <c r="E276" s="138">
        <f t="shared" si="34"/>
        <v>1</v>
      </c>
      <c r="F276" s="138">
        <f>Vendas!Q$393</f>
        <v>0</v>
      </c>
      <c r="G276" s="139">
        <f t="shared" si="35"/>
        <v>0</v>
      </c>
      <c r="H276" s="140">
        <f t="shared" si="36"/>
        <v>0</v>
      </c>
      <c r="I276" s="147">
        <f t="shared" si="31"/>
        <v>0</v>
      </c>
      <c r="J276" s="82">
        <f t="shared" si="37"/>
        <v>0</v>
      </c>
    </row>
    <row r="277" spans="1:10" x14ac:dyDescent="0.3">
      <c r="A277" s="137" t="str">
        <f t="shared" si="32"/>
        <v>PRODUTO 39</v>
      </c>
      <c r="B277" s="138">
        <f>B159*(1+Vendas!Q$8)</f>
        <v>0</v>
      </c>
      <c r="C277" s="138">
        <f>C159*(1+Vendas!Q$8)</f>
        <v>0</v>
      </c>
      <c r="D277" s="138">
        <f t="shared" si="33"/>
        <v>0</v>
      </c>
      <c r="E277" s="138">
        <f t="shared" si="34"/>
        <v>1</v>
      </c>
      <c r="F277" s="138">
        <f>Vendas!Q$403</f>
        <v>0</v>
      </c>
      <c r="G277" s="139">
        <f t="shared" si="35"/>
        <v>0</v>
      </c>
      <c r="H277" s="140">
        <f t="shared" si="36"/>
        <v>0</v>
      </c>
      <c r="I277" s="147">
        <f t="shared" si="31"/>
        <v>0</v>
      </c>
      <c r="J277" s="82">
        <f t="shared" si="37"/>
        <v>0</v>
      </c>
    </row>
    <row r="278" spans="1:10" x14ac:dyDescent="0.3">
      <c r="A278" s="137" t="str">
        <f t="shared" si="32"/>
        <v>PRODUTO 40</v>
      </c>
      <c r="B278" s="138">
        <f>B160*(1+Vendas!Q$8)</f>
        <v>0</v>
      </c>
      <c r="C278" s="138">
        <f>C160*(1+Vendas!Q$8)</f>
        <v>0</v>
      </c>
      <c r="D278" s="138">
        <f t="shared" si="33"/>
        <v>0</v>
      </c>
      <c r="E278" s="138">
        <f t="shared" si="34"/>
        <v>1</v>
      </c>
      <c r="F278" s="138">
        <f>Vendas!Q$413</f>
        <v>0</v>
      </c>
      <c r="G278" s="139">
        <f t="shared" si="35"/>
        <v>0</v>
      </c>
      <c r="H278" s="140">
        <f t="shared" si="36"/>
        <v>0</v>
      </c>
      <c r="I278" s="147">
        <f t="shared" si="31"/>
        <v>0</v>
      </c>
      <c r="J278" s="82">
        <f t="shared" si="37"/>
        <v>0</v>
      </c>
    </row>
    <row r="279" spans="1:10" x14ac:dyDescent="0.3">
      <c r="A279" s="137" t="str">
        <f t="shared" si="32"/>
        <v>PRODUTO 41</v>
      </c>
      <c r="B279" s="138">
        <f>B161*(1+Vendas!Q$8)</f>
        <v>0</v>
      </c>
      <c r="C279" s="138">
        <f>C161*(1+Vendas!Q$8)</f>
        <v>0</v>
      </c>
      <c r="D279" s="138">
        <f t="shared" si="33"/>
        <v>0</v>
      </c>
      <c r="E279" s="138">
        <f t="shared" si="34"/>
        <v>1</v>
      </c>
      <c r="F279" s="138">
        <f>Vendas!Q$423</f>
        <v>0</v>
      </c>
      <c r="G279" s="139">
        <f t="shared" si="35"/>
        <v>0</v>
      </c>
      <c r="H279" s="140">
        <f t="shared" si="36"/>
        <v>0</v>
      </c>
      <c r="I279" s="147">
        <f t="shared" si="31"/>
        <v>0</v>
      </c>
      <c r="J279" s="82">
        <f t="shared" si="37"/>
        <v>0</v>
      </c>
    </row>
    <row r="280" spans="1:10" x14ac:dyDescent="0.3">
      <c r="A280" s="137" t="str">
        <f t="shared" si="32"/>
        <v>PRODUTO 42</v>
      </c>
      <c r="B280" s="138">
        <f>B162*(1+Vendas!Q$8)</f>
        <v>0</v>
      </c>
      <c r="C280" s="138">
        <f>C162*(1+Vendas!Q$8)</f>
        <v>0</v>
      </c>
      <c r="D280" s="138">
        <f t="shared" si="33"/>
        <v>0</v>
      </c>
      <c r="E280" s="138">
        <f t="shared" si="34"/>
        <v>1</v>
      </c>
      <c r="F280" s="138">
        <f>Vendas!Q$433</f>
        <v>0</v>
      </c>
      <c r="G280" s="139">
        <f t="shared" si="35"/>
        <v>0</v>
      </c>
      <c r="H280" s="140">
        <f t="shared" si="36"/>
        <v>0</v>
      </c>
      <c r="I280" s="147">
        <f t="shared" si="31"/>
        <v>0</v>
      </c>
      <c r="J280" s="82">
        <f t="shared" si="37"/>
        <v>0</v>
      </c>
    </row>
    <row r="281" spans="1:10" x14ac:dyDescent="0.3">
      <c r="A281" s="137" t="str">
        <f t="shared" si="32"/>
        <v>PRODUTO 43</v>
      </c>
      <c r="B281" s="138">
        <f>B163*(1+Vendas!Q$8)</f>
        <v>0</v>
      </c>
      <c r="C281" s="138">
        <f>C163*(1+Vendas!Q$8)</f>
        <v>0</v>
      </c>
      <c r="D281" s="138">
        <f t="shared" si="33"/>
        <v>0</v>
      </c>
      <c r="E281" s="138">
        <f t="shared" si="34"/>
        <v>1</v>
      </c>
      <c r="F281" s="138">
        <f>Vendas!Q$443</f>
        <v>0</v>
      </c>
      <c r="G281" s="139">
        <f t="shared" si="35"/>
        <v>0</v>
      </c>
      <c r="H281" s="140">
        <f t="shared" si="36"/>
        <v>0</v>
      </c>
      <c r="I281" s="147">
        <f t="shared" si="31"/>
        <v>0</v>
      </c>
      <c r="J281" s="82">
        <f t="shared" si="37"/>
        <v>0</v>
      </c>
    </row>
    <row r="282" spans="1:10" x14ac:dyDescent="0.3">
      <c r="A282" s="137" t="str">
        <f t="shared" si="32"/>
        <v>PRODUTO 44</v>
      </c>
      <c r="B282" s="138">
        <f>B164*(1+Vendas!Q$8)</f>
        <v>0</v>
      </c>
      <c r="C282" s="138">
        <f>C164*(1+Vendas!Q$8)</f>
        <v>0</v>
      </c>
      <c r="D282" s="138">
        <f t="shared" si="33"/>
        <v>0</v>
      </c>
      <c r="E282" s="138">
        <f t="shared" si="34"/>
        <v>1</v>
      </c>
      <c r="F282" s="138">
        <f>Vendas!Q$453</f>
        <v>0</v>
      </c>
      <c r="G282" s="139">
        <f t="shared" si="35"/>
        <v>0</v>
      </c>
      <c r="H282" s="140">
        <f t="shared" si="36"/>
        <v>0</v>
      </c>
      <c r="I282" s="147">
        <f t="shared" si="31"/>
        <v>0</v>
      </c>
      <c r="J282" s="82">
        <f t="shared" si="37"/>
        <v>0</v>
      </c>
    </row>
    <row r="283" spans="1:10" x14ac:dyDescent="0.3">
      <c r="A283" s="137" t="str">
        <f t="shared" si="32"/>
        <v>PRODUTO 45</v>
      </c>
      <c r="B283" s="138">
        <f>B165*(1+Vendas!Q$8)</f>
        <v>0</v>
      </c>
      <c r="C283" s="138">
        <f>C165*(1+Vendas!Q$8)</f>
        <v>0</v>
      </c>
      <c r="D283" s="138">
        <f t="shared" si="33"/>
        <v>0</v>
      </c>
      <c r="E283" s="138">
        <f t="shared" si="34"/>
        <v>1</v>
      </c>
      <c r="F283" s="138">
        <f>Vendas!Q$463</f>
        <v>0</v>
      </c>
      <c r="G283" s="139">
        <f t="shared" si="35"/>
        <v>0</v>
      </c>
      <c r="H283" s="140">
        <f t="shared" si="36"/>
        <v>0</v>
      </c>
      <c r="I283" s="147">
        <f t="shared" si="31"/>
        <v>0</v>
      </c>
      <c r="J283" s="82">
        <f t="shared" si="37"/>
        <v>0</v>
      </c>
    </row>
    <row r="284" spans="1:10" x14ac:dyDescent="0.3">
      <c r="A284" s="137" t="str">
        <f t="shared" si="32"/>
        <v>PRODUTO 46</v>
      </c>
      <c r="B284" s="138">
        <f>B166*(1+Vendas!Q$8)</f>
        <v>0</v>
      </c>
      <c r="C284" s="138">
        <f>C166*(1+Vendas!Q$8)</f>
        <v>0</v>
      </c>
      <c r="D284" s="138">
        <f t="shared" si="33"/>
        <v>0</v>
      </c>
      <c r="E284" s="138">
        <f t="shared" si="34"/>
        <v>1</v>
      </c>
      <c r="F284" s="138">
        <f>Vendas!Q$473</f>
        <v>0</v>
      </c>
      <c r="G284" s="139">
        <f t="shared" si="35"/>
        <v>0</v>
      </c>
      <c r="H284" s="140">
        <f t="shared" si="36"/>
        <v>0</v>
      </c>
      <c r="I284" s="147">
        <f t="shared" si="31"/>
        <v>0</v>
      </c>
      <c r="J284" s="82">
        <f t="shared" si="37"/>
        <v>0</v>
      </c>
    </row>
    <row r="285" spans="1:10" x14ac:dyDescent="0.3">
      <c r="A285" s="137" t="str">
        <f t="shared" si="32"/>
        <v>PRODUTO 47</v>
      </c>
      <c r="B285" s="138">
        <f>B167*(1+Vendas!Q$8)</f>
        <v>0</v>
      </c>
      <c r="C285" s="138">
        <f>C167*(1+Vendas!Q$8)</f>
        <v>0</v>
      </c>
      <c r="D285" s="138">
        <f t="shared" si="33"/>
        <v>0</v>
      </c>
      <c r="E285" s="138">
        <f t="shared" si="34"/>
        <v>1</v>
      </c>
      <c r="F285" s="138">
        <f>Vendas!Q$483</f>
        <v>0</v>
      </c>
      <c r="G285" s="139">
        <f t="shared" si="35"/>
        <v>0</v>
      </c>
      <c r="H285" s="140">
        <f t="shared" si="36"/>
        <v>0</v>
      </c>
      <c r="I285" s="147">
        <f t="shared" si="31"/>
        <v>0</v>
      </c>
      <c r="J285" s="82">
        <f t="shared" si="37"/>
        <v>0</v>
      </c>
    </row>
    <row r="286" spans="1:10" x14ac:dyDescent="0.3">
      <c r="A286" s="137" t="str">
        <f t="shared" si="32"/>
        <v>PRODUTO 48</v>
      </c>
      <c r="B286" s="138">
        <f>B168*(1+Vendas!Q$8)</f>
        <v>0</v>
      </c>
      <c r="C286" s="138">
        <f>C168*(1+Vendas!Q$8)</f>
        <v>0</v>
      </c>
      <c r="D286" s="138">
        <f t="shared" si="33"/>
        <v>0</v>
      </c>
      <c r="E286" s="138">
        <f t="shared" si="34"/>
        <v>1</v>
      </c>
      <c r="F286" s="138">
        <f>Vendas!Q$493</f>
        <v>0</v>
      </c>
      <c r="G286" s="139">
        <f t="shared" si="35"/>
        <v>0</v>
      </c>
      <c r="H286" s="140">
        <f t="shared" si="36"/>
        <v>0</v>
      </c>
      <c r="I286" s="147">
        <f t="shared" si="31"/>
        <v>0</v>
      </c>
      <c r="J286" s="82">
        <f t="shared" si="37"/>
        <v>0</v>
      </c>
    </row>
    <row r="287" spans="1:10" x14ac:dyDescent="0.3">
      <c r="A287" s="137" t="str">
        <f t="shared" si="32"/>
        <v>PRODUTO 49</v>
      </c>
      <c r="B287" s="138">
        <f>B169*(1+Vendas!Q$8)</f>
        <v>0</v>
      </c>
      <c r="C287" s="138">
        <f>C169*(1+Vendas!Q$8)</f>
        <v>0</v>
      </c>
      <c r="D287" s="138">
        <f t="shared" si="33"/>
        <v>0</v>
      </c>
      <c r="E287" s="138">
        <f t="shared" si="34"/>
        <v>1</v>
      </c>
      <c r="F287" s="138">
        <f>Vendas!Q$503</f>
        <v>0</v>
      </c>
      <c r="G287" s="139">
        <f t="shared" si="35"/>
        <v>0</v>
      </c>
      <c r="H287" s="140">
        <f t="shared" si="36"/>
        <v>0</v>
      </c>
      <c r="I287" s="147">
        <f t="shared" si="31"/>
        <v>0</v>
      </c>
      <c r="J287" s="82">
        <f t="shared" si="37"/>
        <v>0</v>
      </c>
    </row>
    <row r="288" spans="1:10" x14ac:dyDescent="0.3">
      <c r="A288" s="137" t="str">
        <f t="shared" si="32"/>
        <v>PRODUTO 50</v>
      </c>
      <c r="B288" s="138">
        <f>B170*(1+Vendas!Q$8)</f>
        <v>0</v>
      </c>
      <c r="C288" s="138">
        <f>C170*(1+Vendas!Q$8)</f>
        <v>0</v>
      </c>
      <c r="D288" s="138">
        <f t="shared" si="33"/>
        <v>0</v>
      </c>
      <c r="E288" s="138">
        <f t="shared" si="34"/>
        <v>1</v>
      </c>
      <c r="F288" s="138">
        <f>Vendas!Q$513</f>
        <v>0</v>
      </c>
      <c r="G288" s="139">
        <f t="shared" si="35"/>
        <v>0</v>
      </c>
      <c r="H288" s="140">
        <f t="shared" si="36"/>
        <v>0</v>
      </c>
      <c r="I288" s="147">
        <f t="shared" si="31"/>
        <v>0</v>
      </c>
      <c r="J288" s="82">
        <f t="shared" si="37"/>
        <v>0</v>
      </c>
    </row>
    <row r="289" spans="1:10" x14ac:dyDescent="0.3">
      <c r="A289" s="137" t="str">
        <f t="shared" si="32"/>
        <v>PRODUTO 51</v>
      </c>
      <c r="B289" s="138">
        <f>B171*(1+Vendas!Q$8)</f>
        <v>0</v>
      </c>
      <c r="C289" s="138">
        <f>C171*(1+Vendas!Q$8)</f>
        <v>0</v>
      </c>
      <c r="D289" s="138">
        <f t="shared" si="33"/>
        <v>0</v>
      </c>
      <c r="E289" s="138">
        <f t="shared" si="34"/>
        <v>1</v>
      </c>
      <c r="F289" s="138">
        <f>Vendas!Q$523</f>
        <v>0</v>
      </c>
      <c r="G289" s="139">
        <f t="shared" si="35"/>
        <v>0</v>
      </c>
      <c r="H289" s="140">
        <f t="shared" si="36"/>
        <v>0</v>
      </c>
      <c r="I289" s="147">
        <f t="shared" si="31"/>
        <v>0</v>
      </c>
      <c r="J289" s="82">
        <f t="shared" si="37"/>
        <v>0</v>
      </c>
    </row>
    <row r="290" spans="1:10" x14ac:dyDescent="0.3">
      <c r="A290" s="137" t="str">
        <f t="shared" si="32"/>
        <v>PRODUTO 52</v>
      </c>
      <c r="B290" s="138">
        <f>B172*(1+Vendas!Q$8)</f>
        <v>0</v>
      </c>
      <c r="C290" s="138">
        <f>C172*(1+Vendas!Q$8)</f>
        <v>0</v>
      </c>
      <c r="D290" s="138">
        <f t="shared" si="33"/>
        <v>0</v>
      </c>
      <c r="E290" s="138">
        <f t="shared" si="34"/>
        <v>1</v>
      </c>
      <c r="F290" s="138">
        <f>Vendas!Q$533</f>
        <v>0</v>
      </c>
      <c r="G290" s="139">
        <f t="shared" si="35"/>
        <v>0</v>
      </c>
      <c r="H290" s="140">
        <f t="shared" si="36"/>
        <v>0</v>
      </c>
      <c r="I290" s="147">
        <f t="shared" si="31"/>
        <v>0</v>
      </c>
      <c r="J290" s="82">
        <f t="shared" si="37"/>
        <v>0</v>
      </c>
    </row>
    <row r="291" spans="1:10" x14ac:dyDescent="0.3">
      <c r="A291" s="137" t="str">
        <f t="shared" si="32"/>
        <v>PRODUTO 53</v>
      </c>
      <c r="B291" s="138">
        <f>B173*(1+Vendas!Q$8)</f>
        <v>0</v>
      </c>
      <c r="C291" s="138">
        <f>C173*(1+Vendas!Q$8)</f>
        <v>0</v>
      </c>
      <c r="D291" s="138">
        <f t="shared" si="33"/>
        <v>0</v>
      </c>
      <c r="E291" s="138">
        <f t="shared" si="34"/>
        <v>1</v>
      </c>
      <c r="F291" s="138">
        <f>Vendas!Q$543</f>
        <v>0</v>
      </c>
      <c r="G291" s="139">
        <f t="shared" si="35"/>
        <v>0</v>
      </c>
      <c r="H291" s="140">
        <f t="shared" si="36"/>
        <v>0</v>
      </c>
      <c r="I291" s="147">
        <f t="shared" si="31"/>
        <v>0</v>
      </c>
      <c r="J291" s="82">
        <f t="shared" si="37"/>
        <v>0</v>
      </c>
    </row>
    <row r="292" spans="1:10" x14ac:dyDescent="0.3">
      <c r="A292" s="137" t="str">
        <f t="shared" si="32"/>
        <v>PRODUTO 54</v>
      </c>
      <c r="B292" s="138">
        <f>B174*(1+Vendas!Q$8)</f>
        <v>0</v>
      </c>
      <c r="C292" s="138">
        <f>C174*(1+Vendas!Q$8)</f>
        <v>0</v>
      </c>
      <c r="D292" s="138">
        <f t="shared" si="33"/>
        <v>0</v>
      </c>
      <c r="E292" s="138">
        <f t="shared" si="34"/>
        <v>1</v>
      </c>
      <c r="F292" s="138">
        <f>Vendas!Q$553</f>
        <v>0</v>
      </c>
      <c r="G292" s="139">
        <f t="shared" si="35"/>
        <v>0</v>
      </c>
      <c r="H292" s="140">
        <f t="shared" si="36"/>
        <v>0</v>
      </c>
      <c r="I292" s="147">
        <f t="shared" si="31"/>
        <v>0</v>
      </c>
      <c r="J292" s="82">
        <f t="shared" si="37"/>
        <v>0</v>
      </c>
    </row>
    <row r="293" spans="1:10" x14ac:dyDescent="0.3">
      <c r="A293" s="137" t="str">
        <f t="shared" si="32"/>
        <v>PRODUTO 55</v>
      </c>
      <c r="B293" s="138">
        <f>B175*(1+Vendas!Q$8)</f>
        <v>0</v>
      </c>
      <c r="C293" s="138">
        <f>C175*(1+Vendas!Q$8)</f>
        <v>0</v>
      </c>
      <c r="D293" s="138">
        <f t="shared" si="33"/>
        <v>0</v>
      </c>
      <c r="E293" s="138">
        <f t="shared" si="34"/>
        <v>1</v>
      </c>
      <c r="F293" s="138">
        <f>Vendas!Q$563</f>
        <v>0</v>
      </c>
      <c r="G293" s="139">
        <f t="shared" si="35"/>
        <v>0</v>
      </c>
      <c r="H293" s="140">
        <f t="shared" si="36"/>
        <v>0</v>
      </c>
      <c r="I293" s="147">
        <f t="shared" si="31"/>
        <v>0</v>
      </c>
      <c r="J293" s="82">
        <f t="shared" si="37"/>
        <v>0</v>
      </c>
    </row>
    <row r="294" spans="1:10" x14ac:dyDescent="0.3">
      <c r="A294" s="137" t="str">
        <f t="shared" si="32"/>
        <v>PRODUTO 56</v>
      </c>
      <c r="B294" s="138">
        <f>B176*(1+Vendas!Q$8)</f>
        <v>0</v>
      </c>
      <c r="C294" s="138">
        <f>C176*(1+Vendas!Q$8)</f>
        <v>0</v>
      </c>
      <c r="D294" s="138">
        <f t="shared" si="33"/>
        <v>0</v>
      </c>
      <c r="E294" s="138">
        <f t="shared" si="34"/>
        <v>1</v>
      </c>
      <c r="F294" s="138">
        <f>Vendas!Q$573</f>
        <v>0</v>
      </c>
      <c r="G294" s="139">
        <f t="shared" si="35"/>
        <v>0</v>
      </c>
      <c r="H294" s="140">
        <f t="shared" si="36"/>
        <v>0</v>
      </c>
      <c r="I294" s="147">
        <f t="shared" si="31"/>
        <v>0</v>
      </c>
      <c r="J294" s="82">
        <f t="shared" si="37"/>
        <v>0</v>
      </c>
    </row>
    <row r="295" spans="1:10" x14ac:dyDescent="0.3">
      <c r="A295" s="137" t="str">
        <f t="shared" si="32"/>
        <v>PRODUTO 57</v>
      </c>
      <c r="B295" s="138">
        <f>B177*(1+Vendas!Q$8)</f>
        <v>0</v>
      </c>
      <c r="C295" s="138">
        <f>C177*(1+Vendas!Q$8)</f>
        <v>0</v>
      </c>
      <c r="D295" s="138">
        <f t="shared" si="33"/>
        <v>0</v>
      </c>
      <c r="E295" s="138">
        <f t="shared" si="34"/>
        <v>1</v>
      </c>
      <c r="F295" s="138">
        <f>Vendas!Q$583</f>
        <v>0</v>
      </c>
      <c r="G295" s="139">
        <f t="shared" si="35"/>
        <v>0</v>
      </c>
      <c r="H295" s="140">
        <f t="shared" si="36"/>
        <v>0</v>
      </c>
      <c r="I295" s="147">
        <f t="shared" si="31"/>
        <v>0</v>
      </c>
      <c r="J295" s="82">
        <f t="shared" si="37"/>
        <v>0</v>
      </c>
    </row>
    <row r="296" spans="1:10" x14ac:dyDescent="0.3">
      <c r="A296" s="137" t="str">
        <f t="shared" si="32"/>
        <v>PRODUTO 58</v>
      </c>
      <c r="B296" s="138">
        <f>B178*(1+Vendas!Q$8)</f>
        <v>0</v>
      </c>
      <c r="C296" s="138">
        <f>C178*(1+Vendas!Q$8)</f>
        <v>0</v>
      </c>
      <c r="D296" s="138">
        <f t="shared" si="33"/>
        <v>0</v>
      </c>
      <c r="E296" s="138">
        <f t="shared" si="34"/>
        <v>1</v>
      </c>
      <c r="F296" s="138">
        <f>Vendas!Q$593</f>
        <v>0</v>
      </c>
      <c r="G296" s="139">
        <f t="shared" si="35"/>
        <v>0</v>
      </c>
      <c r="H296" s="140">
        <f t="shared" si="36"/>
        <v>0</v>
      </c>
      <c r="I296" s="147">
        <f t="shared" si="31"/>
        <v>0</v>
      </c>
      <c r="J296" s="82">
        <f t="shared" si="37"/>
        <v>0</v>
      </c>
    </row>
    <row r="297" spans="1:10" x14ac:dyDescent="0.3">
      <c r="A297" s="137" t="str">
        <f t="shared" si="32"/>
        <v>PRODUTO 59</v>
      </c>
      <c r="B297" s="138">
        <f>B179*(1+Vendas!Q$8)</f>
        <v>0</v>
      </c>
      <c r="C297" s="138">
        <f>C179*(1+Vendas!Q$8)</f>
        <v>0</v>
      </c>
      <c r="D297" s="138">
        <f t="shared" si="33"/>
        <v>0</v>
      </c>
      <c r="E297" s="138">
        <f t="shared" si="34"/>
        <v>1</v>
      </c>
      <c r="F297" s="138">
        <f>Vendas!Q$603</f>
        <v>0</v>
      </c>
      <c r="G297" s="139">
        <f t="shared" si="35"/>
        <v>0</v>
      </c>
      <c r="H297" s="140">
        <f t="shared" si="36"/>
        <v>0</v>
      </c>
      <c r="I297" s="147">
        <f t="shared" si="31"/>
        <v>0</v>
      </c>
      <c r="J297" s="82">
        <f t="shared" si="37"/>
        <v>0</v>
      </c>
    </row>
    <row r="298" spans="1:10" x14ac:dyDescent="0.3">
      <c r="A298" s="137" t="str">
        <f t="shared" si="32"/>
        <v>PRODUTO 60</v>
      </c>
      <c r="B298" s="138">
        <f>B180*(1+Vendas!Q$8)</f>
        <v>0</v>
      </c>
      <c r="C298" s="138">
        <f>C180*(1+Vendas!Q$8)</f>
        <v>0</v>
      </c>
      <c r="D298" s="138">
        <f t="shared" si="33"/>
        <v>0</v>
      </c>
      <c r="E298" s="138">
        <f t="shared" si="34"/>
        <v>1</v>
      </c>
      <c r="F298" s="138">
        <f>Vendas!Q$613</f>
        <v>0</v>
      </c>
      <c r="G298" s="139">
        <f t="shared" si="35"/>
        <v>0</v>
      </c>
      <c r="H298" s="140">
        <f t="shared" si="36"/>
        <v>0</v>
      </c>
      <c r="I298" s="147">
        <f t="shared" si="31"/>
        <v>0</v>
      </c>
      <c r="J298" s="82">
        <f t="shared" si="37"/>
        <v>0</v>
      </c>
    </row>
    <row r="299" spans="1:10" x14ac:dyDescent="0.3">
      <c r="A299" s="137" t="str">
        <f t="shared" si="32"/>
        <v>PRODUTO 61</v>
      </c>
      <c r="B299" s="138">
        <f>B181*(1+Vendas!Q$8)</f>
        <v>0</v>
      </c>
      <c r="C299" s="138">
        <f>C181*(1+Vendas!Q$8)</f>
        <v>0</v>
      </c>
      <c r="D299" s="138">
        <f t="shared" si="33"/>
        <v>0</v>
      </c>
      <c r="E299" s="138">
        <f t="shared" si="34"/>
        <v>1</v>
      </c>
      <c r="F299" s="138">
        <f>Vendas!Q$623</f>
        <v>0</v>
      </c>
      <c r="G299" s="139">
        <f t="shared" si="35"/>
        <v>0</v>
      </c>
      <c r="H299" s="140">
        <f t="shared" si="36"/>
        <v>0</v>
      </c>
      <c r="I299" s="147">
        <f t="shared" si="31"/>
        <v>0</v>
      </c>
      <c r="J299" s="82">
        <f t="shared" si="37"/>
        <v>0</v>
      </c>
    </row>
    <row r="300" spans="1:10" x14ac:dyDescent="0.3">
      <c r="A300" s="137" t="str">
        <f t="shared" si="32"/>
        <v>PRODUTO 62</v>
      </c>
      <c r="B300" s="138">
        <f>B182*(1+Vendas!Q$8)</f>
        <v>0</v>
      </c>
      <c r="C300" s="138">
        <f>C182*(1+Vendas!Q$8)</f>
        <v>0</v>
      </c>
      <c r="D300" s="138">
        <f t="shared" si="33"/>
        <v>0</v>
      </c>
      <c r="E300" s="138">
        <f t="shared" si="34"/>
        <v>1</v>
      </c>
      <c r="F300" s="138">
        <f>Vendas!Q$633</f>
        <v>0</v>
      </c>
      <c r="G300" s="139">
        <f t="shared" si="35"/>
        <v>0</v>
      </c>
      <c r="H300" s="140">
        <f t="shared" si="36"/>
        <v>0</v>
      </c>
      <c r="I300" s="147">
        <f t="shared" si="31"/>
        <v>0</v>
      </c>
      <c r="J300" s="82">
        <f t="shared" si="37"/>
        <v>0</v>
      </c>
    </row>
    <row r="301" spans="1:10" x14ac:dyDescent="0.3">
      <c r="A301" s="137" t="str">
        <f t="shared" si="32"/>
        <v>PRODUTO 63</v>
      </c>
      <c r="B301" s="138">
        <f>B183*(1+Vendas!Q$8)</f>
        <v>0</v>
      </c>
      <c r="C301" s="138">
        <f>C183*(1+Vendas!Q$8)</f>
        <v>0</v>
      </c>
      <c r="D301" s="138">
        <f t="shared" si="33"/>
        <v>0</v>
      </c>
      <c r="E301" s="138">
        <f t="shared" si="34"/>
        <v>1</v>
      </c>
      <c r="F301" s="138">
        <f>Vendas!Q$643</f>
        <v>0</v>
      </c>
      <c r="G301" s="139">
        <f t="shared" si="35"/>
        <v>0</v>
      </c>
      <c r="H301" s="140">
        <f t="shared" si="36"/>
        <v>0</v>
      </c>
      <c r="I301" s="147">
        <f t="shared" si="31"/>
        <v>0</v>
      </c>
      <c r="J301" s="82">
        <f t="shared" si="37"/>
        <v>0</v>
      </c>
    </row>
    <row r="302" spans="1:10" x14ac:dyDescent="0.3">
      <c r="A302" s="137" t="str">
        <f t="shared" si="32"/>
        <v>PRODUTO 64</v>
      </c>
      <c r="B302" s="138">
        <f>B184*(1+Vendas!Q$8)</f>
        <v>0</v>
      </c>
      <c r="C302" s="138">
        <f>C184*(1+Vendas!Q$8)</f>
        <v>0</v>
      </c>
      <c r="D302" s="138">
        <f t="shared" si="33"/>
        <v>0</v>
      </c>
      <c r="E302" s="138">
        <f t="shared" si="34"/>
        <v>1</v>
      </c>
      <c r="F302" s="138">
        <f>Vendas!Q$653</f>
        <v>0</v>
      </c>
      <c r="G302" s="139">
        <f t="shared" si="35"/>
        <v>0</v>
      </c>
      <c r="H302" s="140">
        <f t="shared" si="36"/>
        <v>0</v>
      </c>
      <c r="I302" s="147">
        <f t="shared" ref="I302:I338" si="38">IF(G302&gt;0,ROUNDUP(B$228*G302/B302,0),0)</f>
        <v>0</v>
      </c>
      <c r="J302" s="82">
        <f t="shared" si="37"/>
        <v>0</v>
      </c>
    </row>
    <row r="303" spans="1:10" x14ac:dyDescent="0.3">
      <c r="A303" s="137" t="str">
        <f t="shared" si="32"/>
        <v>PRODUTO 65</v>
      </c>
      <c r="B303" s="138">
        <f>B185*(1+Vendas!Q$8)</f>
        <v>0</v>
      </c>
      <c r="C303" s="138">
        <f>C185*(1+Vendas!Q$8)</f>
        <v>0</v>
      </c>
      <c r="D303" s="138">
        <f t="shared" si="33"/>
        <v>0</v>
      </c>
      <c r="E303" s="138">
        <f t="shared" si="34"/>
        <v>1</v>
      </c>
      <c r="F303" s="138">
        <f>Vendas!Q$663</f>
        <v>0</v>
      </c>
      <c r="G303" s="139">
        <f t="shared" si="35"/>
        <v>0</v>
      </c>
      <c r="H303" s="140">
        <f t="shared" si="36"/>
        <v>0</v>
      </c>
      <c r="I303" s="147">
        <f t="shared" si="38"/>
        <v>0</v>
      </c>
      <c r="J303" s="82">
        <f t="shared" si="37"/>
        <v>0</v>
      </c>
    </row>
    <row r="304" spans="1:10" x14ac:dyDescent="0.3">
      <c r="A304" s="137" t="str">
        <f t="shared" ref="A304:A327" si="39">A186</f>
        <v>PRODUTO 66</v>
      </c>
      <c r="B304" s="138">
        <f>B186*(1+Vendas!Q$8)</f>
        <v>0</v>
      </c>
      <c r="C304" s="138">
        <f>C186*(1+Vendas!Q$8)</f>
        <v>0</v>
      </c>
      <c r="D304" s="138">
        <f t="shared" ref="D304:D327" si="40">IF(B304=0,0,C304/B304)</f>
        <v>0</v>
      </c>
      <c r="E304" s="138">
        <f t="shared" ref="E304:E327" si="41">1-D304</f>
        <v>1</v>
      </c>
      <c r="F304" s="138">
        <f>Vendas!Q$673</f>
        <v>0</v>
      </c>
      <c r="G304" s="139">
        <f t="shared" ref="G304:G338" si="42">IF(F$103=0,0,F304/F$103)</f>
        <v>0</v>
      </c>
      <c r="H304" s="140">
        <f t="shared" ref="H304:H338" si="43">E304*G304</f>
        <v>0</v>
      </c>
      <c r="I304" s="147">
        <f t="shared" si="38"/>
        <v>0</v>
      </c>
      <c r="J304" s="82">
        <f t="shared" ref="J304:J338" si="44">IF(C304&gt;0,F304/B304*C304,0)</f>
        <v>0</v>
      </c>
    </row>
    <row r="305" spans="1:10" x14ac:dyDescent="0.3">
      <c r="A305" s="137" t="str">
        <f t="shared" si="39"/>
        <v>PRODUTO 67</v>
      </c>
      <c r="B305" s="138">
        <f>B187*(1+Vendas!Q$8)</f>
        <v>0</v>
      </c>
      <c r="C305" s="138">
        <f>C187*(1+Vendas!Q$8)</f>
        <v>0</v>
      </c>
      <c r="D305" s="138">
        <f t="shared" si="40"/>
        <v>0</v>
      </c>
      <c r="E305" s="138">
        <f t="shared" si="41"/>
        <v>1</v>
      </c>
      <c r="F305" s="138">
        <f>Vendas!Q$683</f>
        <v>0</v>
      </c>
      <c r="G305" s="139">
        <f t="shared" si="42"/>
        <v>0</v>
      </c>
      <c r="H305" s="140">
        <f t="shared" si="43"/>
        <v>0</v>
      </c>
      <c r="I305" s="147">
        <f t="shared" si="38"/>
        <v>0</v>
      </c>
      <c r="J305" s="82">
        <f t="shared" si="44"/>
        <v>0</v>
      </c>
    </row>
    <row r="306" spans="1:10" x14ac:dyDescent="0.3">
      <c r="A306" s="137" t="str">
        <f t="shared" si="39"/>
        <v>PRODUTO 68</v>
      </c>
      <c r="B306" s="138">
        <f>B188*(1+Vendas!Q$8)</f>
        <v>0</v>
      </c>
      <c r="C306" s="138">
        <f>C188*(1+Vendas!Q$8)</f>
        <v>0</v>
      </c>
      <c r="D306" s="138">
        <f t="shared" si="40"/>
        <v>0</v>
      </c>
      <c r="E306" s="138">
        <f t="shared" si="41"/>
        <v>1</v>
      </c>
      <c r="F306" s="138">
        <f>Vendas!Q$693</f>
        <v>0</v>
      </c>
      <c r="G306" s="139">
        <f t="shared" si="42"/>
        <v>0</v>
      </c>
      <c r="H306" s="140">
        <f t="shared" si="43"/>
        <v>0</v>
      </c>
      <c r="I306" s="147">
        <f t="shared" si="38"/>
        <v>0</v>
      </c>
      <c r="J306" s="82">
        <f t="shared" si="44"/>
        <v>0</v>
      </c>
    </row>
    <row r="307" spans="1:10" x14ac:dyDescent="0.3">
      <c r="A307" s="137" t="str">
        <f t="shared" si="39"/>
        <v>PRODUTO 69</v>
      </c>
      <c r="B307" s="138">
        <f>B189*(1+Vendas!Q$8)</f>
        <v>0</v>
      </c>
      <c r="C307" s="138">
        <f>C189*(1+Vendas!Q$8)</f>
        <v>0</v>
      </c>
      <c r="D307" s="138">
        <f t="shared" si="40"/>
        <v>0</v>
      </c>
      <c r="E307" s="138">
        <f t="shared" si="41"/>
        <v>1</v>
      </c>
      <c r="F307" s="138">
        <f>Vendas!Q$703</f>
        <v>0</v>
      </c>
      <c r="G307" s="139">
        <f t="shared" si="42"/>
        <v>0</v>
      </c>
      <c r="H307" s="140">
        <f t="shared" si="43"/>
        <v>0</v>
      </c>
      <c r="I307" s="147">
        <f t="shared" si="38"/>
        <v>0</v>
      </c>
      <c r="J307" s="82">
        <f t="shared" si="44"/>
        <v>0</v>
      </c>
    </row>
    <row r="308" spans="1:10" x14ac:dyDescent="0.3">
      <c r="A308" s="137" t="str">
        <f t="shared" si="39"/>
        <v>PRODUTO 70</v>
      </c>
      <c r="B308" s="138">
        <f>B190*(1+Vendas!Q$8)</f>
        <v>0</v>
      </c>
      <c r="C308" s="138">
        <f>C190*(1+Vendas!Q$8)</f>
        <v>0</v>
      </c>
      <c r="D308" s="138">
        <f t="shared" si="40"/>
        <v>0</v>
      </c>
      <c r="E308" s="138">
        <f t="shared" si="41"/>
        <v>1</v>
      </c>
      <c r="F308" s="138">
        <f>Vendas!Q$713</f>
        <v>0</v>
      </c>
      <c r="G308" s="139">
        <f t="shared" si="42"/>
        <v>0</v>
      </c>
      <c r="H308" s="140">
        <f t="shared" si="43"/>
        <v>0</v>
      </c>
      <c r="I308" s="147">
        <f t="shared" si="38"/>
        <v>0</v>
      </c>
      <c r="J308" s="82">
        <f t="shared" si="44"/>
        <v>0</v>
      </c>
    </row>
    <row r="309" spans="1:10" x14ac:dyDescent="0.3">
      <c r="A309" s="137" t="str">
        <f t="shared" si="39"/>
        <v>PRODUTO 71</v>
      </c>
      <c r="B309" s="138">
        <f>B191*(1+Vendas!Q$8)</f>
        <v>0</v>
      </c>
      <c r="C309" s="138">
        <f>C191*(1+Vendas!Q$8)</f>
        <v>0</v>
      </c>
      <c r="D309" s="138">
        <f t="shared" si="40"/>
        <v>0</v>
      </c>
      <c r="E309" s="138">
        <f t="shared" si="41"/>
        <v>1</v>
      </c>
      <c r="F309" s="138">
        <f>Vendas!Q$723</f>
        <v>0</v>
      </c>
      <c r="G309" s="139">
        <f t="shared" si="42"/>
        <v>0</v>
      </c>
      <c r="H309" s="140">
        <f t="shared" si="43"/>
        <v>0</v>
      </c>
      <c r="I309" s="147">
        <f t="shared" si="38"/>
        <v>0</v>
      </c>
      <c r="J309" s="82">
        <f t="shared" si="44"/>
        <v>0</v>
      </c>
    </row>
    <row r="310" spans="1:10" x14ac:dyDescent="0.3">
      <c r="A310" s="137" t="str">
        <f t="shared" si="39"/>
        <v>PRODUTO 72</v>
      </c>
      <c r="B310" s="138">
        <f>B192*(1+Vendas!Q$8)</f>
        <v>0</v>
      </c>
      <c r="C310" s="138">
        <f>C192*(1+Vendas!Q$8)</f>
        <v>0</v>
      </c>
      <c r="D310" s="138">
        <f t="shared" si="40"/>
        <v>0</v>
      </c>
      <c r="E310" s="138">
        <f t="shared" si="41"/>
        <v>1</v>
      </c>
      <c r="F310" s="138">
        <f>Vendas!Q$733</f>
        <v>0</v>
      </c>
      <c r="G310" s="139">
        <f t="shared" si="42"/>
        <v>0</v>
      </c>
      <c r="H310" s="140">
        <f t="shared" si="43"/>
        <v>0</v>
      </c>
      <c r="I310" s="147">
        <f t="shared" si="38"/>
        <v>0</v>
      </c>
      <c r="J310" s="82">
        <f t="shared" si="44"/>
        <v>0</v>
      </c>
    </row>
    <row r="311" spans="1:10" x14ac:dyDescent="0.3">
      <c r="A311" s="137" t="str">
        <f t="shared" si="39"/>
        <v>PRODUTO 73</v>
      </c>
      <c r="B311" s="138">
        <f>B193*(1+Vendas!Q$8)</f>
        <v>0</v>
      </c>
      <c r="C311" s="138">
        <f>C193*(1+Vendas!Q$8)</f>
        <v>0</v>
      </c>
      <c r="D311" s="138">
        <f t="shared" si="40"/>
        <v>0</v>
      </c>
      <c r="E311" s="138">
        <f t="shared" si="41"/>
        <v>1</v>
      </c>
      <c r="F311" s="138">
        <f>Vendas!Q$743</f>
        <v>0</v>
      </c>
      <c r="G311" s="139">
        <f t="shared" si="42"/>
        <v>0</v>
      </c>
      <c r="H311" s="140">
        <f t="shared" si="43"/>
        <v>0</v>
      </c>
      <c r="I311" s="147">
        <f t="shared" si="38"/>
        <v>0</v>
      </c>
      <c r="J311" s="82">
        <f t="shared" si="44"/>
        <v>0</v>
      </c>
    </row>
    <row r="312" spans="1:10" x14ac:dyDescent="0.3">
      <c r="A312" s="137" t="str">
        <f t="shared" si="39"/>
        <v>PRODUTO 74</v>
      </c>
      <c r="B312" s="138">
        <f>B194*(1+Vendas!Q$8)</f>
        <v>0</v>
      </c>
      <c r="C312" s="138">
        <f>C194*(1+Vendas!Q$8)</f>
        <v>0</v>
      </c>
      <c r="D312" s="138">
        <f t="shared" si="40"/>
        <v>0</v>
      </c>
      <c r="E312" s="138">
        <f t="shared" si="41"/>
        <v>1</v>
      </c>
      <c r="F312" s="138">
        <f>Vendas!Q$753</f>
        <v>0</v>
      </c>
      <c r="G312" s="139">
        <f t="shared" si="42"/>
        <v>0</v>
      </c>
      <c r="H312" s="140">
        <f t="shared" si="43"/>
        <v>0</v>
      </c>
      <c r="I312" s="147">
        <f t="shared" si="38"/>
        <v>0</v>
      </c>
      <c r="J312" s="82">
        <f t="shared" si="44"/>
        <v>0</v>
      </c>
    </row>
    <row r="313" spans="1:10" x14ac:dyDescent="0.3">
      <c r="A313" s="137" t="str">
        <f t="shared" si="39"/>
        <v>PRODUTO 75</v>
      </c>
      <c r="B313" s="138">
        <f>B195*(1+Vendas!Q$8)</f>
        <v>0</v>
      </c>
      <c r="C313" s="138">
        <f>C195*(1+Vendas!Q$8)</f>
        <v>0</v>
      </c>
      <c r="D313" s="138">
        <f t="shared" si="40"/>
        <v>0</v>
      </c>
      <c r="E313" s="138">
        <f t="shared" si="41"/>
        <v>1</v>
      </c>
      <c r="F313" s="138">
        <f>Vendas!Q$763</f>
        <v>0</v>
      </c>
      <c r="G313" s="139">
        <f t="shared" si="42"/>
        <v>0</v>
      </c>
      <c r="H313" s="140">
        <f t="shared" si="43"/>
        <v>0</v>
      </c>
      <c r="I313" s="147">
        <f t="shared" si="38"/>
        <v>0</v>
      </c>
      <c r="J313" s="82">
        <f t="shared" si="44"/>
        <v>0</v>
      </c>
    </row>
    <row r="314" spans="1:10" x14ac:dyDescent="0.3">
      <c r="A314" s="137" t="str">
        <f t="shared" si="39"/>
        <v>PRODUTO 76</v>
      </c>
      <c r="B314" s="138">
        <f>B196*(1+Vendas!Q$8)</f>
        <v>0</v>
      </c>
      <c r="C314" s="138">
        <f>C196*(1+Vendas!Q$8)</f>
        <v>0</v>
      </c>
      <c r="D314" s="138">
        <f t="shared" si="40"/>
        <v>0</v>
      </c>
      <c r="E314" s="138">
        <f t="shared" si="41"/>
        <v>1</v>
      </c>
      <c r="F314" s="138">
        <f>Vendas!Q$773</f>
        <v>0</v>
      </c>
      <c r="G314" s="139">
        <f t="shared" si="42"/>
        <v>0</v>
      </c>
      <c r="H314" s="140">
        <f t="shared" si="43"/>
        <v>0</v>
      </c>
      <c r="I314" s="147">
        <f t="shared" si="38"/>
        <v>0</v>
      </c>
      <c r="J314" s="82">
        <f t="shared" si="44"/>
        <v>0</v>
      </c>
    </row>
    <row r="315" spans="1:10" x14ac:dyDescent="0.3">
      <c r="A315" s="137" t="str">
        <f t="shared" si="39"/>
        <v>PRODUTO 77</v>
      </c>
      <c r="B315" s="138">
        <f>B197*(1+Vendas!Q$8)</f>
        <v>0</v>
      </c>
      <c r="C315" s="138">
        <f>C197*(1+Vendas!Q$8)</f>
        <v>0</v>
      </c>
      <c r="D315" s="138">
        <f t="shared" si="40"/>
        <v>0</v>
      </c>
      <c r="E315" s="138">
        <f t="shared" si="41"/>
        <v>1</v>
      </c>
      <c r="F315" s="138">
        <f>Vendas!Q$783</f>
        <v>0</v>
      </c>
      <c r="G315" s="139">
        <f t="shared" si="42"/>
        <v>0</v>
      </c>
      <c r="H315" s="140">
        <f t="shared" si="43"/>
        <v>0</v>
      </c>
      <c r="I315" s="147">
        <f t="shared" si="38"/>
        <v>0</v>
      </c>
      <c r="J315" s="82">
        <f t="shared" si="44"/>
        <v>0</v>
      </c>
    </row>
    <row r="316" spans="1:10" x14ac:dyDescent="0.3">
      <c r="A316" s="137" t="str">
        <f t="shared" si="39"/>
        <v>PRODUTO 78</v>
      </c>
      <c r="B316" s="138">
        <f>B198*(1+Vendas!Q$8)</f>
        <v>0</v>
      </c>
      <c r="C316" s="138">
        <f>C198*(1+Vendas!Q$8)</f>
        <v>0</v>
      </c>
      <c r="D316" s="138">
        <f t="shared" si="40"/>
        <v>0</v>
      </c>
      <c r="E316" s="138">
        <f t="shared" si="41"/>
        <v>1</v>
      </c>
      <c r="F316" s="138">
        <f>Vendas!Q$793</f>
        <v>0</v>
      </c>
      <c r="G316" s="139">
        <f t="shared" si="42"/>
        <v>0</v>
      </c>
      <c r="H316" s="140">
        <f t="shared" si="43"/>
        <v>0</v>
      </c>
      <c r="I316" s="147">
        <f t="shared" si="38"/>
        <v>0</v>
      </c>
      <c r="J316" s="82">
        <f t="shared" si="44"/>
        <v>0</v>
      </c>
    </row>
    <row r="317" spans="1:10" x14ac:dyDescent="0.3">
      <c r="A317" s="137" t="str">
        <f t="shared" si="39"/>
        <v>PRODUTO 79</v>
      </c>
      <c r="B317" s="138">
        <f>B199*(1+Vendas!Q$8)</f>
        <v>0</v>
      </c>
      <c r="C317" s="138">
        <f>C199*(1+Vendas!Q$8)</f>
        <v>0</v>
      </c>
      <c r="D317" s="138">
        <f t="shared" si="40"/>
        <v>0</v>
      </c>
      <c r="E317" s="138">
        <f t="shared" si="41"/>
        <v>1</v>
      </c>
      <c r="F317" s="138">
        <f>Vendas!Q$803</f>
        <v>0</v>
      </c>
      <c r="G317" s="139">
        <f t="shared" si="42"/>
        <v>0</v>
      </c>
      <c r="H317" s="140">
        <f t="shared" si="43"/>
        <v>0</v>
      </c>
      <c r="I317" s="147">
        <f t="shared" si="38"/>
        <v>0</v>
      </c>
      <c r="J317" s="82">
        <f t="shared" si="44"/>
        <v>0</v>
      </c>
    </row>
    <row r="318" spans="1:10" x14ac:dyDescent="0.3">
      <c r="A318" s="137" t="str">
        <f t="shared" si="39"/>
        <v>PRODUTO 80</v>
      </c>
      <c r="B318" s="138">
        <f>B200*(1+Vendas!Q$8)</f>
        <v>0</v>
      </c>
      <c r="C318" s="138">
        <f>C200*(1+Vendas!Q$8)</f>
        <v>0</v>
      </c>
      <c r="D318" s="138">
        <f t="shared" si="40"/>
        <v>0</v>
      </c>
      <c r="E318" s="138">
        <f t="shared" si="41"/>
        <v>1</v>
      </c>
      <c r="F318" s="138">
        <f>Vendas!Q$813</f>
        <v>0</v>
      </c>
      <c r="G318" s="139">
        <f t="shared" si="42"/>
        <v>0</v>
      </c>
      <c r="H318" s="140">
        <f t="shared" si="43"/>
        <v>0</v>
      </c>
      <c r="I318" s="147">
        <f t="shared" si="38"/>
        <v>0</v>
      </c>
      <c r="J318" s="82">
        <f t="shared" si="44"/>
        <v>0</v>
      </c>
    </row>
    <row r="319" spans="1:10" x14ac:dyDescent="0.3">
      <c r="A319" s="137" t="str">
        <f t="shared" si="39"/>
        <v>PRODUTO 81</v>
      </c>
      <c r="B319" s="138">
        <f>B201*(1+Vendas!Q$8)</f>
        <v>0</v>
      </c>
      <c r="C319" s="138">
        <f>C201*(1+Vendas!Q$8)</f>
        <v>0</v>
      </c>
      <c r="D319" s="138">
        <f t="shared" si="40"/>
        <v>0</v>
      </c>
      <c r="E319" s="138">
        <f t="shared" si="41"/>
        <v>1</v>
      </c>
      <c r="F319" s="138">
        <f>Vendas!Q$823</f>
        <v>0</v>
      </c>
      <c r="G319" s="139">
        <f t="shared" si="42"/>
        <v>0</v>
      </c>
      <c r="H319" s="140">
        <f t="shared" si="43"/>
        <v>0</v>
      </c>
      <c r="I319" s="147">
        <f t="shared" si="38"/>
        <v>0</v>
      </c>
      <c r="J319" s="82">
        <f t="shared" si="44"/>
        <v>0</v>
      </c>
    </row>
    <row r="320" spans="1:10" x14ac:dyDescent="0.3">
      <c r="A320" s="137" t="str">
        <f t="shared" si="39"/>
        <v>PRODUTO 82</v>
      </c>
      <c r="B320" s="138">
        <f>B202*(1+Vendas!Q$8)</f>
        <v>0</v>
      </c>
      <c r="C320" s="138">
        <f>C202*(1+Vendas!Q$8)</f>
        <v>0</v>
      </c>
      <c r="D320" s="138">
        <f t="shared" si="40"/>
        <v>0</v>
      </c>
      <c r="E320" s="138">
        <f t="shared" si="41"/>
        <v>1</v>
      </c>
      <c r="F320" s="138">
        <f>Vendas!Q$833</f>
        <v>0</v>
      </c>
      <c r="G320" s="139">
        <f t="shared" si="42"/>
        <v>0</v>
      </c>
      <c r="H320" s="140">
        <f t="shared" si="43"/>
        <v>0</v>
      </c>
      <c r="I320" s="147">
        <f t="shared" si="38"/>
        <v>0</v>
      </c>
      <c r="J320" s="82">
        <f t="shared" si="44"/>
        <v>0</v>
      </c>
    </row>
    <row r="321" spans="1:10" x14ac:dyDescent="0.3">
      <c r="A321" s="137" t="str">
        <f t="shared" si="39"/>
        <v>PRODUTO 83</v>
      </c>
      <c r="B321" s="138">
        <f>B203*(1+Vendas!Q$8)</f>
        <v>0</v>
      </c>
      <c r="C321" s="138">
        <f>C203*(1+Vendas!Q$8)</f>
        <v>0</v>
      </c>
      <c r="D321" s="138">
        <f t="shared" si="40"/>
        <v>0</v>
      </c>
      <c r="E321" s="138">
        <f t="shared" si="41"/>
        <v>1</v>
      </c>
      <c r="F321" s="138">
        <f>Vendas!Q$843</f>
        <v>0</v>
      </c>
      <c r="G321" s="139">
        <f t="shared" si="42"/>
        <v>0</v>
      </c>
      <c r="H321" s="140">
        <f t="shared" si="43"/>
        <v>0</v>
      </c>
      <c r="I321" s="147">
        <f t="shared" si="38"/>
        <v>0</v>
      </c>
      <c r="J321" s="82">
        <f t="shared" si="44"/>
        <v>0</v>
      </c>
    </row>
    <row r="322" spans="1:10" x14ac:dyDescent="0.3">
      <c r="A322" s="137" t="str">
        <f t="shared" si="39"/>
        <v>PRODUTO 84</v>
      </c>
      <c r="B322" s="138">
        <f>B204*(1+Vendas!Q$8)</f>
        <v>0</v>
      </c>
      <c r="C322" s="138">
        <f>C204*(1+Vendas!Q$8)</f>
        <v>0</v>
      </c>
      <c r="D322" s="138">
        <f t="shared" si="40"/>
        <v>0</v>
      </c>
      <c r="E322" s="138">
        <f t="shared" si="41"/>
        <v>1</v>
      </c>
      <c r="F322" s="138">
        <f>Vendas!Q$853</f>
        <v>0</v>
      </c>
      <c r="G322" s="139">
        <f t="shared" si="42"/>
        <v>0</v>
      </c>
      <c r="H322" s="140">
        <f t="shared" si="43"/>
        <v>0</v>
      </c>
      <c r="I322" s="147">
        <f t="shared" si="38"/>
        <v>0</v>
      </c>
      <c r="J322" s="82">
        <f t="shared" si="44"/>
        <v>0</v>
      </c>
    </row>
    <row r="323" spans="1:10" x14ac:dyDescent="0.3">
      <c r="A323" s="137" t="str">
        <f t="shared" si="39"/>
        <v>PRODUTO 85</v>
      </c>
      <c r="B323" s="138">
        <f>B205*(1+Vendas!Q$8)</f>
        <v>0</v>
      </c>
      <c r="C323" s="138">
        <f>C205*(1+Vendas!Q$8)</f>
        <v>0</v>
      </c>
      <c r="D323" s="138">
        <f t="shared" si="40"/>
        <v>0</v>
      </c>
      <c r="E323" s="138">
        <f t="shared" si="41"/>
        <v>1</v>
      </c>
      <c r="F323" s="138">
        <f>Vendas!Q$863</f>
        <v>0</v>
      </c>
      <c r="G323" s="139">
        <f t="shared" si="42"/>
        <v>0</v>
      </c>
      <c r="H323" s="140">
        <f t="shared" si="43"/>
        <v>0</v>
      </c>
      <c r="I323" s="147">
        <f t="shared" si="38"/>
        <v>0</v>
      </c>
      <c r="J323" s="82">
        <f t="shared" si="44"/>
        <v>0</v>
      </c>
    </row>
    <row r="324" spans="1:10" x14ac:dyDescent="0.3">
      <c r="A324" s="137" t="str">
        <f t="shared" si="39"/>
        <v>PRODUTO 86</v>
      </c>
      <c r="B324" s="138">
        <f>B206*(1+Vendas!Q$8)</f>
        <v>0</v>
      </c>
      <c r="C324" s="138">
        <f>C206*(1+Vendas!Q$8)</f>
        <v>0</v>
      </c>
      <c r="D324" s="138">
        <f t="shared" si="40"/>
        <v>0</v>
      </c>
      <c r="E324" s="138">
        <f t="shared" si="41"/>
        <v>1</v>
      </c>
      <c r="F324" s="138">
        <f>Vendas!Q$873</f>
        <v>0</v>
      </c>
      <c r="G324" s="139">
        <f t="shared" si="42"/>
        <v>0</v>
      </c>
      <c r="H324" s="140">
        <f t="shared" si="43"/>
        <v>0</v>
      </c>
      <c r="I324" s="147">
        <f t="shared" si="38"/>
        <v>0</v>
      </c>
      <c r="J324" s="82">
        <f t="shared" si="44"/>
        <v>0</v>
      </c>
    </row>
    <row r="325" spans="1:10" x14ac:dyDescent="0.3">
      <c r="A325" s="137" t="str">
        <f t="shared" si="39"/>
        <v>PRODUTO 87</v>
      </c>
      <c r="B325" s="138">
        <f>B207*(1+Vendas!Q$8)</f>
        <v>0</v>
      </c>
      <c r="C325" s="138">
        <f>C207*(1+Vendas!Q$8)</f>
        <v>0</v>
      </c>
      <c r="D325" s="138">
        <f t="shared" si="40"/>
        <v>0</v>
      </c>
      <c r="E325" s="138">
        <f t="shared" si="41"/>
        <v>1</v>
      </c>
      <c r="F325" s="138">
        <f>Vendas!Q$883</f>
        <v>0</v>
      </c>
      <c r="G325" s="139">
        <f t="shared" si="42"/>
        <v>0</v>
      </c>
      <c r="H325" s="140">
        <f t="shared" si="43"/>
        <v>0</v>
      </c>
      <c r="I325" s="147">
        <f t="shared" si="38"/>
        <v>0</v>
      </c>
      <c r="J325" s="82">
        <f t="shared" si="44"/>
        <v>0</v>
      </c>
    </row>
    <row r="326" spans="1:10" x14ac:dyDescent="0.3">
      <c r="A326" s="137" t="str">
        <f t="shared" si="39"/>
        <v>PRODUTO 88</v>
      </c>
      <c r="B326" s="138">
        <f>B208*(1+Vendas!Q$8)</f>
        <v>0</v>
      </c>
      <c r="C326" s="138">
        <f>C208*(1+Vendas!Q$8)</f>
        <v>0</v>
      </c>
      <c r="D326" s="138">
        <f t="shared" si="40"/>
        <v>0</v>
      </c>
      <c r="E326" s="138">
        <f t="shared" si="41"/>
        <v>1</v>
      </c>
      <c r="F326" s="138">
        <f>Vendas!Q$893</f>
        <v>0</v>
      </c>
      <c r="G326" s="139">
        <f t="shared" si="42"/>
        <v>0</v>
      </c>
      <c r="H326" s="140">
        <f t="shared" si="43"/>
        <v>0</v>
      </c>
      <c r="I326" s="147">
        <f t="shared" si="38"/>
        <v>0</v>
      </c>
      <c r="J326" s="82">
        <f t="shared" si="44"/>
        <v>0</v>
      </c>
    </row>
    <row r="327" spans="1:10" x14ac:dyDescent="0.3">
      <c r="A327" s="137" t="str">
        <f t="shared" si="39"/>
        <v>PRODUTO 89</v>
      </c>
      <c r="B327" s="138">
        <f>B209*(1+Vendas!Q$8)</f>
        <v>0</v>
      </c>
      <c r="C327" s="138">
        <f>C209*(1+Vendas!Q$8)</f>
        <v>0</v>
      </c>
      <c r="D327" s="138">
        <f t="shared" si="40"/>
        <v>0</v>
      </c>
      <c r="E327" s="138">
        <f t="shared" si="41"/>
        <v>1</v>
      </c>
      <c r="F327" s="138">
        <f>Vendas!Q$903</f>
        <v>0</v>
      </c>
      <c r="G327" s="139">
        <f t="shared" si="42"/>
        <v>0</v>
      </c>
      <c r="H327" s="140">
        <f t="shared" si="43"/>
        <v>0</v>
      </c>
      <c r="I327" s="147">
        <f t="shared" si="38"/>
        <v>0</v>
      </c>
      <c r="J327" s="82">
        <f t="shared" si="44"/>
        <v>0</v>
      </c>
    </row>
    <row r="328" spans="1:10" x14ac:dyDescent="0.3">
      <c r="A328" s="137" t="str">
        <f>A210</f>
        <v>PRODUTO 90</v>
      </c>
      <c r="B328" s="138">
        <f>B210*(1+Vendas!Q$8)</f>
        <v>0</v>
      </c>
      <c r="C328" s="138">
        <f>C210*(1+Vendas!Q$8)</f>
        <v>0</v>
      </c>
      <c r="D328" s="138">
        <f>IF(B328=0,0,C328/B328)</f>
        <v>0</v>
      </c>
      <c r="E328" s="138">
        <f>1-D328</f>
        <v>1</v>
      </c>
      <c r="F328" s="138">
        <f>Vendas!Q$913</f>
        <v>0</v>
      </c>
      <c r="G328" s="139">
        <f t="shared" si="42"/>
        <v>0</v>
      </c>
      <c r="H328" s="140">
        <f t="shared" si="43"/>
        <v>0</v>
      </c>
      <c r="I328" s="147">
        <f t="shared" si="38"/>
        <v>0</v>
      </c>
      <c r="J328" s="82">
        <f t="shared" si="44"/>
        <v>0</v>
      </c>
    </row>
    <row r="329" spans="1:10" x14ac:dyDescent="0.3">
      <c r="A329" s="137" t="str">
        <f t="shared" ref="A329:A338" si="45">A211</f>
        <v>PRODUTO 91</v>
      </c>
      <c r="B329" s="138">
        <f>B211*(1+Vendas!Q$8)</f>
        <v>0</v>
      </c>
      <c r="C329" s="138">
        <f>C211*(1+Vendas!Q$8)</f>
        <v>0</v>
      </c>
      <c r="D329" s="138">
        <f t="shared" ref="D329:D338" si="46">IF(B329=0,0,C329/B329)</f>
        <v>0</v>
      </c>
      <c r="E329" s="138">
        <f t="shared" ref="E329:E338" si="47">1-D329</f>
        <v>1</v>
      </c>
      <c r="F329" s="138">
        <f>Vendas!Q$923</f>
        <v>0</v>
      </c>
      <c r="G329" s="139">
        <f t="shared" si="42"/>
        <v>0</v>
      </c>
      <c r="H329" s="140">
        <f t="shared" si="43"/>
        <v>0</v>
      </c>
      <c r="I329" s="147">
        <f t="shared" si="38"/>
        <v>0</v>
      </c>
      <c r="J329" s="82">
        <f t="shared" si="44"/>
        <v>0</v>
      </c>
    </row>
    <row r="330" spans="1:10" x14ac:dyDescent="0.3">
      <c r="A330" s="137" t="str">
        <f t="shared" si="45"/>
        <v>PRODUTO 92</v>
      </c>
      <c r="B330" s="138">
        <f>B212*(1+Vendas!Q$8)</f>
        <v>0</v>
      </c>
      <c r="C330" s="138">
        <f>C212*(1+Vendas!Q$8)</f>
        <v>0</v>
      </c>
      <c r="D330" s="138">
        <f t="shared" si="46"/>
        <v>0</v>
      </c>
      <c r="E330" s="138">
        <f t="shared" si="47"/>
        <v>1</v>
      </c>
      <c r="F330" s="138">
        <f>Vendas!Q$933</f>
        <v>0</v>
      </c>
      <c r="G330" s="139">
        <f t="shared" si="42"/>
        <v>0</v>
      </c>
      <c r="H330" s="140">
        <f t="shared" si="43"/>
        <v>0</v>
      </c>
      <c r="I330" s="147">
        <f t="shared" si="38"/>
        <v>0</v>
      </c>
      <c r="J330" s="82">
        <f t="shared" si="44"/>
        <v>0</v>
      </c>
    </row>
    <row r="331" spans="1:10" x14ac:dyDescent="0.3">
      <c r="A331" s="137" t="str">
        <f t="shared" si="45"/>
        <v>PRODUTO 93</v>
      </c>
      <c r="B331" s="138">
        <f>B213*(1+Vendas!Q$8)</f>
        <v>0</v>
      </c>
      <c r="C331" s="138">
        <f>C213*(1+Vendas!Q$8)</f>
        <v>0</v>
      </c>
      <c r="D331" s="138">
        <f t="shared" si="46"/>
        <v>0</v>
      </c>
      <c r="E331" s="138">
        <f t="shared" si="47"/>
        <v>1</v>
      </c>
      <c r="F331" s="138">
        <f>Vendas!Q$943</f>
        <v>0</v>
      </c>
      <c r="G331" s="139">
        <f t="shared" si="42"/>
        <v>0</v>
      </c>
      <c r="H331" s="140">
        <f t="shared" si="43"/>
        <v>0</v>
      </c>
      <c r="I331" s="147">
        <f t="shared" si="38"/>
        <v>0</v>
      </c>
      <c r="J331" s="82">
        <f t="shared" si="44"/>
        <v>0</v>
      </c>
    </row>
    <row r="332" spans="1:10" x14ac:dyDescent="0.3">
      <c r="A332" s="137" t="str">
        <f t="shared" si="45"/>
        <v>PRODUTO 94</v>
      </c>
      <c r="B332" s="138">
        <f>B214*(1+Vendas!Q$8)</f>
        <v>0</v>
      </c>
      <c r="C332" s="138">
        <f>C214*(1+Vendas!Q$8)</f>
        <v>0</v>
      </c>
      <c r="D332" s="138">
        <f t="shared" si="46"/>
        <v>0</v>
      </c>
      <c r="E332" s="138">
        <f t="shared" si="47"/>
        <v>1</v>
      </c>
      <c r="F332" s="138">
        <f>Vendas!Q$953</f>
        <v>0</v>
      </c>
      <c r="G332" s="139">
        <f t="shared" si="42"/>
        <v>0</v>
      </c>
      <c r="H332" s="140">
        <f t="shared" si="43"/>
        <v>0</v>
      </c>
      <c r="I332" s="147">
        <f t="shared" si="38"/>
        <v>0</v>
      </c>
      <c r="J332" s="82">
        <f t="shared" si="44"/>
        <v>0</v>
      </c>
    </row>
    <row r="333" spans="1:10" x14ac:dyDescent="0.3">
      <c r="A333" s="137" t="str">
        <f t="shared" si="45"/>
        <v>PRODUTO 95</v>
      </c>
      <c r="B333" s="138">
        <f>B215*(1+Vendas!Q$8)</f>
        <v>0</v>
      </c>
      <c r="C333" s="138">
        <f>C215*(1+Vendas!Q$8)</f>
        <v>0</v>
      </c>
      <c r="D333" s="138">
        <f t="shared" si="46"/>
        <v>0</v>
      </c>
      <c r="E333" s="138">
        <f t="shared" si="47"/>
        <v>1</v>
      </c>
      <c r="F333" s="138">
        <f>Vendas!Q$963</f>
        <v>0</v>
      </c>
      <c r="G333" s="139">
        <f t="shared" si="42"/>
        <v>0</v>
      </c>
      <c r="H333" s="140">
        <f t="shared" si="43"/>
        <v>0</v>
      </c>
      <c r="I333" s="147">
        <f t="shared" si="38"/>
        <v>0</v>
      </c>
      <c r="J333" s="82">
        <f t="shared" si="44"/>
        <v>0</v>
      </c>
    </row>
    <row r="334" spans="1:10" x14ac:dyDescent="0.3">
      <c r="A334" s="137" t="str">
        <f t="shared" si="45"/>
        <v>PRODUTO 96</v>
      </c>
      <c r="B334" s="138">
        <f>B216*(1+Vendas!Q$8)</f>
        <v>0</v>
      </c>
      <c r="C334" s="138">
        <f>C216*(1+Vendas!Q$8)</f>
        <v>0</v>
      </c>
      <c r="D334" s="138">
        <f t="shared" si="46"/>
        <v>0</v>
      </c>
      <c r="E334" s="138">
        <f t="shared" si="47"/>
        <v>1</v>
      </c>
      <c r="F334" s="138">
        <f>Vendas!Q$973</f>
        <v>0</v>
      </c>
      <c r="G334" s="139">
        <f t="shared" si="42"/>
        <v>0</v>
      </c>
      <c r="H334" s="140">
        <f t="shared" si="43"/>
        <v>0</v>
      </c>
      <c r="I334" s="147">
        <f t="shared" si="38"/>
        <v>0</v>
      </c>
      <c r="J334" s="82">
        <f t="shared" si="44"/>
        <v>0</v>
      </c>
    </row>
    <row r="335" spans="1:10" x14ac:dyDescent="0.3">
      <c r="A335" s="137" t="str">
        <f t="shared" si="45"/>
        <v>PRODUTO 97</v>
      </c>
      <c r="B335" s="138">
        <f>B217*(1+Vendas!Q$8)</f>
        <v>0</v>
      </c>
      <c r="C335" s="138">
        <f>C217*(1+Vendas!Q$8)</f>
        <v>0</v>
      </c>
      <c r="D335" s="138">
        <f t="shared" si="46"/>
        <v>0</v>
      </c>
      <c r="E335" s="138">
        <f t="shared" si="47"/>
        <v>1</v>
      </c>
      <c r="F335" s="138">
        <f>Vendas!Q$983</f>
        <v>0</v>
      </c>
      <c r="G335" s="139">
        <f t="shared" si="42"/>
        <v>0</v>
      </c>
      <c r="H335" s="140">
        <f t="shared" si="43"/>
        <v>0</v>
      </c>
      <c r="I335" s="147">
        <f t="shared" si="38"/>
        <v>0</v>
      </c>
      <c r="J335" s="82">
        <f t="shared" si="44"/>
        <v>0</v>
      </c>
    </row>
    <row r="336" spans="1:10" x14ac:dyDescent="0.3">
      <c r="A336" s="137" t="str">
        <f t="shared" si="45"/>
        <v>PRODUTO 98</v>
      </c>
      <c r="B336" s="138">
        <f>B218*(1+Vendas!Q$8)</f>
        <v>0</v>
      </c>
      <c r="C336" s="138">
        <f>C218*(1+Vendas!Q$8)</f>
        <v>0</v>
      </c>
      <c r="D336" s="138">
        <f t="shared" si="46"/>
        <v>0</v>
      </c>
      <c r="E336" s="138">
        <f t="shared" si="47"/>
        <v>1</v>
      </c>
      <c r="F336" s="138">
        <f>Vendas!Q$993</f>
        <v>0</v>
      </c>
      <c r="G336" s="139">
        <f t="shared" si="42"/>
        <v>0</v>
      </c>
      <c r="H336" s="140">
        <f t="shared" si="43"/>
        <v>0</v>
      </c>
      <c r="I336" s="147">
        <f t="shared" si="38"/>
        <v>0</v>
      </c>
      <c r="J336" s="82">
        <f t="shared" si="44"/>
        <v>0</v>
      </c>
    </row>
    <row r="337" spans="1:10" x14ac:dyDescent="0.3">
      <c r="A337" s="137" t="str">
        <f t="shared" si="45"/>
        <v>PRODUTO 99</v>
      </c>
      <c r="B337" s="138">
        <f>B219*(1+Vendas!Q$8)</f>
        <v>0</v>
      </c>
      <c r="C337" s="138">
        <f>C219*(1+Vendas!Q$8)</f>
        <v>0</v>
      </c>
      <c r="D337" s="138">
        <f t="shared" si="46"/>
        <v>0</v>
      </c>
      <c r="E337" s="138">
        <f t="shared" si="47"/>
        <v>1</v>
      </c>
      <c r="F337" s="138">
        <f>Vendas!Q$1003</f>
        <v>0</v>
      </c>
      <c r="G337" s="139">
        <f t="shared" si="42"/>
        <v>0</v>
      </c>
      <c r="H337" s="140">
        <f t="shared" si="43"/>
        <v>0</v>
      </c>
      <c r="I337" s="147">
        <f t="shared" si="38"/>
        <v>0</v>
      </c>
      <c r="J337" s="82">
        <f t="shared" si="44"/>
        <v>0</v>
      </c>
    </row>
    <row r="338" spans="1:10" x14ac:dyDescent="0.3">
      <c r="A338" s="137" t="str">
        <f t="shared" si="45"/>
        <v>PRODUTO 100</v>
      </c>
      <c r="B338" s="138">
        <f>B220*(1+Vendas!Q$8)</f>
        <v>0</v>
      </c>
      <c r="C338" s="138">
        <f>C220*(1+Vendas!Q$8)</f>
        <v>0</v>
      </c>
      <c r="D338" s="138">
        <f t="shared" si="46"/>
        <v>0</v>
      </c>
      <c r="E338" s="138">
        <f t="shared" si="47"/>
        <v>1</v>
      </c>
      <c r="F338" s="138">
        <f>Vendas!Q$1013</f>
        <v>0</v>
      </c>
      <c r="G338" s="139">
        <f t="shared" si="42"/>
        <v>0</v>
      </c>
      <c r="H338" s="140">
        <f t="shared" si="43"/>
        <v>0</v>
      </c>
      <c r="I338" s="147">
        <f t="shared" si="38"/>
        <v>0</v>
      </c>
      <c r="J338" s="82">
        <f t="shared" si="44"/>
        <v>0</v>
      </c>
    </row>
    <row r="339" spans="1:10" x14ac:dyDescent="0.3">
      <c r="A339" s="141"/>
      <c r="B339" s="142" t="s">
        <v>448</v>
      </c>
      <c r="C339" s="143"/>
      <c r="D339" s="143"/>
      <c r="E339" s="143"/>
      <c r="F339" s="144" t="e">
        <f>SUM(F238:F338)</f>
        <v>#DIV/0!</v>
      </c>
      <c r="G339" s="139">
        <f>SUM(G238:G338)</f>
        <v>0</v>
      </c>
      <c r="H339" s="140">
        <f>SUM(H238:H338)</f>
        <v>0</v>
      </c>
      <c r="I339" s="147"/>
      <c r="J339" s="82">
        <f>SUM(J239:J338)</f>
        <v>0</v>
      </c>
    </row>
    <row r="340" spans="1:10" x14ac:dyDescent="0.3">
      <c r="A340" s="145" t="s">
        <v>293</v>
      </c>
      <c r="B340" s="144" t="e">
        <f>PeG!H$5</f>
        <v>#DIV/0!</v>
      </c>
      <c r="C340" s="143"/>
      <c r="D340" s="143"/>
      <c r="E340" s="143"/>
      <c r="F340" s="144"/>
      <c r="G340" s="141"/>
      <c r="H340" s="141"/>
      <c r="I340" s="127"/>
    </row>
    <row r="341" spans="1:10" x14ac:dyDescent="0.3">
      <c r="A341" s="145" t="s">
        <v>265</v>
      </c>
      <c r="B341" s="144">
        <f>SUM(B342:B344)</f>
        <v>0</v>
      </c>
      <c r="C341" s="141"/>
      <c r="D341" s="141"/>
      <c r="E341" s="141"/>
      <c r="F341" s="141"/>
      <c r="G341" s="141"/>
      <c r="H341" s="141"/>
      <c r="I341" s="127"/>
    </row>
    <row r="342" spans="1:10" x14ac:dyDescent="0.3">
      <c r="A342" s="146" t="s">
        <v>339</v>
      </c>
      <c r="B342" s="144">
        <f>-PeG!H$14</f>
        <v>0</v>
      </c>
      <c r="C342" s="141"/>
      <c r="D342" s="141"/>
      <c r="E342" s="141"/>
      <c r="F342" s="141"/>
      <c r="G342" s="141"/>
      <c r="H342" s="141"/>
      <c r="I342" s="127"/>
    </row>
    <row r="343" spans="1:10" x14ac:dyDescent="0.3">
      <c r="A343" s="146" t="s">
        <v>340</v>
      </c>
      <c r="B343" s="144">
        <f>-PeG!H$12</f>
        <v>0</v>
      </c>
      <c r="C343" s="141"/>
      <c r="D343" s="141"/>
      <c r="E343" s="141"/>
      <c r="F343" s="141"/>
      <c r="G343" s="141"/>
      <c r="H343" s="141"/>
      <c r="I343" s="127"/>
    </row>
    <row r="344" spans="1:10" x14ac:dyDescent="0.3">
      <c r="A344" s="146" t="s">
        <v>266</v>
      </c>
      <c r="B344" s="144">
        <f>-PeG!H$11</f>
        <v>0</v>
      </c>
      <c r="C344" s="141"/>
      <c r="D344" s="141"/>
      <c r="E344" s="141"/>
      <c r="F344" s="141"/>
      <c r="G344" s="141"/>
      <c r="H344" s="141"/>
      <c r="I344" s="127"/>
    </row>
    <row r="345" spans="1:10" x14ac:dyDescent="0.3">
      <c r="A345" s="141"/>
      <c r="B345" s="144"/>
      <c r="C345" s="141"/>
      <c r="D345" s="141"/>
      <c r="E345" s="141"/>
      <c r="F345" s="141"/>
      <c r="G345" s="141"/>
      <c r="H345" s="141"/>
      <c r="I345" s="127"/>
    </row>
    <row r="346" spans="1:10" x14ac:dyDescent="0.3">
      <c r="A346" s="145" t="s">
        <v>268</v>
      </c>
      <c r="B346" s="144" t="e">
        <f>B341/H339</f>
        <v>#DIV/0!</v>
      </c>
      <c r="C346" s="141"/>
      <c r="D346" s="141"/>
      <c r="E346" s="141"/>
      <c r="F346" s="141"/>
      <c r="G346" s="141"/>
      <c r="H346" s="141"/>
      <c r="I346" s="127"/>
    </row>
    <row r="347" spans="1:10" x14ac:dyDescent="0.3">
      <c r="A347" s="141" t="s">
        <v>349</v>
      </c>
      <c r="B347" s="144" t="e">
        <f>B340-B346</f>
        <v>#DIV/0!</v>
      </c>
      <c r="C347" s="141"/>
      <c r="D347" s="141"/>
      <c r="E347" s="141"/>
      <c r="F347" s="141"/>
      <c r="G347" s="141"/>
      <c r="H347" s="141"/>
      <c r="I347" s="127"/>
    </row>
    <row r="348" spans="1:10" x14ac:dyDescent="0.3">
      <c r="A348" s="141"/>
      <c r="B348" s="144"/>
      <c r="C348" s="141"/>
      <c r="D348" s="141"/>
      <c r="E348" s="141"/>
      <c r="F348" s="141"/>
      <c r="G348" s="141"/>
      <c r="H348" s="141"/>
      <c r="I348" s="127"/>
    </row>
    <row r="349" spans="1:10" x14ac:dyDescent="0.3">
      <c r="A349" s="141"/>
      <c r="B349" s="141"/>
      <c r="C349" s="141"/>
      <c r="D349" s="141"/>
      <c r="E349" s="141"/>
      <c r="F349" s="141"/>
      <c r="G349" s="141"/>
      <c r="H349" s="141"/>
      <c r="I349" s="127"/>
    </row>
    <row r="350" spans="1:10" x14ac:dyDescent="0.3">
      <c r="A350" s="141"/>
      <c r="B350" s="141"/>
      <c r="C350" s="141"/>
      <c r="D350" s="141"/>
      <c r="E350" s="141"/>
      <c r="F350" s="141"/>
      <c r="G350" s="141"/>
      <c r="H350" s="141"/>
      <c r="I350" s="127"/>
    </row>
    <row r="351" spans="1:10" x14ac:dyDescent="0.3">
      <c r="A351" s="141"/>
      <c r="B351" s="141"/>
      <c r="C351" s="141"/>
      <c r="D351" s="141"/>
      <c r="E351" s="141"/>
      <c r="F351" s="141"/>
      <c r="G351" s="141"/>
      <c r="H351" s="141"/>
      <c r="I351" s="127"/>
    </row>
    <row r="352" spans="1:10" x14ac:dyDescent="0.3">
      <c r="A352" s="141"/>
      <c r="B352" s="141"/>
      <c r="C352" s="141"/>
      <c r="D352" s="141"/>
      <c r="E352" s="141"/>
      <c r="F352" s="141"/>
      <c r="G352" s="141"/>
      <c r="H352" s="141"/>
    </row>
    <row r="353" spans="1:10" x14ac:dyDescent="0.3">
      <c r="A353" s="141"/>
      <c r="B353" s="141"/>
      <c r="C353" s="141"/>
      <c r="D353" s="141"/>
      <c r="E353" s="141"/>
      <c r="F353" s="141"/>
      <c r="G353" s="141"/>
      <c r="H353" s="141"/>
    </row>
    <row r="354" spans="1:10" x14ac:dyDescent="0.3">
      <c r="A354" s="141"/>
      <c r="B354" s="141"/>
      <c r="C354" s="141"/>
      <c r="D354" s="141"/>
      <c r="E354" s="141"/>
      <c r="F354" s="141"/>
      <c r="G354" s="141"/>
      <c r="H354" s="141"/>
    </row>
    <row r="355" spans="1:10" ht="43.2" x14ac:dyDescent="0.3">
      <c r="A355" s="135" t="s">
        <v>440</v>
      </c>
      <c r="B355" s="136" t="s">
        <v>441</v>
      </c>
      <c r="C355" s="136" t="s">
        <v>442</v>
      </c>
      <c r="D355" s="136" t="s">
        <v>443</v>
      </c>
      <c r="E355" s="136" t="s">
        <v>444</v>
      </c>
      <c r="F355" s="136" t="s">
        <v>434</v>
      </c>
      <c r="G355" s="136" t="s">
        <v>432</v>
      </c>
      <c r="H355" s="136" t="s">
        <v>433</v>
      </c>
      <c r="I355" s="136" t="s">
        <v>445</v>
      </c>
      <c r="J355" s="136" t="s">
        <v>446</v>
      </c>
    </row>
    <row r="356" spans="1:10" x14ac:dyDescent="0.3">
      <c r="A356" s="137" t="str">
        <f>A238</f>
        <v>PRESTACIÓN DE SERVIZOS</v>
      </c>
      <c r="B356" s="138">
        <f>B238*(1+Vendas!R$8)</f>
        <v>0</v>
      </c>
      <c r="C356" s="138">
        <f>C238*(1+Vendas!R$8)</f>
        <v>0</v>
      </c>
      <c r="D356" s="138">
        <f>IF(B356=0,0,C356/B356)</f>
        <v>0</v>
      </c>
      <c r="E356" s="138">
        <f>1-D356</f>
        <v>1</v>
      </c>
      <c r="F356" s="138">
        <f>Vendas!R$13</f>
        <v>0</v>
      </c>
      <c r="G356" s="139">
        <f>IF(F$103=0,0,F356/F$103)</f>
        <v>0</v>
      </c>
      <c r="H356" s="140">
        <f>E356*G356</f>
        <v>0</v>
      </c>
      <c r="I356" s="147">
        <f t="shared" ref="I356:I419" si="48">IF(G356&gt;0,ROUNDUP(B$228*G356/B356,0),0)</f>
        <v>0</v>
      </c>
    </row>
    <row r="357" spans="1:10" x14ac:dyDescent="0.3">
      <c r="A357" s="137" t="str">
        <f>A239</f>
        <v>PRODUTO 1</v>
      </c>
      <c r="B357" s="138">
        <f>B239*(1+Vendas!R$8)</f>
        <v>0</v>
      </c>
      <c r="C357" s="138">
        <f>C239*(1+Vendas!R$8)</f>
        <v>0</v>
      </c>
      <c r="D357" s="138">
        <f>IF(B357=0,0,C357/B357)</f>
        <v>0</v>
      </c>
      <c r="E357" s="138">
        <f>1-D357</f>
        <v>1</v>
      </c>
      <c r="F357" s="138" t="e">
        <f>Vendas!R$23</f>
        <v>#DIV/0!</v>
      </c>
      <c r="G357" s="139">
        <f>IF(F$103=0,0,F357/F$103)</f>
        <v>0</v>
      </c>
      <c r="H357" s="140">
        <f>E357*G357</f>
        <v>0</v>
      </c>
      <c r="I357" s="147">
        <f t="shared" si="48"/>
        <v>0</v>
      </c>
      <c r="J357" s="82">
        <f>IF(C357&gt;0,F357/B357*C357,0)</f>
        <v>0</v>
      </c>
    </row>
    <row r="358" spans="1:10" x14ac:dyDescent="0.3">
      <c r="A358" s="137" t="str">
        <f t="shared" ref="A358:A421" si="49">A240</f>
        <v>PRODUTO 2</v>
      </c>
      <c r="B358" s="138">
        <f>B240*(1+Vendas!R$8)</f>
        <v>0</v>
      </c>
      <c r="C358" s="138">
        <f>C240*(1+Vendas!R$8)</f>
        <v>0</v>
      </c>
      <c r="D358" s="138">
        <f t="shared" ref="D358:D421" si="50">IF(B358=0,0,C358/B358)</f>
        <v>0</v>
      </c>
      <c r="E358" s="138">
        <f t="shared" ref="E358:E421" si="51">1-D358</f>
        <v>1</v>
      </c>
      <c r="F358" s="138" t="e">
        <f>Vendas!R$33</f>
        <v>#DIV/0!</v>
      </c>
      <c r="G358" s="139">
        <f t="shared" ref="G358:G421" si="52">IF(F$103=0,0,F358/F$103)</f>
        <v>0</v>
      </c>
      <c r="H358" s="140">
        <f t="shared" ref="H358:H421" si="53">E358*G358</f>
        <v>0</v>
      </c>
      <c r="I358" s="147">
        <f t="shared" si="48"/>
        <v>0</v>
      </c>
      <c r="J358" s="82">
        <f t="shared" ref="J358:J421" si="54">IF(C358&gt;0,F358/B358*C358,0)</f>
        <v>0</v>
      </c>
    </row>
    <row r="359" spans="1:10" x14ac:dyDescent="0.3">
      <c r="A359" s="137" t="str">
        <f t="shared" si="49"/>
        <v>PRODUTO 3</v>
      </c>
      <c r="B359" s="138">
        <f>B241*(1+Vendas!R$8)</f>
        <v>0</v>
      </c>
      <c r="C359" s="138">
        <f>C241*(1+Vendas!R$8)</f>
        <v>0</v>
      </c>
      <c r="D359" s="138">
        <f t="shared" si="50"/>
        <v>0</v>
      </c>
      <c r="E359" s="138">
        <f t="shared" si="51"/>
        <v>1</v>
      </c>
      <c r="F359" s="138" t="e">
        <f>Vendas!R$43</f>
        <v>#DIV/0!</v>
      </c>
      <c r="G359" s="139">
        <f t="shared" si="52"/>
        <v>0</v>
      </c>
      <c r="H359" s="140">
        <f t="shared" si="53"/>
        <v>0</v>
      </c>
      <c r="I359" s="147">
        <f t="shared" si="48"/>
        <v>0</v>
      </c>
      <c r="J359" s="82">
        <f t="shared" si="54"/>
        <v>0</v>
      </c>
    </row>
    <row r="360" spans="1:10" x14ac:dyDescent="0.3">
      <c r="A360" s="137" t="str">
        <f t="shared" si="49"/>
        <v>PRODUTO 4</v>
      </c>
      <c r="B360" s="138">
        <f>B242*(1+Vendas!R$8)</f>
        <v>0</v>
      </c>
      <c r="C360" s="138">
        <f>C242*(1+Vendas!R$8)</f>
        <v>0</v>
      </c>
      <c r="D360" s="138">
        <f t="shared" si="50"/>
        <v>0</v>
      </c>
      <c r="E360" s="138">
        <f t="shared" si="51"/>
        <v>1</v>
      </c>
      <c r="F360" s="138" t="e">
        <f>Vendas!R$53</f>
        <v>#DIV/0!</v>
      </c>
      <c r="G360" s="139">
        <f t="shared" si="52"/>
        <v>0</v>
      </c>
      <c r="H360" s="140">
        <f t="shared" si="53"/>
        <v>0</v>
      </c>
      <c r="I360" s="147">
        <f t="shared" si="48"/>
        <v>0</v>
      </c>
      <c r="J360" s="82">
        <f t="shared" si="54"/>
        <v>0</v>
      </c>
    </row>
    <row r="361" spans="1:10" x14ac:dyDescent="0.3">
      <c r="A361" s="137" t="str">
        <f t="shared" si="49"/>
        <v>PRODUTO 5</v>
      </c>
      <c r="B361" s="138">
        <f>B243*(1+Vendas!R$8)</f>
        <v>0</v>
      </c>
      <c r="C361" s="138">
        <f>C243*(1+Vendas!R$8)</f>
        <v>0</v>
      </c>
      <c r="D361" s="138">
        <f t="shared" si="50"/>
        <v>0</v>
      </c>
      <c r="E361" s="138">
        <f t="shared" si="51"/>
        <v>1</v>
      </c>
      <c r="F361" s="138">
        <f>Vendas!R$63</f>
        <v>0</v>
      </c>
      <c r="G361" s="139">
        <f t="shared" si="52"/>
        <v>0</v>
      </c>
      <c r="H361" s="140">
        <f t="shared" si="53"/>
        <v>0</v>
      </c>
      <c r="I361" s="147">
        <f t="shared" si="48"/>
        <v>0</v>
      </c>
      <c r="J361" s="82">
        <f t="shared" si="54"/>
        <v>0</v>
      </c>
    </row>
    <row r="362" spans="1:10" x14ac:dyDescent="0.3">
      <c r="A362" s="137" t="str">
        <f t="shared" si="49"/>
        <v>PRODUTO 6</v>
      </c>
      <c r="B362" s="138">
        <f>B244*(1+Vendas!R$8)</f>
        <v>0</v>
      </c>
      <c r="C362" s="138">
        <f>C244*(1+Vendas!R$8)</f>
        <v>0</v>
      </c>
      <c r="D362" s="138">
        <f t="shared" si="50"/>
        <v>0</v>
      </c>
      <c r="E362" s="138">
        <f t="shared" si="51"/>
        <v>1</v>
      </c>
      <c r="F362" s="138">
        <f>Vendas!R$73</f>
        <v>0</v>
      </c>
      <c r="G362" s="139">
        <f t="shared" si="52"/>
        <v>0</v>
      </c>
      <c r="H362" s="140">
        <f t="shared" si="53"/>
        <v>0</v>
      </c>
      <c r="I362" s="147">
        <f t="shared" si="48"/>
        <v>0</v>
      </c>
      <c r="J362" s="82">
        <f t="shared" si="54"/>
        <v>0</v>
      </c>
    </row>
    <row r="363" spans="1:10" x14ac:dyDescent="0.3">
      <c r="A363" s="137" t="str">
        <f t="shared" si="49"/>
        <v>PRODUTO 7</v>
      </c>
      <c r="B363" s="138">
        <f>B245*(1+Vendas!R$8)</f>
        <v>0</v>
      </c>
      <c r="C363" s="138">
        <f>C245*(1+Vendas!R$8)</f>
        <v>0</v>
      </c>
      <c r="D363" s="138">
        <f t="shared" si="50"/>
        <v>0</v>
      </c>
      <c r="E363" s="138">
        <f t="shared" si="51"/>
        <v>1</v>
      </c>
      <c r="F363" s="138">
        <f>Vendas!R$83</f>
        <v>0</v>
      </c>
      <c r="G363" s="139">
        <f t="shared" si="52"/>
        <v>0</v>
      </c>
      <c r="H363" s="140">
        <f t="shared" si="53"/>
        <v>0</v>
      </c>
      <c r="I363" s="147">
        <f t="shared" si="48"/>
        <v>0</v>
      </c>
      <c r="J363" s="82">
        <f t="shared" si="54"/>
        <v>0</v>
      </c>
    </row>
    <row r="364" spans="1:10" x14ac:dyDescent="0.3">
      <c r="A364" s="137" t="str">
        <f t="shared" si="49"/>
        <v>PRODUTO 8</v>
      </c>
      <c r="B364" s="138">
        <f>B246*(1+Vendas!R$8)</f>
        <v>0</v>
      </c>
      <c r="C364" s="138">
        <f>C246*(1+Vendas!R$8)</f>
        <v>0</v>
      </c>
      <c r="D364" s="138">
        <f t="shared" si="50"/>
        <v>0</v>
      </c>
      <c r="E364" s="138">
        <f t="shared" si="51"/>
        <v>1</v>
      </c>
      <c r="F364" s="138">
        <f>Vendas!R$93</f>
        <v>0</v>
      </c>
      <c r="G364" s="139">
        <f t="shared" si="52"/>
        <v>0</v>
      </c>
      <c r="H364" s="140">
        <f t="shared" si="53"/>
        <v>0</v>
      </c>
      <c r="I364" s="147">
        <f t="shared" si="48"/>
        <v>0</v>
      </c>
      <c r="J364" s="82">
        <f t="shared" si="54"/>
        <v>0</v>
      </c>
    </row>
    <row r="365" spans="1:10" x14ac:dyDescent="0.3">
      <c r="A365" s="137" t="str">
        <f t="shared" si="49"/>
        <v>PRODUTO 9</v>
      </c>
      <c r="B365" s="138">
        <f>B247*(1+Vendas!R$8)</f>
        <v>0</v>
      </c>
      <c r="C365" s="138">
        <f>C247*(1+Vendas!R$8)</f>
        <v>0</v>
      </c>
      <c r="D365" s="138">
        <f t="shared" si="50"/>
        <v>0</v>
      </c>
      <c r="E365" s="138">
        <f t="shared" si="51"/>
        <v>1</v>
      </c>
      <c r="F365" s="138">
        <f>Vendas!R$103</f>
        <v>0</v>
      </c>
      <c r="G365" s="139">
        <f t="shared" si="52"/>
        <v>0</v>
      </c>
      <c r="H365" s="140">
        <f t="shared" si="53"/>
        <v>0</v>
      </c>
      <c r="I365" s="147">
        <f t="shared" si="48"/>
        <v>0</v>
      </c>
      <c r="J365" s="82">
        <f t="shared" si="54"/>
        <v>0</v>
      </c>
    </row>
    <row r="366" spans="1:10" x14ac:dyDescent="0.3">
      <c r="A366" s="137" t="str">
        <f t="shared" si="49"/>
        <v>PRODUTO 10</v>
      </c>
      <c r="B366" s="138">
        <f>B248*(1+Vendas!R$8)</f>
        <v>0</v>
      </c>
      <c r="C366" s="138">
        <f>C248*(1+Vendas!R$8)</f>
        <v>0</v>
      </c>
      <c r="D366" s="138">
        <f t="shared" si="50"/>
        <v>0</v>
      </c>
      <c r="E366" s="138">
        <f t="shared" si="51"/>
        <v>1</v>
      </c>
      <c r="F366" s="138">
        <f>Vendas!R$113</f>
        <v>0</v>
      </c>
      <c r="G366" s="139">
        <f t="shared" si="52"/>
        <v>0</v>
      </c>
      <c r="H366" s="140">
        <f t="shared" si="53"/>
        <v>0</v>
      </c>
      <c r="I366" s="147">
        <f t="shared" si="48"/>
        <v>0</v>
      </c>
      <c r="J366" s="82">
        <f t="shared" si="54"/>
        <v>0</v>
      </c>
    </row>
    <row r="367" spans="1:10" x14ac:dyDescent="0.3">
      <c r="A367" s="137" t="str">
        <f t="shared" si="49"/>
        <v>PRODUTO 11</v>
      </c>
      <c r="B367" s="138">
        <f>B249*(1+Vendas!R$8)</f>
        <v>0</v>
      </c>
      <c r="C367" s="138">
        <f>C249*(1+Vendas!R$8)</f>
        <v>0</v>
      </c>
      <c r="D367" s="138">
        <f t="shared" si="50"/>
        <v>0</v>
      </c>
      <c r="E367" s="138">
        <f t="shared" si="51"/>
        <v>1</v>
      </c>
      <c r="F367" s="138">
        <f>Vendas!R$123</f>
        <v>0</v>
      </c>
      <c r="G367" s="139">
        <f t="shared" si="52"/>
        <v>0</v>
      </c>
      <c r="H367" s="140">
        <f t="shared" si="53"/>
        <v>0</v>
      </c>
      <c r="I367" s="147">
        <f t="shared" si="48"/>
        <v>0</v>
      </c>
      <c r="J367" s="82">
        <f t="shared" si="54"/>
        <v>0</v>
      </c>
    </row>
    <row r="368" spans="1:10" x14ac:dyDescent="0.3">
      <c r="A368" s="137" t="str">
        <f t="shared" si="49"/>
        <v>PRODUTO 12</v>
      </c>
      <c r="B368" s="138">
        <f>B250*(1+Vendas!R$8)</f>
        <v>0</v>
      </c>
      <c r="C368" s="138">
        <f>C250*(1+Vendas!R$8)</f>
        <v>0</v>
      </c>
      <c r="D368" s="138">
        <f t="shared" si="50"/>
        <v>0</v>
      </c>
      <c r="E368" s="138">
        <f t="shared" si="51"/>
        <v>1</v>
      </c>
      <c r="F368" s="138">
        <f>Vendas!R$133</f>
        <v>0</v>
      </c>
      <c r="G368" s="139">
        <f t="shared" si="52"/>
        <v>0</v>
      </c>
      <c r="H368" s="140">
        <f t="shared" si="53"/>
        <v>0</v>
      </c>
      <c r="I368" s="147">
        <f t="shared" si="48"/>
        <v>0</v>
      </c>
      <c r="J368" s="82">
        <f t="shared" si="54"/>
        <v>0</v>
      </c>
    </row>
    <row r="369" spans="1:10" x14ac:dyDescent="0.3">
      <c r="A369" s="137" t="str">
        <f t="shared" si="49"/>
        <v>PRODUTO 13</v>
      </c>
      <c r="B369" s="138">
        <f>B251*(1+Vendas!R$8)</f>
        <v>0</v>
      </c>
      <c r="C369" s="138">
        <f>C251*(1+Vendas!R$8)</f>
        <v>0</v>
      </c>
      <c r="D369" s="138">
        <f t="shared" si="50"/>
        <v>0</v>
      </c>
      <c r="E369" s="138">
        <f t="shared" si="51"/>
        <v>1</v>
      </c>
      <c r="F369" s="138">
        <f>Vendas!R$143</f>
        <v>0</v>
      </c>
      <c r="G369" s="139">
        <f t="shared" si="52"/>
        <v>0</v>
      </c>
      <c r="H369" s="140">
        <f t="shared" si="53"/>
        <v>0</v>
      </c>
      <c r="I369" s="147">
        <f t="shared" si="48"/>
        <v>0</v>
      </c>
      <c r="J369" s="82">
        <f t="shared" si="54"/>
        <v>0</v>
      </c>
    </row>
    <row r="370" spans="1:10" x14ac:dyDescent="0.3">
      <c r="A370" s="137" t="str">
        <f t="shared" si="49"/>
        <v>PRODUTO 14</v>
      </c>
      <c r="B370" s="138">
        <f>B252*(1+Vendas!R$8)</f>
        <v>0</v>
      </c>
      <c r="C370" s="138">
        <f>C252*(1+Vendas!R$8)</f>
        <v>0</v>
      </c>
      <c r="D370" s="138">
        <f t="shared" si="50"/>
        <v>0</v>
      </c>
      <c r="E370" s="138">
        <f t="shared" si="51"/>
        <v>1</v>
      </c>
      <c r="F370" s="138">
        <f>Vendas!R$153</f>
        <v>0</v>
      </c>
      <c r="G370" s="139">
        <f t="shared" si="52"/>
        <v>0</v>
      </c>
      <c r="H370" s="140">
        <f t="shared" si="53"/>
        <v>0</v>
      </c>
      <c r="I370" s="147">
        <f t="shared" si="48"/>
        <v>0</v>
      </c>
      <c r="J370" s="82">
        <f t="shared" si="54"/>
        <v>0</v>
      </c>
    </row>
    <row r="371" spans="1:10" x14ac:dyDescent="0.3">
      <c r="A371" s="137" t="str">
        <f t="shared" si="49"/>
        <v>PRODUTO 15</v>
      </c>
      <c r="B371" s="138">
        <f>B253*(1+Vendas!R$8)</f>
        <v>0</v>
      </c>
      <c r="C371" s="138">
        <f>C253*(1+Vendas!R$8)</f>
        <v>0</v>
      </c>
      <c r="D371" s="138">
        <f t="shared" si="50"/>
        <v>0</v>
      </c>
      <c r="E371" s="138">
        <f t="shared" si="51"/>
        <v>1</v>
      </c>
      <c r="F371" s="138">
        <f>Vendas!R$163</f>
        <v>0</v>
      </c>
      <c r="G371" s="139">
        <f t="shared" si="52"/>
        <v>0</v>
      </c>
      <c r="H371" s="140">
        <f t="shared" si="53"/>
        <v>0</v>
      </c>
      <c r="I371" s="147">
        <f t="shared" si="48"/>
        <v>0</v>
      </c>
      <c r="J371" s="82">
        <f t="shared" si="54"/>
        <v>0</v>
      </c>
    </row>
    <row r="372" spans="1:10" x14ac:dyDescent="0.3">
      <c r="A372" s="137" t="str">
        <f t="shared" si="49"/>
        <v>PRODUTO 16</v>
      </c>
      <c r="B372" s="138">
        <f>B254*(1+Vendas!R$8)</f>
        <v>0</v>
      </c>
      <c r="C372" s="138">
        <f>C254*(1+Vendas!R$8)</f>
        <v>0</v>
      </c>
      <c r="D372" s="138">
        <f t="shared" si="50"/>
        <v>0</v>
      </c>
      <c r="E372" s="138">
        <f t="shared" si="51"/>
        <v>1</v>
      </c>
      <c r="F372" s="138">
        <f>Vendas!R$173</f>
        <v>0</v>
      </c>
      <c r="G372" s="139">
        <f t="shared" si="52"/>
        <v>0</v>
      </c>
      <c r="H372" s="140">
        <f t="shared" si="53"/>
        <v>0</v>
      </c>
      <c r="I372" s="147">
        <f t="shared" si="48"/>
        <v>0</v>
      </c>
      <c r="J372" s="82">
        <f t="shared" si="54"/>
        <v>0</v>
      </c>
    </row>
    <row r="373" spans="1:10" x14ac:dyDescent="0.3">
      <c r="A373" s="137" t="str">
        <f t="shared" si="49"/>
        <v>PRODUTO 17</v>
      </c>
      <c r="B373" s="138">
        <f>B255*(1+Vendas!R$8)</f>
        <v>0</v>
      </c>
      <c r="C373" s="138">
        <f>C255*(1+Vendas!R$8)</f>
        <v>0</v>
      </c>
      <c r="D373" s="138">
        <f t="shared" si="50"/>
        <v>0</v>
      </c>
      <c r="E373" s="138">
        <f t="shared" si="51"/>
        <v>1</v>
      </c>
      <c r="F373" s="138">
        <f>Vendas!R$183</f>
        <v>0</v>
      </c>
      <c r="G373" s="139">
        <f t="shared" si="52"/>
        <v>0</v>
      </c>
      <c r="H373" s="140">
        <f t="shared" si="53"/>
        <v>0</v>
      </c>
      <c r="I373" s="147">
        <f t="shared" si="48"/>
        <v>0</v>
      </c>
      <c r="J373" s="82">
        <f t="shared" si="54"/>
        <v>0</v>
      </c>
    </row>
    <row r="374" spans="1:10" x14ac:dyDescent="0.3">
      <c r="A374" s="137" t="str">
        <f t="shared" si="49"/>
        <v>PRODUTO 18</v>
      </c>
      <c r="B374" s="138">
        <f>B256*(1+Vendas!R$8)</f>
        <v>0</v>
      </c>
      <c r="C374" s="138">
        <f>C256*(1+Vendas!R$8)</f>
        <v>0</v>
      </c>
      <c r="D374" s="138">
        <f t="shared" si="50"/>
        <v>0</v>
      </c>
      <c r="E374" s="138">
        <f t="shared" si="51"/>
        <v>1</v>
      </c>
      <c r="F374" s="138">
        <f>Vendas!R$193</f>
        <v>0</v>
      </c>
      <c r="G374" s="139">
        <f t="shared" si="52"/>
        <v>0</v>
      </c>
      <c r="H374" s="140">
        <f t="shared" si="53"/>
        <v>0</v>
      </c>
      <c r="I374" s="147">
        <f t="shared" si="48"/>
        <v>0</v>
      </c>
      <c r="J374" s="82">
        <f t="shared" si="54"/>
        <v>0</v>
      </c>
    </row>
    <row r="375" spans="1:10" x14ac:dyDescent="0.3">
      <c r="A375" s="137" t="str">
        <f t="shared" si="49"/>
        <v>PRODUTO 19</v>
      </c>
      <c r="B375" s="138">
        <f>B257*(1+Vendas!R$8)</f>
        <v>0</v>
      </c>
      <c r="C375" s="138">
        <f>C257*(1+Vendas!R$8)</f>
        <v>0</v>
      </c>
      <c r="D375" s="138">
        <f t="shared" si="50"/>
        <v>0</v>
      </c>
      <c r="E375" s="138">
        <f t="shared" si="51"/>
        <v>1</v>
      </c>
      <c r="F375" s="138">
        <f>Vendas!R$203</f>
        <v>0</v>
      </c>
      <c r="G375" s="139">
        <f t="shared" si="52"/>
        <v>0</v>
      </c>
      <c r="H375" s="140">
        <f t="shared" si="53"/>
        <v>0</v>
      </c>
      <c r="I375" s="147">
        <f t="shared" si="48"/>
        <v>0</v>
      </c>
      <c r="J375" s="82">
        <f t="shared" si="54"/>
        <v>0</v>
      </c>
    </row>
    <row r="376" spans="1:10" x14ac:dyDescent="0.3">
      <c r="A376" s="137" t="str">
        <f t="shared" si="49"/>
        <v>PRODUTO 20</v>
      </c>
      <c r="B376" s="138">
        <f>B258*(1+Vendas!R$8)</f>
        <v>0</v>
      </c>
      <c r="C376" s="138">
        <f>C258*(1+Vendas!R$8)</f>
        <v>0</v>
      </c>
      <c r="D376" s="138">
        <f t="shared" si="50"/>
        <v>0</v>
      </c>
      <c r="E376" s="138">
        <f t="shared" si="51"/>
        <v>1</v>
      </c>
      <c r="F376" s="138">
        <f>Vendas!R$213</f>
        <v>0</v>
      </c>
      <c r="G376" s="139">
        <f t="shared" si="52"/>
        <v>0</v>
      </c>
      <c r="H376" s="140">
        <f t="shared" si="53"/>
        <v>0</v>
      </c>
      <c r="I376" s="147">
        <f t="shared" si="48"/>
        <v>0</v>
      </c>
      <c r="J376" s="82">
        <f t="shared" si="54"/>
        <v>0</v>
      </c>
    </row>
    <row r="377" spans="1:10" x14ac:dyDescent="0.3">
      <c r="A377" s="137" t="str">
        <f t="shared" si="49"/>
        <v>PRODUTO 21</v>
      </c>
      <c r="B377" s="138">
        <f>B259*(1+Vendas!R$8)</f>
        <v>0</v>
      </c>
      <c r="C377" s="138">
        <f>C259*(1+Vendas!R$8)</f>
        <v>0</v>
      </c>
      <c r="D377" s="138">
        <f t="shared" si="50"/>
        <v>0</v>
      </c>
      <c r="E377" s="138">
        <f t="shared" si="51"/>
        <v>1</v>
      </c>
      <c r="F377" s="138">
        <f>Vendas!R$223</f>
        <v>0</v>
      </c>
      <c r="G377" s="139">
        <f t="shared" si="52"/>
        <v>0</v>
      </c>
      <c r="H377" s="140">
        <f t="shared" si="53"/>
        <v>0</v>
      </c>
      <c r="I377" s="147">
        <f t="shared" si="48"/>
        <v>0</v>
      </c>
      <c r="J377" s="82">
        <f t="shared" si="54"/>
        <v>0</v>
      </c>
    </row>
    <row r="378" spans="1:10" x14ac:dyDescent="0.3">
      <c r="A378" s="137" t="str">
        <f t="shared" si="49"/>
        <v>PRODUTO 22</v>
      </c>
      <c r="B378" s="138">
        <f>B260*(1+Vendas!R$8)</f>
        <v>0</v>
      </c>
      <c r="C378" s="138">
        <f>C260*(1+Vendas!R$8)</f>
        <v>0</v>
      </c>
      <c r="D378" s="138">
        <f t="shared" si="50"/>
        <v>0</v>
      </c>
      <c r="E378" s="138">
        <f t="shared" si="51"/>
        <v>1</v>
      </c>
      <c r="F378" s="138">
        <f>Vendas!R$233</f>
        <v>0</v>
      </c>
      <c r="G378" s="139">
        <f t="shared" si="52"/>
        <v>0</v>
      </c>
      <c r="H378" s="140">
        <f t="shared" si="53"/>
        <v>0</v>
      </c>
      <c r="I378" s="147">
        <f t="shared" si="48"/>
        <v>0</v>
      </c>
      <c r="J378" s="82">
        <f t="shared" si="54"/>
        <v>0</v>
      </c>
    </row>
    <row r="379" spans="1:10" x14ac:dyDescent="0.3">
      <c r="A379" s="137" t="str">
        <f t="shared" si="49"/>
        <v>PRODUTO 23</v>
      </c>
      <c r="B379" s="138">
        <f>B261*(1+Vendas!R$8)</f>
        <v>0</v>
      </c>
      <c r="C379" s="138">
        <f>C261*(1+Vendas!R$8)</f>
        <v>0</v>
      </c>
      <c r="D379" s="138">
        <f t="shared" si="50"/>
        <v>0</v>
      </c>
      <c r="E379" s="138">
        <f t="shared" si="51"/>
        <v>1</v>
      </c>
      <c r="F379" s="138">
        <f>Vendas!R$243</f>
        <v>0</v>
      </c>
      <c r="G379" s="139">
        <f t="shared" si="52"/>
        <v>0</v>
      </c>
      <c r="H379" s="140">
        <f t="shared" si="53"/>
        <v>0</v>
      </c>
      <c r="I379" s="147">
        <f t="shared" si="48"/>
        <v>0</v>
      </c>
      <c r="J379" s="82">
        <f t="shared" si="54"/>
        <v>0</v>
      </c>
    </row>
    <row r="380" spans="1:10" x14ac:dyDescent="0.3">
      <c r="A380" s="137" t="str">
        <f t="shared" si="49"/>
        <v>PRODUTO 24</v>
      </c>
      <c r="B380" s="138">
        <f>B262*(1+Vendas!R$8)</f>
        <v>0</v>
      </c>
      <c r="C380" s="138">
        <f>C262*(1+Vendas!R$8)</f>
        <v>0</v>
      </c>
      <c r="D380" s="138">
        <f t="shared" si="50"/>
        <v>0</v>
      </c>
      <c r="E380" s="138">
        <f t="shared" si="51"/>
        <v>1</v>
      </c>
      <c r="F380" s="138">
        <f>Vendas!R$253</f>
        <v>0</v>
      </c>
      <c r="G380" s="139">
        <f t="shared" si="52"/>
        <v>0</v>
      </c>
      <c r="H380" s="140">
        <f t="shared" si="53"/>
        <v>0</v>
      </c>
      <c r="I380" s="147">
        <f t="shared" si="48"/>
        <v>0</v>
      </c>
      <c r="J380" s="82">
        <f t="shared" si="54"/>
        <v>0</v>
      </c>
    </row>
    <row r="381" spans="1:10" x14ac:dyDescent="0.3">
      <c r="A381" s="137" t="str">
        <f t="shared" si="49"/>
        <v>PRODUTO 25</v>
      </c>
      <c r="B381" s="138">
        <f>B263*(1+Vendas!R$8)</f>
        <v>0</v>
      </c>
      <c r="C381" s="138">
        <f>C263*(1+Vendas!R$8)</f>
        <v>0</v>
      </c>
      <c r="D381" s="138">
        <f t="shared" si="50"/>
        <v>0</v>
      </c>
      <c r="E381" s="138">
        <f t="shared" si="51"/>
        <v>1</v>
      </c>
      <c r="F381" s="138">
        <f>Vendas!R$263</f>
        <v>0</v>
      </c>
      <c r="G381" s="139">
        <f t="shared" si="52"/>
        <v>0</v>
      </c>
      <c r="H381" s="140">
        <f t="shared" si="53"/>
        <v>0</v>
      </c>
      <c r="I381" s="147">
        <f t="shared" si="48"/>
        <v>0</v>
      </c>
      <c r="J381" s="82">
        <f t="shared" si="54"/>
        <v>0</v>
      </c>
    </row>
    <row r="382" spans="1:10" x14ac:dyDescent="0.3">
      <c r="A382" s="137" t="str">
        <f t="shared" si="49"/>
        <v>PRODUTO 26</v>
      </c>
      <c r="B382" s="138">
        <f>B264*(1+Vendas!R$8)</f>
        <v>0</v>
      </c>
      <c r="C382" s="138">
        <f>C264*(1+Vendas!R$8)</f>
        <v>0</v>
      </c>
      <c r="D382" s="138">
        <f t="shared" si="50"/>
        <v>0</v>
      </c>
      <c r="E382" s="138">
        <f t="shared" si="51"/>
        <v>1</v>
      </c>
      <c r="F382" s="138">
        <f>Vendas!R$273</f>
        <v>0</v>
      </c>
      <c r="G382" s="139">
        <f t="shared" si="52"/>
        <v>0</v>
      </c>
      <c r="H382" s="140">
        <f t="shared" si="53"/>
        <v>0</v>
      </c>
      <c r="I382" s="147">
        <f t="shared" si="48"/>
        <v>0</v>
      </c>
      <c r="J382" s="82">
        <f t="shared" si="54"/>
        <v>0</v>
      </c>
    </row>
    <row r="383" spans="1:10" x14ac:dyDescent="0.3">
      <c r="A383" s="137" t="str">
        <f t="shared" si="49"/>
        <v>PRODUTO 27</v>
      </c>
      <c r="B383" s="138">
        <f>B265*(1+Vendas!R$8)</f>
        <v>0</v>
      </c>
      <c r="C383" s="138">
        <f>C265*(1+Vendas!R$8)</f>
        <v>0</v>
      </c>
      <c r="D383" s="138">
        <f t="shared" si="50"/>
        <v>0</v>
      </c>
      <c r="E383" s="138">
        <f t="shared" si="51"/>
        <v>1</v>
      </c>
      <c r="F383" s="138">
        <f>Vendas!R$283</f>
        <v>0</v>
      </c>
      <c r="G383" s="139">
        <f t="shared" si="52"/>
        <v>0</v>
      </c>
      <c r="H383" s="140">
        <f t="shared" si="53"/>
        <v>0</v>
      </c>
      <c r="I383" s="147">
        <f t="shared" si="48"/>
        <v>0</v>
      </c>
      <c r="J383" s="82">
        <f t="shared" si="54"/>
        <v>0</v>
      </c>
    </row>
    <row r="384" spans="1:10" x14ac:dyDescent="0.3">
      <c r="A384" s="137" t="str">
        <f t="shared" si="49"/>
        <v>PRODUTO 28</v>
      </c>
      <c r="B384" s="138">
        <f>B266*(1+Vendas!R$8)</f>
        <v>0</v>
      </c>
      <c r="C384" s="138">
        <f>C266*(1+Vendas!R$8)</f>
        <v>0</v>
      </c>
      <c r="D384" s="138">
        <f t="shared" si="50"/>
        <v>0</v>
      </c>
      <c r="E384" s="138">
        <f t="shared" si="51"/>
        <v>1</v>
      </c>
      <c r="F384" s="138">
        <f>Vendas!R$293</f>
        <v>0</v>
      </c>
      <c r="G384" s="139">
        <f t="shared" si="52"/>
        <v>0</v>
      </c>
      <c r="H384" s="140">
        <f t="shared" si="53"/>
        <v>0</v>
      </c>
      <c r="I384" s="147">
        <f t="shared" si="48"/>
        <v>0</v>
      </c>
      <c r="J384" s="82">
        <f t="shared" si="54"/>
        <v>0</v>
      </c>
    </row>
    <row r="385" spans="1:10" x14ac:dyDescent="0.3">
      <c r="A385" s="137" t="str">
        <f t="shared" si="49"/>
        <v>PRODUTO 29</v>
      </c>
      <c r="B385" s="138">
        <f>B267*(1+Vendas!R$8)</f>
        <v>0</v>
      </c>
      <c r="C385" s="138">
        <f>C267*(1+Vendas!R$8)</f>
        <v>0</v>
      </c>
      <c r="D385" s="138">
        <f t="shared" si="50"/>
        <v>0</v>
      </c>
      <c r="E385" s="138">
        <f t="shared" si="51"/>
        <v>1</v>
      </c>
      <c r="F385" s="138">
        <f>Vendas!R$303</f>
        <v>0</v>
      </c>
      <c r="G385" s="139">
        <f t="shared" si="52"/>
        <v>0</v>
      </c>
      <c r="H385" s="140">
        <f t="shared" si="53"/>
        <v>0</v>
      </c>
      <c r="I385" s="147">
        <f t="shared" si="48"/>
        <v>0</v>
      </c>
      <c r="J385" s="82">
        <f t="shared" si="54"/>
        <v>0</v>
      </c>
    </row>
    <row r="386" spans="1:10" x14ac:dyDescent="0.3">
      <c r="A386" s="137" t="str">
        <f t="shared" si="49"/>
        <v>PRODUTO 30</v>
      </c>
      <c r="B386" s="138">
        <f>B268*(1+Vendas!R$8)</f>
        <v>0</v>
      </c>
      <c r="C386" s="138">
        <f>C268*(1+Vendas!R$8)</f>
        <v>0</v>
      </c>
      <c r="D386" s="138">
        <f t="shared" si="50"/>
        <v>0</v>
      </c>
      <c r="E386" s="138">
        <f t="shared" si="51"/>
        <v>1</v>
      </c>
      <c r="F386" s="138">
        <f>Vendas!R$313</f>
        <v>0</v>
      </c>
      <c r="G386" s="139">
        <f t="shared" si="52"/>
        <v>0</v>
      </c>
      <c r="H386" s="140">
        <f t="shared" si="53"/>
        <v>0</v>
      </c>
      <c r="I386" s="147">
        <f t="shared" si="48"/>
        <v>0</v>
      </c>
      <c r="J386" s="82">
        <f t="shared" si="54"/>
        <v>0</v>
      </c>
    </row>
    <row r="387" spans="1:10" x14ac:dyDescent="0.3">
      <c r="A387" s="137" t="str">
        <f t="shared" si="49"/>
        <v>PRODUTO 31</v>
      </c>
      <c r="B387" s="138">
        <f>B269*(1+Vendas!R$8)</f>
        <v>0</v>
      </c>
      <c r="C387" s="138">
        <f>C269*(1+Vendas!R$8)</f>
        <v>0</v>
      </c>
      <c r="D387" s="138">
        <f t="shared" si="50"/>
        <v>0</v>
      </c>
      <c r="E387" s="138">
        <f t="shared" si="51"/>
        <v>1</v>
      </c>
      <c r="F387" s="138">
        <f>Vendas!R$323</f>
        <v>0</v>
      </c>
      <c r="G387" s="139">
        <f t="shared" si="52"/>
        <v>0</v>
      </c>
      <c r="H387" s="140">
        <f t="shared" si="53"/>
        <v>0</v>
      </c>
      <c r="I387" s="147">
        <f t="shared" si="48"/>
        <v>0</v>
      </c>
      <c r="J387" s="82">
        <f t="shared" si="54"/>
        <v>0</v>
      </c>
    </row>
    <row r="388" spans="1:10" x14ac:dyDescent="0.3">
      <c r="A388" s="137" t="str">
        <f t="shared" si="49"/>
        <v>PRODUTO 32</v>
      </c>
      <c r="B388" s="138">
        <f>B270*(1+Vendas!R$8)</f>
        <v>0</v>
      </c>
      <c r="C388" s="138">
        <f>C270*(1+Vendas!R$8)</f>
        <v>0</v>
      </c>
      <c r="D388" s="138">
        <f t="shared" si="50"/>
        <v>0</v>
      </c>
      <c r="E388" s="138">
        <f t="shared" si="51"/>
        <v>1</v>
      </c>
      <c r="F388" s="138">
        <f>Vendas!R$333</f>
        <v>0</v>
      </c>
      <c r="G388" s="139">
        <f t="shared" si="52"/>
        <v>0</v>
      </c>
      <c r="H388" s="140">
        <f t="shared" si="53"/>
        <v>0</v>
      </c>
      <c r="I388" s="147">
        <f t="shared" si="48"/>
        <v>0</v>
      </c>
      <c r="J388" s="82">
        <f t="shared" si="54"/>
        <v>0</v>
      </c>
    </row>
    <row r="389" spans="1:10" x14ac:dyDescent="0.3">
      <c r="A389" s="137" t="str">
        <f t="shared" si="49"/>
        <v>PRODUTO 33</v>
      </c>
      <c r="B389" s="138">
        <f>B271*(1+Vendas!R$8)</f>
        <v>0</v>
      </c>
      <c r="C389" s="138">
        <f>C271*(1+Vendas!R$8)</f>
        <v>0</v>
      </c>
      <c r="D389" s="138">
        <f t="shared" si="50"/>
        <v>0</v>
      </c>
      <c r="E389" s="138">
        <f t="shared" si="51"/>
        <v>1</v>
      </c>
      <c r="F389" s="138">
        <f>Vendas!R$343</f>
        <v>0</v>
      </c>
      <c r="G389" s="139">
        <f t="shared" si="52"/>
        <v>0</v>
      </c>
      <c r="H389" s="140">
        <f t="shared" si="53"/>
        <v>0</v>
      </c>
      <c r="I389" s="147">
        <f t="shared" si="48"/>
        <v>0</v>
      </c>
      <c r="J389" s="82">
        <f t="shared" si="54"/>
        <v>0</v>
      </c>
    </row>
    <row r="390" spans="1:10" x14ac:dyDescent="0.3">
      <c r="A390" s="137" t="str">
        <f t="shared" si="49"/>
        <v>PRODUTO 34</v>
      </c>
      <c r="B390" s="138">
        <f>B272*(1+Vendas!R$8)</f>
        <v>0</v>
      </c>
      <c r="C390" s="138">
        <f>C272*(1+Vendas!R$8)</f>
        <v>0</v>
      </c>
      <c r="D390" s="138">
        <f t="shared" si="50"/>
        <v>0</v>
      </c>
      <c r="E390" s="138">
        <f t="shared" si="51"/>
        <v>1</v>
      </c>
      <c r="F390" s="138">
        <f>Vendas!R$353</f>
        <v>0</v>
      </c>
      <c r="G390" s="139">
        <f t="shared" si="52"/>
        <v>0</v>
      </c>
      <c r="H390" s="140">
        <f t="shared" si="53"/>
        <v>0</v>
      </c>
      <c r="I390" s="147">
        <f t="shared" si="48"/>
        <v>0</v>
      </c>
      <c r="J390" s="82">
        <f t="shared" si="54"/>
        <v>0</v>
      </c>
    </row>
    <row r="391" spans="1:10" x14ac:dyDescent="0.3">
      <c r="A391" s="137" t="str">
        <f t="shared" si="49"/>
        <v>PRODUTO 35</v>
      </c>
      <c r="B391" s="138">
        <f>B273*(1+Vendas!R$8)</f>
        <v>0</v>
      </c>
      <c r="C391" s="138">
        <f>C273*(1+Vendas!R$8)</f>
        <v>0</v>
      </c>
      <c r="D391" s="138">
        <f t="shared" si="50"/>
        <v>0</v>
      </c>
      <c r="E391" s="138">
        <f t="shared" si="51"/>
        <v>1</v>
      </c>
      <c r="F391" s="138">
        <f>Vendas!R$363</f>
        <v>0</v>
      </c>
      <c r="G391" s="139">
        <f t="shared" si="52"/>
        <v>0</v>
      </c>
      <c r="H391" s="140">
        <f t="shared" si="53"/>
        <v>0</v>
      </c>
      <c r="I391" s="147">
        <f t="shared" si="48"/>
        <v>0</v>
      </c>
      <c r="J391" s="82">
        <f t="shared" si="54"/>
        <v>0</v>
      </c>
    </row>
    <row r="392" spans="1:10" x14ac:dyDescent="0.3">
      <c r="A392" s="137" t="str">
        <f t="shared" si="49"/>
        <v>PRODUTO 36</v>
      </c>
      <c r="B392" s="138">
        <f>B274*(1+Vendas!R$8)</f>
        <v>0</v>
      </c>
      <c r="C392" s="138">
        <f>C274*(1+Vendas!R$8)</f>
        <v>0</v>
      </c>
      <c r="D392" s="138">
        <f t="shared" si="50"/>
        <v>0</v>
      </c>
      <c r="E392" s="138">
        <f t="shared" si="51"/>
        <v>1</v>
      </c>
      <c r="F392" s="138">
        <f>Vendas!R$373</f>
        <v>0</v>
      </c>
      <c r="G392" s="139">
        <f t="shared" si="52"/>
        <v>0</v>
      </c>
      <c r="H392" s="140">
        <f t="shared" si="53"/>
        <v>0</v>
      </c>
      <c r="I392" s="147">
        <f t="shared" si="48"/>
        <v>0</v>
      </c>
      <c r="J392" s="82">
        <f t="shared" si="54"/>
        <v>0</v>
      </c>
    </row>
    <row r="393" spans="1:10" x14ac:dyDescent="0.3">
      <c r="A393" s="137" t="str">
        <f t="shared" si="49"/>
        <v>PRODUTO 37</v>
      </c>
      <c r="B393" s="138">
        <f>B275*(1+Vendas!R$8)</f>
        <v>0</v>
      </c>
      <c r="C393" s="138">
        <f>C275*(1+Vendas!R$8)</f>
        <v>0</v>
      </c>
      <c r="D393" s="138">
        <f t="shared" si="50"/>
        <v>0</v>
      </c>
      <c r="E393" s="138">
        <f t="shared" si="51"/>
        <v>1</v>
      </c>
      <c r="F393" s="138">
        <f>Vendas!R$383</f>
        <v>0</v>
      </c>
      <c r="G393" s="139">
        <f t="shared" si="52"/>
        <v>0</v>
      </c>
      <c r="H393" s="140">
        <f t="shared" si="53"/>
        <v>0</v>
      </c>
      <c r="I393" s="147">
        <f t="shared" si="48"/>
        <v>0</v>
      </c>
      <c r="J393" s="82">
        <f t="shared" si="54"/>
        <v>0</v>
      </c>
    </row>
    <row r="394" spans="1:10" x14ac:dyDescent="0.3">
      <c r="A394" s="137" t="str">
        <f t="shared" si="49"/>
        <v>PRODUTO 38</v>
      </c>
      <c r="B394" s="138">
        <f>B276*(1+Vendas!R$8)</f>
        <v>0</v>
      </c>
      <c r="C394" s="138">
        <f>C276*(1+Vendas!R$8)</f>
        <v>0</v>
      </c>
      <c r="D394" s="138">
        <f t="shared" si="50"/>
        <v>0</v>
      </c>
      <c r="E394" s="138">
        <f t="shared" si="51"/>
        <v>1</v>
      </c>
      <c r="F394" s="138">
        <f>Vendas!R$393</f>
        <v>0</v>
      </c>
      <c r="G394" s="139">
        <f t="shared" si="52"/>
        <v>0</v>
      </c>
      <c r="H394" s="140">
        <f t="shared" si="53"/>
        <v>0</v>
      </c>
      <c r="I394" s="147">
        <f t="shared" si="48"/>
        <v>0</v>
      </c>
      <c r="J394" s="82">
        <f t="shared" si="54"/>
        <v>0</v>
      </c>
    </row>
    <row r="395" spans="1:10" x14ac:dyDescent="0.3">
      <c r="A395" s="137" t="str">
        <f t="shared" si="49"/>
        <v>PRODUTO 39</v>
      </c>
      <c r="B395" s="138">
        <f>B277*(1+Vendas!R$8)</f>
        <v>0</v>
      </c>
      <c r="C395" s="138">
        <f>C277*(1+Vendas!R$8)</f>
        <v>0</v>
      </c>
      <c r="D395" s="138">
        <f t="shared" si="50"/>
        <v>0</v>
      </c>
      <c r="E395" s="138">
        <f t="shared" si="51"/>
        <v>1</v>
      </c>
      <c r="F395" s="138">
        <f>Vendas!R$403</f>
        <v>0</v>
      </c>
      <c r="G395" s="139">
        <f t="shared" si="52"/>
        <v>0</v>
      </c>
      <c r="H395" s="140">
        <f t="shared" si="53"/>
        <v>0</v>
      </c>
      <c r="I395" s="147">
        <f t="shared" si="48"/>
        <v>0</v>
      </c>
      <c r="J395" s="82">
        <f t="shared" si="54"/>
        <v>0</v>
      </c>
    </row>
    <row r="396" spans="1:10" x14ac:dyDescent="0.3">
      <c r="A396" s="137" t="str">
        <f t="shared" si="49"/>
        <v>PRODUTO 40</v>
      </c>
      <c r="B396" s="138">
        <f>B278*(1+Vendas!R$8)</f>
        <v>0</v>
      </c>
      <c r="C396" s="138">
        <f>C278*(1+Vendas!R$8)</f>
        <v>0</v>
      </c>
      <c r="D396" s="138">
        <f t="shared" si="50"/>
        <v>0</v>
      </c>
      <c r="E396" s="138">
        <f t="shared" si="51"/>
        <v>1</v>
      </c>
      <c r="F396" s="138">
        <f>Vendas!R$413</f>
        <v>0</v>
      </c>
      <c r="G396" s="139">
        <f t="shared" si="52"/>
        <v>0</v>
      </c>
      <c r="H396" s="140">
        <f t="shared" si="53"/>
        <v>0</v>
      </c>
      <c r="I396" s="147">
        <f t="shared" si="48"/>
        <v>0</v>
      </c>
      <c r="J396" s="82">
        <f t="shared" si="54"/>
        <v>0</v>
      </c>
    </row>
    <row r="397" spans="1:10" x14ac:dyDescent="0.3">
      <c r="A397" s="137" t="str">
        <f t="shared" si="49"/>
        <v>PRODUTO 41</v>
      </c>
      <c r="B397" s="138">
        <f>B279*(1+Vendas!R$8)</f>
        <v>0</v>
      </c>
      <c r="C397" s="138">
        <f>C279*(1+Vendas!R$8)</f>
        <v>0</v>
      </c>
      <c r="D397" s="138">
        <f t="shared" si="50"/>
        <v>0</v>
      </c>
      <c r="E397" s="138">
        <f t="shared" si="51"/>
        <v>1</v>
      </c>
      <c r="F397" s="138">
        <f>Vendas!R$423</f>
        <v>0</v>
      </c>
      <c r="G397" s="139">
        <f t="shared" si="52"/>
        <v>0</v>
      </c>
      <c r="H397" s="140">
        <f t="shared" si="53"/>
        <v>0</v>
      </c>
      <c r="I397" s="147">
        <f t="shared" si="48"/>
        <v>0</v>
      </c>
      <c r="J397" s="82">
        <f t="shared" si="54"/>
        <v>0</v>
      </c>
    </row>
    <row r="398" spans="1:10" x14ac:dyDescent="0.3">
      <c r="A398" s="137" t="str">
        <f t="shared" si="49"/>
        <v>PRODUTO 42</v>
      </c>
      <c r="B398" s="138">
        <f>B280*(1+Vendas!R$8)</f>
        <v>0</v>
      </c>
      <c r="C398" s="138">
        <f>C280*(1+Vendas!R$8)</f>
        <v>0</v>
      </c>
      <c r="D398" s="138">
        <f t="shared" si="50"/>
        <v>0</v>
      </c>
      <c r="E398" s="138">
        <f t="shared" si="51"/>
        <v>1</v>
      </c>
      <c r="F398" s="138">
        <f>Vendas!R$433</f>
        <v>0</v>
      </c>
      <c r="G398" s="139">
        <f t="shared" si="52"/>
        <v>0</v>
      </c>
      <c r="H398" s="140">
        <f t="shared" si="53"/>
        <v>0</v>
      </c>
      <c r="I398" s="147">
        <f t="shared" si="48"/>
        <v>0</v>
      </c>
      <c r="J398" s="82">
        <f t="shared" si="54"/>
        <v>0</v>
      </c>
    </row>
    <row r="399" spans="1:10" x14ac:dyDescent="0.3">
      <c r="A399" s="137" t="str">
        <f t="shared" si="49"/>
        <v>PRODUTO 43</v>
      </c>
      <c r="B399" s="138">
        <f>B281*(1+Vendas!R$8)</f>
        <v>0</v>
      </c>
      <c r="C399" s="138">
        <f>C281*(1+Vendas!R$8)</f>
        <v>0</v>
      </c>
      <c r="D399" s="138">
        <f t="shared" si="50"/>
        <v>0</v>
      </c>
      <c r="E399" s="138">
        <f t="shared" si="51"/>
        <v>1</v>
      </c>
      <c r="F399" s="138">
        <f>Vendas!R$443</f>
        <v>0</v>
      </c>
      <c r="G399" s="139">
        <f t="shared" si="52"/>
        <v>0</v>
      </c>
      <c r="H399" s="140">
        <f t="shared" si="53"/>
        <v>0</v>
      </c>
      <c r="I399" s="147">
        <f t="shared" si="48"/>
        <v>0</v>
      </c>
      <c r="J399" s="82">
        <f t="shared" si="54"/>
        <v>0</v>
      </c>
    </row>
    <row r="400" spans="1:10" x14ac:dyDescent="0.3">
      <c r="A400" s="137" t="str">
        <f t="shared" si="49"/>
        <v>PRODUTO 44</v>
      </c>
      <c r="B400" s="138">
        <f>B282*(1+Vendas!R$8)</f>
        <v>0</v>
      </c>
      <c r="C400" s="138">
        <f>C282*(1+Vendas!R$8)</f>
        <v>0</v>
      </c>
      <c r="D400" s="138">
        <f t="shared" si="50"/>
        <v>0</v>
      </c>
      <c r="E400" s="138">
        <f t="shared" si="51"/>
        <v>1</v>
      </c>
      <c r="F400" s="138">
        <f>Vendas!R$453</f>
        <v>0</v>
      </c>
      <c r="G400" s="139">
        <f t="shared" si="52"/>
        <v>0</v>
      </c>
      <c r="H400" s="140">
        <f t="shared" si="53"/>
        <v>0</v>
      </c>
      <c r="I400" s="147">
        <f t="shared" si="48"/>
        <v>0</v>
      </c>
      <c r="J400" s="82">
        <f t="shared" si="54"/>
        <v>0</v>
      </c>
    </row>
    <row r="401" spans="1:10" x14ac:dyDescent="0.3">
      <c r="A401" s="137" t="str">
        <f t="shared" si="49"/>
        <v>PRODUTO 45</v>
      </c>
      <c r="B401" s="138">
        <f>B283*(1+Vendas!R$8)</f>
        <v>0</v>
      </c>
      <c r="C401" s="138">
        <f>C283*(1+Vendas!R$8)</f>
        <v>0</v>
      </c>
      <c r="D401" s="138">
        <f t="shared" si="50"/>
        <v>0</v>
      </c>
      <c r="E401" s="138">
        <f t="shared" si="51"/>
        <v>1</v>
      </c>
      <c r="F401" s="138">
        <f>Vendas!R$463</f>
        <v>0</v>
      </c>
      <c r="G401" s="139">
        <f t="shared" si="52"/>
        <v>0</v>
      </c>
      <c r="H401" s="140">
        <f t="shared" si="53"/>
        <v>0</v>
      </c>
      <c r="I401" s="147">
        <f t="shared" si="48"/>
        <v>0</v>
      </c>
      <c r="J401" s="82">
        <f t="shared" si="54"/>
        <v>0</v>
      </c>
    </row>
    <row r="402" spans="1:10" x14ac:dyDescent="0.3">
      <c r="A402" s="137" t="str">
        <f t="shared" si="49"/>
        <v>PRODUTO 46</v>
      </c>
      <c r="B402" s="138">
        <f>B284*(1+Vendas!R$8)</f>
        <v>0</v>
      </c>
      <c r="C402" s="138">
        <f>C284*(1+Vendas!R$8)</f>
        <v>0</v>
      </c>
      <c r="D402" s="138">
        <f t="shared" si="50"/>
        <v>0</v>
      </c>
      <c r="E402" s="138">
        <f t="shared" si="51"/>
        <v>1</v>
      </c>
      <c r="F402" s="138">
        <f>Vendas!R$473</f>
        <v>0</v>
      </c>
      <c r="G402" s="139">
        <f t="shared" si="52"/>
        <v>0</v>
      </c>
      <c r="H402" s="140">
        <f t="shared" si="53"/>
        <v>0</v>
      </c>
      <c r="I402" s="147">
        <f t="shared" si="48"/>
        <v>0</v>
      </c>
      <c r="J402" s="82">
        <f t="shared" si="54"/>
        <v>0</v>
      </c>
    </row>
    <row r="403" spans="1:10" x14ac:dyDescent="0.3">
      <c r="A403" s="137" t="str">
        <f t="shared" si="49"/>
        <v>PRODUTO 47</v>
      </c>
      <c r="B403" s="138">
        <f>B285*(1+Vendas!R$8)</f>
        <v>0</v>
      </c>
      <c r="C403" s="138">
        <f>C285*(1+Vendas!R$8)</f>
        <v>0</v>
      </c>
      <c r="D403" s="138">
        <f t="shared" si="50"/>
        <v>0</v>
      </c>
      <c r="E403" s="138">
        <f t="shared" si="51"/>
        <v>1</v>
      </c>
      <c r="F403" s="138">
        <f>Vendas!R$483</f>
        <v>0</v>
      </c>
      <c r="G403" s="139">
        <f t="shared" si="52"/>
        <v>0</v>
      </c>
      <c r="H403" s="140">
        <f t="shared" si="53"/>
        <v>0</v>
      </c>
      <c r="I403" s="147">
        <f t="shared" si="48"/>
        <v>0</v>
      </c>
      <c r="J403" s="82">
        <f t="shared" si="54"/>
        <v>0</v>
      </c>
    </row>
    <row r="404" spans="1:10" x14ac:dyDescent="0.3">
      <c r="A404" s="137" t="str">
        <f t="shared" si="49"/>
        <v>PRODUTO 48</v>
      </c>
      <c r="B404" s="138">
        <f>B286*(1+Vendas!R$8)</f>
        <v>0</v>
      </c>
      <c r="C404" s="138">
        <f>C286*(1+Vendas!R$8)</f>
        <v>0</v>
      </c>
      <c r="D404" s="138">
        <f t="shared" si="50"/>
        <v>0</v>
      </c>
      <c r="E404" s="138">
        <f t="shared" si="51"/>
        <v>1</v>
      </c>
      <c r="F404" s="138">
        <f>Vendas!R$493</f>
        <v>0</v>
      </c>
      <c r="G404" s="139">
        <f t="shared" si="52"/>
        <v>0</v>
      </c>
      <c r="H404" s="140">
        <f t="shared" si="53"/>
        <v>0</v>
      </c>
      <c r="I404" s="147">
        <f t="shared" si="48"/>
        <v>0</v>
      </c>
      <c r="J404" s="82">
        <f t="shared" si="54"/>
        <v>0</v>
      </c>
    </row>
    <row r="405" spans="1:10" x14ac:dyDescent="0.3">
      <c r="A405" s="137" t="str">
        <f t="shared" si="49"/>
        <v>PRODUTO 49</v>
      </c>
      <c r="B405" s="138">
        <f>B287*(1+Vendas!R$8)</f>
        <v>0</v>
      </c>
      <c r="C405" s="138">
        <f>C287*(1+Vendas!R$8)</f>
        <v>0</v>
      </c>
      <c r="D405" s="138">
        <f t="shared" si="50"/>
        <v>0</v>
      </c>
      <c r="E405" s="138">
        <f t="shared" si="51"/>
        <v>1</v>
      </c>
      <c r="F405" s="138">
        <f>Vendas!R$503</f>
        <v>0</v>
      </c>
      <c r="G405" s="139">
        <f t="shared" si="52"/>
        <v>0</v>
      </c>
      <c r="H405" s="140">
        <f t="shared" si="53"/>
        <v>0</v>
      </c>
      <c r="I405" s="147">
        <f t="shared" si="48"/>
        <v>0</v>
      </c>
      <c r="J405" s="82">
        <f t="shared" si="54"/>
        <v>0</v>
      </c>
    </row>
    <row r="406" spans="1:10" x14ac:dyDescent="0.3">
      <c r="A406" s="137" t="str">
        <f t="shared" si="49"/>
        <v>PRODUTO 50</v>
      </c>
      <c r="B406" s="138">
        <f>B288*(1+Vendas!R$8)</f>
        <v>0</v>
      </c>
      <c r="C406" s="138">
        <f>C288*(1+Vendas!R$8)</f>
        <v>0</v>
      </c>
      <c r="D406" s="138">
        <f t="shared" si="50"/>
        <v>0</v>
      </c>
      <c r="E406" s="138">
        <f t="shared" si="51"/>
        <v>1</v>
      </c>
      <c r="F406" s="138">
        <f>Vendas!R$513</f>
        <v>0</v>
      </c>
      <c r="G406" s="139">
        <f t="shared" si="52"/>
        <v>0</v>
      </c>
      <c r="H406" s="140">
        <f t="shared" si="53"/>
        <v>0</v>
      </c>
      <c r="I406" s="147">
        <f t="shared" si="48"/>
        <v>0</v>
      </c>
      <c r="J406" s="82">
        <f t="shared" si="54"/>
        <v>0</v>
      </c>
    </row>
    <row r="407" spans="1:10" x14ac:dyDescent="0.3">
      <c r="A407" s="137" t="str">
        <f t="shared" si="49"/>
        <v>PRODUTO 51</v>
      </c>
      <c r="B407" s="138">
        <f>B289*(1+Vendas!R$8)</f>
        <v>0</v>
      </c>
      <c r="C407" s="138">
        <f>C289*(1+Vendas!R$8)</f>
        <v>0</v>
      </c>
      <c r="D407" s="138">
        <f t="shared" si="50"/>
        <v>0</v>
      </c>
      <c r="E407" s="138">
        <f t="shared" si="51"/>
        <v>1</v>
      </c>
      <c r="F407" s="138">
        <f>Vendas!R$523</f>
        <v>0</v>
      </c>
      <c r="G407" s="139">
        <f t="shared" si="52"/>
        <v>0</v>
      </c>
      <c r="H407" s="140">
        <f t="shared" si="53"/>
        <v>0</v>
      </c>
      <c r="I407" s="147">
        <f t="shared" si="48"/>
        <v>0</v>
      </c>
      <c r="J407" s="82">
        <f t="shared" si="54"/>
        <v>0</v>
      </c>
    </row>
    <row r="408" spans="1:10" x14ac:dyDescent="0.3">
      <c r="A408" s="137" t="str">
        <f t="shared" si="49"/>
        <v>PRODUTO 52</v>
      </c>
      <c r="B408" s="138">
        <f>B290*(1+Vendas!R$8)</f>
        <v>0</v>
      </c>
      <c r="C408" s="138">
        <f>C290*(1+Vendas!R$8)</f>
        <v>0</v>
      </c>
      <c r="D408" s="138">
        <f t="shared" si="50"/>
        <v>0</v>
      </c>
      <c r="E408" s="138">
        <f t="shared" si="51"/>
        <v>1</v>
      </c>
      <c r="F408" s="138">
        <f>Vendas!R$533</f>
        <v>0</v>
      </c>
      <c r="G408" s="139">
        <f t="shared" si="52"/>
        <v>0</v>
      </c>
      <c r="H408" s="140">
        <f t="shared" si="53"/>
        <v>0</v>
      </c>
      <c r="I408" s="147">
        <f t="shared" si="48"/>
        <v>0</v>
      </c>
      <c r="J408" s="82">
        <f t="shared" si="54"/>
        <v>0</v>
      </c>
    </row>
    <row r="409" spans="1:10" x14ac:dyDescent="0.3">
      <c r="A409" s="137" t="str">
        <f t="shared" si="49"/>
        <v>PRODUTO 53</v>
      </c>
      <c r="B409" s="138">
        <f>B291*(1+Vendas!R$8)</f>
        <v>0</v>
      </c>
      <c r="C409" s="138">
        <f>C291*(1+Vendas!R$8)</f>
        <v>0</v>
      </c>
      <c r="D409" s="138">
        <f t="shared" si="50"/>
        <v>0</v>
      </c>
      <c r="E409" s="138">
        <f t="shared" si="51"/>
        <v>1</v>
      </c>
      <c r="F409" s="138">
        <f>Vendas!R$543</f>
        <v>0</v>
      </c>
      <c r="G409" s="139">
        <f t="shared" si="52"/>
        <v>0</v>
      </c>
      <c r="H409" s="140">
        <f t="shared" si="53"/>
        <v>0</v>
      </c>
      <c r="I409" s="147">
        <f t="shared" si="48"/>
        <v>0</v>
      </c>
      <c r="J409" s="82">
        <f t="shared" si="54"/>
        <v>0</v>
      </c>
    </row>
    <row r="410" spans="1:10" x14ac:dyDescent="0.3">
      <c r="A410" s="137" t="str">
        <f t="shared" si="49"/>
        <v>PRODUTO 54</v>
      </c>
      <c r="B410" s="138">
        <f>B292*(1+Vendas!R$8)</f>
        <v>0</v>
      </c>
      <c r="C410" s="138">
        <f>C292*(1+Vendas!R$8)</f>
        <v>0</v>
      </c>
      <c r="D410" s="138">
        <f t="shared" si="50"/>
        <v>0</v>
      </c>
      <c r="E410" s="138">
        <f t="shared" si="51"/>
        <v>1</v>
      </c>
      <c r="F410" s="138">
        <f>Vendas!R$553</f>
        <v>0</v>
      </c>
      <c r="G410" s="139">
        <f t="shared" si="52"/>
        <v>0</v>
      </c>
      <c r="H410" s="140">
        <f t="shared" si="53"/>
        <v>0</v>
      </c>
      <c r="I410" s="147">
        <f t="shared" si="48"/>
        <v>0</v>
      </c>
      <c r="J410" s="82">
        <f t="shared" si="54"/>
        <v>0</v>
      </c>
    </row>
    <row r="411" spans="1:10" x14ac:dyDescent="0.3">
      <c r="A411" s="137" t="str">
        <f t="shared" si="49"/>
        <v>PRODUTO 55</v>
      </c>
      <c r="B411" s="138">
        <f>B293*(1+Vendas!R$8)</f>
        <v>0</v>
      </c>
      <c r="C411" s="138">
        <f>C293*(1+Vendas!R$8)</f>
        <v>0</v>
      </c>
      <c r="D411" s="138">
        <f t="shared" si="50"/>
        <v>0</v>
      </c>
      <c r="E411" s="138">
        <f t="shared" si="51"/>
        <v>1</v>
      </c>
      <c r="F411" s="138">
        <f>Vendas!R$563</f>
        <v>0</v>
      </c>
      <c r="G411" s="139">
        <f t="shared" si="52"/>
        <v>0</v>
      </c>
      <c r="H411" s="140">
        <f t="shared" si="53"/>
        <v>0</v>
      </c>
      <c r="I411" s="147">
        <f t="shared" si="48"/>
        <v>0</v>
      </c>
      <c r="J411" s="82">
        <f t="shared" si="54"/>
        <v>0</v>
      </c>
    </row>
    <row r="412" spans="1:10" x14ac:dyDescent="0.3">
      <c r="A412" s="137" t="str">
        <f t="shared" si="49"/>
        <v>PRODUTO 56</v>
      </c>
      <c r="B412" s="138">
        <f>B294*(1+Vendas!R$8)</f>
        <v>0</v>
      </c>
      <c r="C412" s="138">
        <f>C294*(1+Vendas!R$8)</f>
        <v>0</v>
      </c>
      <c r="D412" s="138">
        <f t="shared" si="50"/>
        <v>0</v>
      </c>
      <c r="E412" s="138">
        <f t="shared" si="51"/>
        <v>1</v>
      </c>
      <c r="F412" s="138">
        <f>Vendas!R$573</f>
        <v>0</v>
      </c>
      <c r="G412" s="139">
        <f t="shared" si="52"/>
        <v>0</v>
      </c>
      <c r="H412" s="140">
        <f t="shared" si="53"/>
        <v>0</v>
      </c>
      <c r="I412" s="147">
        <f t="shared" si="48"/>
        <v>0</v>
      </c>
      <c r="J412" s="82">
        <f t="shared" si="54"/>
        <v>0</v>
      </c>
    </row>
    <row r="413" spans="1:10" x14ac:dyDescent="0.3">
      <c r="A413" s="137" t="str">
        <f t="shared" si="49"/>
        <v>PRODUTO 57</v>
      </c>
      <c r="B413" s="138">
        <f>B295*(1+Vendas!R$8)</f>
        <v>0</v>
      </c>
      <c r="C413" s="138">
        <f>C295*(1+Vendas!R$8)</f>
        <v>0</v>
      </c>
      <c r="D413" s="138">
        <f t="shared" si="50"/>
        <v>0</v>
      </c>
      <c r="E413" s="138">
        <f t="shared" si="51"/>
        <v>1</v>
      </c>
      <c r="F413" s="138">
        <f>Vendas!R$583</f>
        <v>0</v>
      </c>
      <c r="G413" s="139">
        <f t="shared" si="52"/>
        <v>0</v>
      </c>
      <c r="H413" s="140">
        <f t="shared" si="53"/>
        <v>0</v>
      </c>
      <c r="I413" s="147">
        <f t="shared" si="48"/>
        <v>0</v>
      </c>
      <c r="J413" s="82">
        <f t="shared" si="54"/>
        <v>0</v>
      </c>
    </row>
    <row r="414" spans="1:10" x14ac:dyDescent="0.3">
      <c r="A414" s="137" t="str">
        <f t="shared" si="49"/>
        <v>PRODUTO 58</v>
      </c>
      <c r="B414" s="138">
        <f>B296*(1+Vendas!R$8)</f>
        <v>0</v>
      </c>
      <c r="C414" s="138">
        <f>C296*(1+Vendas!R$8)</f>
        <v>0</v>
      </c>
      <c r="D414" s="138">
        <f t="shared" si="50"/>
        <v>0</v>
      </c>
      <c r="E414" s="138">
        <f t="shared" si="51"/>
        <v>1</v>
      </c>
      <c r="F414" s="138">
        <f>Vendas!R$593</f>
        <v>0</v>
      </c>
      <c r="G414" s="139">
        <f t="shared" si="52"/>
        <v>0</v>
      </c>
      <c r="H414" s="140">
        <f t="shared" si="53"/>
        <v>0</v>
      </c>
      <c r="I414" s="147">
        <f t="shared" si="48"/>
        <v>0</v>
      </c>
      <c r="J414" s="82">
        <f t="shared" si="54"/>
        <v>0</v>
      </c>
    </row>
    <row r="415" spans="1:10" x14ac:dyDescent="0.3">
      <c r="A415" s="137" t="str">
        <f t="shared" si="49"/>
        <v>PRODUTO 59</v>
      </c>
      <c r="B415" s="138">
        <f>B297*(1+Vendas!R$8)</f>
        <v>0</v>
      </c>
      <c r="C415" s="138">
        <f>C297*(1+Vendas!R$8)</f>
        <v>0</v>
      </c>
      <c r="D415" s="138">
        <f t="shared" si="50"/>
        <v>0</v>
      </c>
      <c r="E415" s="138">
        <f t="shared" si="51"/>
        <v>1</v>
      </c>
      <c r="F415" s="138">
        <f>Vendas!R$603</f>
        <v>0</v>
      </c>
      <c r="G415" s="139">
        <f t="shared" si="52"/>
        <v>0</v>
      </c>
      <c r="H415" s="140">
        <f t="shared" si="53"/>
        <v>0</v>
      </c>
      <c r="I415" s="147">
        <f t="shared" si="48"/>
        <v>0</v>
      </c>
      <c r="J415" s="82">
        <f t="shared" si="54"/>
        <v>0</v>
      </c>
    </row>
    <row r="416" spans="1:10" x14ac:dyDescent="0.3">
      <c r="A416" s="137" t="str">
        <f t="shared" si="49"/>
        <v>PRODUTO 60</v>
      </c>
      <c r="B416" s="138">
        <f>B298*(1+Vendas!R$8)</f>
        <v>0</v>
      </c>
      <c r="C416" s="138">
        <f>C298*(1+Vendas!R$8)</f>
        <v>0</v>
      </c>
      <c r="D416" s="138">
        <f t="shared" si="50"/>
        <v>0</v>
      </c>
      <c r="E416" s="138">
        <f t="shared" si="51"/>
        <v>1</v>
      </c>
      <c r="F416" s="138">
        <f>Vendas!R$613</f>
        <v>0</v>
      </c>
      <c r="G416" s="139">
        <f t="shared" si="52"/>
        <v>0</v>
      </c>
      <c r="H416" s="140">
        <f t="shared" si="53"/>
        <v>0</v>
      </c>
      <c r="I416" s="147">
        <f t="shared" si="48"/>
        <v>0</v>
      </c>
      <c r="J416" s="82">
        <f t="shared" si="54"/>
        <v>0</v>
      </c>
    </row>
    <row r="417" spans="1:10" x14ac:dyDescent="0.3">
      <c r="A417" s="137" t="str">
        <f t="shared" si="49"/>
        <v>PRODUTO 61</v>
      </c>
      <c r="B417" s="138">
        <f>B299*(1+Vendas!R$8)</f>
        <v>0</v>
      </c>
      <c r="C417" s="138">
        <f>C299*(1+Vendas!R$8)</f>
        <v>0</v>
      </c>
      <c r="D417" s="138">
        <f t="shared" si="50"/>
        <v>0</v>
      </c>
      <c r="E417" s="138">
        <f t="shared" si="51"/>
        <v>1</v>
      </c>
      <c r="F417" s="138">
        <f>Vendas!R$623</f>
        <v>0</v>
      </c>
      <c r="G417" s="139">
        <f t="shared" si="52"/>
        <v>0</v>
      </c>
      <c r="H417" s="140">
        <f t="shared" si="53"/>
        <v>0</v>
      </c>
      <c r="I417" s="147">
        <f t="shared" si="48"/>
        <v>0</v>
      </c>
      <c r="J417" s="82">
        <f t="shared" si="54"/>
        <v>0</v>
      </c>
    </row>
    <row r="418" spans="1:10" x14ac:dyDescent="0.3">
      <c r="A418" s="137" t="str">
        <f t="shared" si="49"/>
        <v>PRODUTO 62</v>
      </c>
      <c r="B418" s="138">
        <f>B300*(1+Vendas!R$8)</f>
        <v>0</v>
      </c>
      <c r="C418" s="138">
        <f>C300*(1+Vendas!R$8)</f>
        <v>0</v>
      </c>
      <c r="D418" s="138">
        <f t="shared" si="50"/>
        <v>0</v>
      </c>
      <c r="E418" s="138">
        <f t="shared" si="51"/>
        <v>1</v>
      </c>
      <c r="F418" s="138">
        <f>Vendas!R$633</f>
        <v>0</v>
      </c>
      <c r="G418" s="139">
        <f t="shared" si="52"/>
        <v>0</v>
      </c>
      <c r="H418" s="140">
        <f t="shared" si="53"/>
        <v>0</v>
      </c>
      <c r="I418" s="147">
        <f t="shared" si="48"/>
        <v>0</v>
      </c>
      <c r="J418" s="82">
        <f t="shared" si="54"/>
        <v>0</v>
      </c>
    </row>
    <row r="419" spans="1:10" x14ac:dyDescent="0.3">
      <c r="A419" s="137" t="str">
        <f t="shared" si="49"/>
        <v>PRODUTO 63</v>
      </c>
      <c r="B419" s="138">
        <f>B301*(1+Vendas!R$8)</f>
        <v>0</v>
      </c>
      <c r="C419" s="138">
        <f>C301*(1+Vendas!R$8)</f>
        <v>0</v>
      </c>
      <c r="D419" s="138">
        <f t="shared" si="50"/>
        <v>0</v>
      </c>
      <c r="E419" s="138">
        <f t="shared" si="51"/>
        <v>1</v>
      </c>
      <c r="F419" s="138">
        <f>Vendas!R$643</f>
        <v>0</v>
      </c>
      <c r="G419" s="139">
        <f t="shared" si="52"/>
        <v>0</v>
      </c>
      <c r="H419" s="140">
        <f t="shared" si="53"/>
        <v>0</v>
      </c>
      <c r="I419" s="147">
        <f t="shared" si="48"/>
        <v>0</v>
      </c>
      <c r="J419" s="82">
        <f t="shared" si="54"/>
        <v>0</v>
      </c>
    </row>
    <row r="420" spans="1:10" x14ac:dyDescent="0.3">
      <c r="A420" s="137" t="str">
        <f t="shared" si="49"/>
        <v>PRODUTO 64</v>
      </c>
      <c r="B420" s="138">
        <f>B302*(1+Vendas!R$8)</f>
        <v>0</v>
      </c>
      <c r="C420" s="138">
        <f>C302*(1+Vendas!R$8)</f>
        <v>0</v>
      </c>
      <c r="D420" s="138">
        <f t="shared" si="50"/>
        <v>0</v>
      </c>
      <c r="E420" s="138">
        <f t="shared" si="51"/>
        <v>1</v>
      </c>
      <c r="F420" s="138">
        <f>Vendas!R$653</f>
        <v>0</v>
      </c>
      <c r="G420" s="139">
        <f t="shared" si="52"/>
        <v>0</v>
      </c>
      <c r="H420" s="140">
        <f t="shared" si="53"/>
        <v>0</v>
      </c>
      <c r="I420" s="147">
        <f t="shared" ref="I420:I456" si="55">IF(G420&gt;0,ROUNDUP(B$228*G420/B420,0),0)</f>
        <v>0</v>
      </c>
      <c r="J420" s="82">
        <f t="shared" si="54"/>
        <v>0</v>
      </c>
    </row>
    <row r="421" spans="1:10" x14ac:dyDescent="0.3">
      <c r="A421" s="137" t="str">
        <f t="shared" si="49"/>
        <v>PRODUTO 65</v>
      </c>
      <c r="B421" s="138">
        <f>B303*(1+Vendas!R$8)</f>
        <v>0</v>
      </c>
      <c r="C421" s="138">
        <f>C303*(1+Vendas!R$8)</f>
        <v>0</v>
      </c>
      <c r="D421" s="138">
        <f t="shared" si="50"/>
        <v>0</v>
      </c>
      <c r="E421" s="138">
        <f t="shared" si="51"/>
        <v>1</v>
      </c>
      <c r="F421" s="138">
        <f>Vendas!R$663</f>
        <v>0</v>
      </c>
      <c r="G421" s="139">
        <f t="shared" si="52"/>
        <v>0</v>
      </c>
      <c r="H421" s="140">
        <f t="shared" si="53"/>
        <v>0</v>
      </c>
      <c r="I421" s="147">
        <f t="shared" si="55"/>
        <v>0</v>
      </c>
      <c r="J421" s="82">
        <f t="shared" si="54"/>
        <v>0</v>
      </c>
    </row>
    <row r="422" spans="1:10" x14ac:dyDescent="0.3">
      <c r="A422" s="137" t="str">
        <f t="shared" ref="A422:A445" si="56">A304</f>
        <v>PRODUTO 66</v>
      </c>
      <c r="B422" s="138">
        <f>B304*(1+Vendas!R$8)</f>
        <v>0</v>
      </c>
      <c r="C422" s="138">
        <f>C304*(1+Vendas!R$8)</f>
        <v>0</v>
      </c>
      <c r="D422" s="138">
        <f t="shared" ref="D422:D445" si="57">IF(B422=0,0,C422/B422)</f>
        <v>0</v>
      </c>
      <c r="E422" s="138">
        <f t="shared" ref="E422:E445" si="58">1-D422</f>
        <v>1</v>
      </c>
      <c r="F422" s="138">
        <f>Vendas!R$673</f>
        <v>0</v>
      </c>
      <c r="G422" s="139">
        <f t="shared" ref="G422:G456" si="59">IF(F$103=0,0,F422/F$103)</f>
        <v>0</v>
      </c>
      <c r="H422" s="140">
        <f t="shared" ref="H422:H456" si="60">E422*G422</f>
        <v>0</v>
      </c>
      <c r="I422" s="147">
        <f t="shared" si="55"/>
        <v>0</v>
      </c>
      <c r="J422" s="82">
        <f t="shared" ref="J422:J456" si="61">IF(C422&gt;0,F422/B422*C422,0)</f>
        <v>0</v>
      </c>
    </row>
    <row r="423" spans="1:10" x14ac:dyDescent="0.3">
      <c r="A423" s="137" t="str">
        <f t="shared" si="56"/>
        <v>PRODUTO 67</v>
      </c>
      <c r="B423" s="138">
        <f>B305*(1+Vendas!R$8)</f>
        <v>0</v>
      </c>
      <c r="C423" s="138">
        <f>C305*(1+Vendas!R$8)</f>
        <v>0</v>
      </c>
      <c r="D423" s="138">
        <f t="shared" si="57"/>
        <v>0</v>
      </c>
      <c r="E423" s="138">
        <f t="shared" si="58"/>
        <v>1</v>
      </c>
      <c r="F423" s="138">
        <f>Vendas!R$683</f>
        <v>0</v>
      </c>
      <c r="G423" s="139">
        <f t="shared" si="59"/>
        <v>0</v>
      </c>
      <c r="H423" s="140">
        <f t="shared" si="60"/>
        <v>0</v>
      </c>
      <c r="I423" s="147">
        <f t="shared" si="55"/>
        <v>0</v>
      </c>
      <c r="J423" s="82">
        <f t="shared" si="61"/>
        <v>0</v>
      </c>
    </row>
    <row r="424" spans="1:10" x14ac:dyDescent="0.3">
      <c r="A424" s="137" t="str">
        <f t="shared" si="56"/>
        <v>PRODUTO 68</v>
      </c>
      <c r="B424" s="138">
        <f>B306*(1+Vendas!R$8)</f>
        <v>0</v>
      </c>
      <c r="C424" s="138">
        <f>C306*(1+Vendas!R$8)</f>
        <v>0</v>
      </c>
      <c r="D424" s="138">
        <f t="shared" si="57"/>
        <v>0</v>
      </c>
      <c r="E424" s="138">
        <f t="shared" si="58"/>
        <v>1</v>
      </c>
      <c r="F424" s="138">
        <f>Vendas!R$693</f>
        <v>0</v>
      </c>
      <c r="G424" s="139">
        <f t="shared" si="59"/>
        <v>0</v>
      </c>
      <c r="H424" s="140">
        <f t="shared" si="60"/>
        <v>0</v>
      </c>
      <c r="I424" s="147">
        <f t="shared" si="55"/>
        <v>0</v>
      </c>
      <c r="J424" s="82">
        <f t="shared" si="61"/>
        <v>0</v>
      </c>
    </row>
    <row r="425" spans="1:10" x14ac:dyDescent="0.3">
      <c r="A425" s="137" t="str">
        <f t="shared" si="56"/>
        <v>PRODUTO 69</v>
      </c>
      <c r="B425" s="138">
        <f>B307*(1+Vendas!R$8)</f>
        <v>0</v>
      </c>
      <c r="C425" s="138">
        <f>C307*(1+Vendas!R$8)</f>
        <v>0</v>
      </c>
      <c r="D425" s="138">
        <f t="shared" si="57"/>
        <v>0</v>
      </c>
      <c r="E425" s="138">
        <f t="shared" si="58"/>
        <v>1</v>
      </c>
      <c r="F425" s="138">
        <f>Vendas!R$703</f>
        <v>0</v>
      </c>
      <c r="G425" s="139">
        <f t="shared" si="59"/>
        <v>0</v>
      </c>
      <c r="H425" s="140">
        <f t="shared" si="60"/>
        <v>0</v>
      </c>
      <c r="I425" s="147">
        <f t="shared" si="55"/>
        <v>0</v>
      </c>
      <c r="J425" s="82">
        <f t="shared" si="61"/>
        <v>0</v>
      </c>
    </row>
    <row r="426" spans="1:10" x14ac:dyDescent="0.3">
      <c r="A426" s="137" t="str">
        <f t="shared" si="56"/>
        <v>PRODUTO 70</v>
      </c>
      <c r="B426" s="138">
        <f>B308*(1+Vendas!R$8)</f>
        <v>0</v>
      </c>
      <c r="C426" s="138">
        <f>C308*(1+Vendas!R$8)</f>
        <v>0</v>
      </c>
      <c r="D426" s="138">
        <f t="shared" si="57"/>
        <v>0</v>
      </c>
      <c r="E426" s="138">
        <f t="shared" si="58"/>
        <v>1</v>
      </c>
      <c r="F426" s="138">
        <f>Vendas!R$713</f>
        <v>0</v>
      </c>
      <c r="G426" s="139">
        <f t="shared" si="59"/>
        <v>0</v>
      </c>
      <c r="H426" s="140">
        <f t="shared" si="60"/>
        <v>0</v>
      </c>
      <c r="I426" s="147">
        <f t="shared" si="55"/>
        <v>0</v>
      </c>
      <c r="J426" s="82">
        <f t="shared" si="61"/>
        <v>0</v>
      </c>
    </row>
    <row r="427" spans="1:10" x14ac:dyDescent="0.3">
      <c r="A427" s="137" t="str">
        <f t="shared" si="56"/>
        <v>PRODUTO 71</v>
      </c>
      <c r="B427" s="138">
        <f>B309*(1+Vendas!R$8)</f>
        <v>0</v>
      </c>
      <c r="C427" s="138">
        <f>C309*(1+Vendas!R$8)</f>
        <v>0</v>
      </c>
      <c r="D427" s="138">
        <f t="shared" si="57"/>
        <v>0</v>
      </c>
      <c r="E427" s="138">
        <f t="shared" si="58"/>
        <v>1</v>
      </c>
      <c r="F427" s="138">
        <f>Vendas!R$723</f>
        <v>0</v>
      </c>
      <c r="G427" s="139">
        <f t="shared" si="59"/>
        <v>0</v>
      </c>
      <c r="H427" s="140">
        <f t="shared" si="60"/>
        <v>0</v>
      </c>
      <c r="I427" s="147">
        <f t="shared" si="55"/>
        <v>0</v>
      </c>
      <c r="J427" s="82">
        <f t="shared" si="61"/>
        <v>0</v>
      </c>
    </row>
    <row r="428" spans="1:10" x14ac:dyDescent="0.3">
      <c r="A428" s="137" t="str">
        <f t="shared" si="56"/>
        <v>PRODUTO 72</v>
      </c>
      <c r="B428" s="138">
        <f>B310*(1+Vendas!R$8)</f>
        <v>0</v>
      </c>
      <c r="C428" s="138">
        <f>C310*(1+Vendas!R$8)</f>
        <v>0</v>
      </c>
      <c r="D428" s="138">
        <f t="shared" si="57"/>
        <v>0</v>
      </c>
      <c r="E428" s="138">
        <f t="shared" si="58"/>
        <v>1</v>
      </c>
      <c r="F428" s="138">
        <f>Vendas!R$733</f>
        <v>0</v>
      </c>
      <c r="G428" s="139">
        <f t="shared" si="59"/>
        <v>0</v>
      </c>
      <c r="H428" s="140">
        <f t="shared" si="60"/>
        <v>0</v>
      </c>
      <c r="I428" s="147">
        <f t="shared" si="55"/>
        <v>0</v>
      </c>
      <c r="J428" s="82">
        <f t="shared" si="61"/>
        <v>0</v>
      </c>
    </row>
    <row r="429" spans="1:10" x14ac:dyDescent="0.3">
      <c r="A429" s="137" t="str">
        <f t="shared" si="56"/>
        <v>PRODUTO 73</v>
      </c>
      <c r="B429" s="138">
        <f>B311*(1+Vendas!R$8)</f>
        <v>0</v>
      </c>
      <c r="C429" s="138">
        <f>C311*(1+Vendas!R$8)</f>
        <v>0</v>
      </c>
      <c r="D429" s="138">
        <f t="shared" si="57"/>
        <v>0</v>
      </c>
      <c r="E429" s="138">
        <f t="shared" si="58"/>
        <v>1</v>
      </c>
      <c r="F429" s="138">
        <f>Vendas!R$743</f>
        <v>0</v>
      </c>
      <c r="G429" s="139">
        <f t="shared" si="59"/>
        <v>0</v>
      </c>
      <c r="H429" s="140">
        <f t="shared" si="60"/>
        <v>0</v>
      </c>
      <c r="I429" s="147">
        <f t="shared" si="55"/>
        <v>0</v>
      </c>
      <c r="J429" s="82">
        <f t="shared" si="61"/>
        <v>0</v>
      </c>
    </row>
    <row r="430" spans="1:10" x14ac:dyDescent="0.3">
      <c r="A430" s="137" t="str">
        <f t="shared" si="56"/>
        <v>PRODUTO 74</v>
      </c>
      <c r="B430" s="138">
        <f>B312*(1+Vendas!R$8)</f>
        <v>0</v>
      </c>
      <c r="C430" s="138">
        <f>C312*(1+Vendas!R$8)</f>
        <v>0</v>
      </c>
      <c r="D430" s="138">
        <f t="shared" si="57"/>
        <v>0</v>
      </c>
      <c r="E430" s="138">
        <f t="shared" si="58"/>
        <v>1</v>
      </c>
      <c r="F430" s="138">
        <f>Vendas!R$753</f>
        <v>0</v>
      </c>
      <c r="G430" s="139">
        <f t="shared" si="59"/>
        <v>0</v>
      </c>
      <c r="H430" s="140">
        <f t="shared" si="60"/>
        <v>0</v>
      </c>
      <c r="I430" s="147">
        <f t="shared" si="55"/>
        <v>0</v>
      </c>
      <c r="J430" s="82">
        <f t="shared" si="61"/>
        <v>0</v>
      </c>
    </row>
    <row r="431" spans="1:10" x14ac:dyDescent="0.3">
      <c r="A431" s="137" t="str">
        <f t="shared" si="56"/>
        <v>PRODUTO 75</v>
      </c>
      <c r="B431" s="138">
        <f>B313*(1+Vendas!R$8)</f>
        <v>0</v>
      </c>
      <c r="C431" s="138">
        <f>C313*(1+Vendas!R$8)</f>
        <v>0</v>
      </c>
      <c r="D431" s="138">
        <f t="shared" si="57"/>
        <v>0</v>
      </c>
      <c r="E431" s="138">
        <f t="shared" si="58"/>
        <v>1</v>
      </c>
      <c r="F431" s="138">
        <f>Vendas!R$763</f>
        <v>0</v>
      </c>
      <c r="G431" s="139">
        <f t="shared" si="59"/>
        <v>0</v>
      </c>
      <c r="H431" s="140">
        <f t="shared" si="60"/>
        <v>0</v>
      </c>
      <c r="I431" s="147">
        <f t="shared" si="55"/>
        <v>0</v>
      </c>
      <c r="J431" s="82">
        <f t="shared" si="61"/>
        <v>0</v>
      </c>
    </row>
    <row r="432" spans="1:10" x14ac:dyDescent="0.3">
      <c r="A432" s="137" t="str">
        <f t="shared" si="56"/>
        <v>PRODUTO 76</v>
      </c>
      <c r="B432" s="138">
        <f>B314*(1+Vendas!R$8)</f>
        <v>0</v>
      </c>
      <c r="C432" s="138">
        <f>C314*(1+Vendas!R$8)</f>
        <v>0</v>
      </c>
      <c r="D432" s="138">
        <f t="shared" si="57"/>
        <v>0</v>
      </c>
      <c r="E432" s="138">
        <f t="shared" si="58"/>
        <v>1</v>
      </c>
      <c r="F432" s="138">
        <f>Vendas!R$773</f>
        <v>0</v>
      </c>
      <c r="G432" s="139">
        <f t="shared" si="59"/>
        <v>0</v>
      </c>
      <c r="H432" s="140">
        <f t="shared" si="60"/>
        <v>0</v>
      </c>
      <c r="I432" s="147">
        <f t="shared" si="55"/>
        <v>0</v>
      </c>
      <c r="J432" s="82">
        <f t="shared" si="61"/>
        <v>0</v>
      </c>
    </row>
    <row r="433" spans="1:10" x14ac:dyDescent="0.3">
      <c r="A433" s="137" t="str">
        <f t="shared" si="56"/>
        <v>PRODUTO 77</v>
      </c>
      <c r="B433" s="138">
        <f>B315*(1+Vendas!R$8)</f>
        <v>0</v>
      </c>
      <c r="C433" s="138">
        <f>C315*(1+Vendas!R$8)</f>
        <v>0</v>
      </c>
      <c r="D433" s="138">
        <f t="shared" si="57"/>
        <v>0</v>
      </c>
      <c r="E433" s="138">
        <f t="shared" si="58"/>
        <v>1</v>
      </c>
      <c r="F433" s="138">
        <f>Vendas!R$783</f>
        <v>0</v>
      </c>
      <c r="G433" s="139">
        <f t="shared" si="59"/>
        <v>0</v>
      </c>
      <c r="H433" s="140">
        <f t="shared" si="60"/>
        <v>0</v>
      </c>
      <c r="I433" s="147">
        <f t="shared" si="55"/>
        <v>0</v>
      </c>
      <c r="J433" s="82">
        <f t="shared" si="61"/>
        <v>0</v>
      </c>
    </row>
    <row r="434" spans="1:10" x14ac:dyDescent="0.3">
      <c r="A434" s="137" t="str">
        <f t="shared" si="56"/>
        <v>PRODUTO 78</v>
      </c>
      <c r="B434" s="138">
        <f>B316*(1+Vendas!R$8)</f>
        <v>0</v>
      </c>
      <c r="C434" s="138">
        <f>C316*(1+Vendas!R$8)</f>
        <v>0</v>
      </c>
      <c r="D434" s="138">
        <f t="shared" si="57"/>
        <v>0</v>
      </c>
      <c r="E434" s="138">
        <f t="shared" si="58"/>
        <v>1</v>
      </c>
      <c r="F434" s="138">
        <f>Vendas!R$793</f>
        <v>0</v>
      </c>
      <c r="G434" s="139">
        <f t="shared" si="59"/>
        <v>0</v>
      </c>
      <c r="H434" s="140">
        <f t="shared" si="60"/>
        <v>0</v>
      </c>
      <c r="I434" s="147">
        <f t="shared" si="55"/>
        <v>0</v>
      </c>
      <c r="J434" s="82">
        <f t="shared" si="61"/>
        <v>0</v>
      </c>
    </row>
    <row r="435" spans="1:10" x14ac:dyDescent="0.3">
      <c r="A435" s="137" t="str">
        <f t="shared" si="56"/>
        <v>PRODUTO 79</v>
      </c>
      <c r="B435" s="138">
        <f>B317*(1+Vendas!R$8)</f>
        <v>0</v>
      </c>
      <c r="C435" s="138">
        <f>C317*(1+Vendas!R$8)</f>
        <v>0</v>
      </c>
      <c r="D435" s="138">
        <f t="shared" si="57"/>
        <v>0</v>
      </c>
      <c r="E435" s="138">
        <f t="shared" si="58"/>
        <v>1</v>
      </c>
      <c r="F435" s="138">
        <f>Vendas!R$803</f>
        <v>0</v>
      </c>
      <c r="G435" s="139">
        <f t="shared" si="59"/>
        <v>0</v>
      </c>
      <c r="H435" s="140">
        <f t="shared" si="60"/>
        <v>0</v>
      </c>
      <c r="I435" s="147">
        <f t="shared" si="55"/>
        <v>0</v>
      </c>
      <c r="J435" s="82">
        <f t="shared" si="61"/>
        <v>0</v>
      </c>
    </row>
    <row r="436" spans="1:10" x14ac:dyDescent="0.3">
      <c r="A436" s="137" t="str">
        <f t="shared" si="56"/>
        <v>PRODUTO 80</v>
      </c>
      <c r="B436" s="138">
        <f>B318*(1+Vendas!R$8)</f>
        <v>0</v>
      </c>
      <c r="C436" s="138">
        <f>C318*(1+Vendas!R$8)</f>
        <v>0</v>
      </c>
      <c r="D436" s="138">
        <f t="shared" si="57"/>
        <v>0</v>
      </c>
      <c r="E436" s="138">
        <f t="shared" si="58"/>
        <v>1</v>
      </c>
      <c r="F436" s="138">
        <f>Vendas!R$813</f>
        <v>0</v>
      </c>
      <c r="G436" s="139">
        <f t="shared" si="59"/>
        <v>0</v>
      </c>
      <c r="H436" s="140">
        <f t="shared" si="60"/>
        <v>0</v>
      </c>
      <c r="I436" s="147">
        <f t="shared" si="55"/>
        <v>0</v>
      </c>
      <c r="J436" s="82">
        <f t="shared" si="61"/>
        <v>0</v>
      </c>
    </row>
    <row r="437" spans="1:10" x14ac:dyDescent="0.3">
      <c r="A437" s="137" t="str">
        <f t="shared" si="56"/>
        <v>PRODUTO 81</v>
      </c>
      <c r="B437" s="138">
        <f>B319*(1+Vendas!R$8)</f>
        <v>0</v>
      </c>
      <c r="C437" s="138">
        <f>C319*(1+Vendas!R$8)</f>
        <v>0</v>
      </c>
      <c r="D437" s="138">
        <f t="shared" si="57"/>
        <v>0</v>
      </c>
      <c r="E437" s="138">
        <f t="shared" si="58"/>
        <v>1</v>
      </c>
      <c r="F437" s="138">
        <f>Vendas!R$823</f>
        <v>0</v>
      </c>
      <c r="G437" s="139">
        <f t="shared" si="59"/>
        <v>0</v>
      </c>
      <c r="H437" s="140">
        <f t="shared" si="60"/>
        <v>0</v>
      </c>
      <c r="I437" s="147">
        <f t="shared" si="55"/>
        <v>0</v>
      </c>
      <c r="J437" s="82">
        <f t="shared" si="61"/>
        <v>0</v>
      </c>
    </row>
    <row r="438" spans="1:10" x14ac:dyDescent="0.3">
      <c r="A438" s="137" t="str">
        <f t="shared" si="56"/>
        <v>PRODUTO 82</v>
      </c>
      <c r="B438" s="138">
        <f>B320*(1+Vendas!R$8)</f>
        <v>0</v>
      </c>
      <c r="C438" s="138">
        <f>C320*(1+Vendas!R$8)</f>
        <v>0</v>
      </c>
      <c r="D438" s="138">
        <f t="shared" si="57"/>
        <v>0</v>
      </c>
      <c r="E438" s="138">
        <f t="shared" si="58"/>
        <v>1</v>
      </c>
      <c r="F438" s="138">
        <f>Vendas!R$833</f>
        <v>0</v>
      </c>
      <c r="G438" s="139">
        <f t="shared" si="59"/>
        <v>0</v>
      </c>
      <c r="H438" s="140">
        <f t="shared" si="60"/>
        <v>0</v>
      </c>
      <c r="I438" s="147">
        <f t="shared" si="55"/>
        <v>0</v>
      </c>
      <c r="J438" s="82">
        <f t="shared" si="61"/>
        <v>0</v>
      </c>
    </row>
    <row r="439" spans="1:10" x14ac:dyDescent="0.3">
      <c r="A439" s="137" t="str">
        <f t="shared" si="56"/>
        <v>PRODUTO 83</v>
      </c>
      <c r="B439" s="138">
        <f>B321*(1+Vendas!R$8)</f>
        <v>0</v>
      </c>
      <c r="C439" s="138">
        <f>C321*(1+Vendas!R$8)</f>
        <v>0</v>
      </c>
      <c r="D439" s="138">
        <f t="shared" si="57"/>
        <v>0</v>
      </c>
      <c r="E439" s="138">
        <f t="shared" si="58"/>
        <v>1</v>
      </c>
      <c r="F439" s="138">
        <f>Vendas!R$843</f>
        <v>0</v>
      </c>
      <c r="G439" s="139">
        <f t="shared" si="59"/>
        <v>0</v>
      </c>
      <c r="H439" s="140">
        <f t="shared" si="60"/>
        <v>0</v>
      </c>
      <c r="I439" s="147">
        <f t="shared" si="55"/>
        <v>0</v>
      </c>
      <c r="J439" s="82">
        <f t="shared" si="61"/>
        <v>0</v>
      </c>
    </row>
    <row r="440" spans="1:10" x14ac:dyDescent="0.3">
      <c r="A440" s="137" t="str">
        <f t="shared" si="56"/>
        <v>PRODUTO 84</v>
      </c>
      <c r="B440" s="138">
        <f>B322*(1+Vendas!R$8)</f>
        <v>0</v>
      </c>
      <c r="C440" s="138">
        <f>C322*(1+Vendas!R$8)</f>
        <v>0</v>
      </c>
      <c r="D440" s="138">
        <f t="shared" si="57"/>
        <v>0</v>
      </c>
      <c r="E440" s="138">
        <f t="shared" si="58"/>
        <v>1</v>
      </c>
      <c r="F440" s="138">
        <f>Vendas!R$853</f>
        <v>0</v>
      </c>
      <c r="G440" s="139">
        <f t="shared" si="59"/>
        <v>0</v>
      </c>
      <c r="H440" s="140">
        <f t="shared" si="60"/>
        <v>0</v>
      </c>
      <c r="I440" s="147">
        <f t="shared" si="55"/>
        <v>0</v>
      </c>
      <c r="J440" s="82">
        <f t="shared" si="61"/>
        <v>0</v>
      </c>
    </row>
    <row r="441" spans="1:10" x14ac:dyDescent="0.3">
      <c r="A441" s="137" t="str">
        <f t="shared" si="56"/>
        <v>PRODUTO 85</v>
      </c>
      <c r="B441" s="138">
        <f>B323*(1+Vendas!R$8)</f>
        <v>0</v>
      </c>
      <c r="C441" s="138">
        <f>C323*(1+Vendas!R$8)</f>
        <v>0</v>
      </c>
      <c r="D441" s="138">
        <f t="shared" si="57"/>
        <v>0</v>
      </c>
      <c r="E441" s="138">
        <f t="shared" si="58"/>
        <v>1</v>
      </c>
      <c r="F441" s="138">
        <f>Vendas!R$863</f>
        <v>0</v>
      </c>
      <c r="G441" s="139">
        <f t="shared" si="59"/>
        <v>0</v>
      </c>
      <c r="H441" s="140">
        <f t="shared" si="60"/>
        <v>0</v>
      </c>
      <c r="I441" s="147">
        <f t="shared" si="55"/>
        <v>0</v>
      </c>
      <c r="J441" s="82">
        <f t="shared" si="61"/>
        <v>0</v>
      </c>
    </row>
    <row r="442" spans="1:10" x14ac:dyDescent="0.3">
      <c r="A442" s="137" t="str">
        <f t="shared" si="56"/>
        <v>PRODUTO 86</v>
      </c>
      <c r="B442" s="138">
        <f>B324*(1+Vendas!R$8)</f>
        <v>0</v>
      </c>
      <c r="C442" s="138">
        <f>C324*(1+Vendas!R$8)</f>
        <v>0</v>
      </c>
      <c r="D442" s="138">
        <f t="shared" si="57"/>
        <v>0</v>
      </c>
      <c r="E442" s="138">
        <f t="shared" si="58"/>
        <v>1</v>
      </c>
      <c r="F442" s="138">
        <f>Vendas!R$873</f>
        <v>0</v>
      </c>
      <c r="G442" s="139">
        <f t="shared" si="59"/>
        <v>0</v>
      </c>
      <c r="H442" s="140">
        <f t="shared" si="60"/>
        <v>0</v>
      </c>
      <c r="I442" s="147">
        <f t="shared" si="55"/>
        <v>0</v>
      </c>
      <c r="J442" s="82">
        <f t="shared" si="61"/>
        <v>0</v>
      </c>
    </row>
    <row r="443" spans="1:10" x14ac:dyDescent="0.3">
      <c r="A443" s="137" t="str">
        <f t="shared" si="56"/>
        <v>PRODUTO 87</v>
      </c>
      <c r="B443" s="138">
        <f>B325*(1+Vendas!R$8)</f>
        <v>0</v>
      </c>
      <c r="C443" s="138">
        <f>C325*(1+Vendas!R$8)</f>
        <v>0</v>
      </c>
      <c r="D443" s="138">
        <f t="shared" si="57"/>
        <v>0</v>
      </c>
      <c r="E443" s="138">
        <f t="shared" si="58"/>
        <v>1</v>
      </c>
      <c r="F443" s="138">
        <f>Vendas!R$883</f>
        <v>0</v>
      </c>
      <c r="G443" s="139">
        <f t="shared" si="59"/>
        <v>0</v>
      </c>
      <c r="H443" s="140">
        <f t="shared" si="60"/>
        <v>0</v>
      </c>
      <c r="I443" s="147">
        <f t="shared" si="55"/>
        <v>0</v>
      </c>
      <c r="J443" s="82">
        <f t="shared" si="61"/>
        <v>0</v>
      </c>
    </row>
    <row r="444" spans="1:10" x14ac:dyDescent="0.3">
      <c r="A444" s="137" t="str">
        <f t="shared" si="56"/>
        <v>PRODUTO 88</v>
      </c>
      <c r="B444" s="138">
        <f>B326*(1+Vendas!R$8)</f>
        <v>0</v>
      </c>
      <c r="C444" s="138">
        <f>C326*(1+Vendas!R$8)</f>
        <v>0</v>
      </c>
      <c r="D444" s="138">
        <f t="shared" si="57"/>
        <v>0</v>
      </c>
      <c r="E444" s="138">
        <f t="shared" si="58"/>
        <v>1</v>
      </c>
      <c r="F444" s="138">
        <f>Vendas!R$893</f>
        <v>0</v>
      </c>
      <c r="G444" s="139">
        <f t="shared" si="59"/>
        <v>0</v>
      </c>
      <c r="H444" s="140">
        <f t="shared" si="60"/>
        <v>0</v>
      </c>
      <c r="I444" s="147">
        <f t="shared" si="55"/>
        <v>0</v>
      </c>
      <c r="J444" s="82">
        <f t="shared" si="61"/>
        <v>0</v>
      </c>
    </row>
    <row r="445" spans="1:10" x14ac:dyDescent="0.3">
      <c r="A445" s="137" t="str">
        <f t="shared" si="56"/>
        <v>PRODUTO 89</v>
      </c>
      <c r="B445" s="138">
        <f>B327*(1+Vendas!R$8)</f>
        <v>0</v>
      </c>
      <c r="C445" s="138">
        <f>C327*(1+Vendas!R$8)</f>
        <v>0</v>
      </c>
      <c r="D445" s="138">
        <f t="shared" si="57"/>
        <v>0</v>
      </c>
      <c r="E445" s="138">
        <f t="shared" si="58"/>
        <v>1</v>
      </c>
      <c r="F445" s="138">
        <f>Vendas!R$903</f>
        <v>0</v>
      </c>
      <c r="G445" s="139">
        <f t="shared" si="59"/>
        <v>0</v>
      </c>
      <c r="H445" s="140">
        <f t="shared" si="60"/>
        <v>0</v>
      </c>
      <c r="I445" s="147">
        <f t="shared" si="55"/>
        <v>0</v>
      </c>
      <c r="J445" s="82">
        <f t="shared" si="61"/>
        <v>0</v>
      </c>
    </row>
    <row r="446" spans="1:10" x14ac:dyDescent="0.3">
      <c r="A446" s="137" t="str">
        <f>A328</f>
        <v>PRODUTO 90</v>
      </c>
      <c r="B446" s="138">
        <f>B328*(1+Vendas!R$8)</f>
        <v>0</v>
      </c>
      <c r="C446" s="138">
        <f>C328*(1+Vendas!R$8)</f>
        <v>0</v>
      </c>
      <c r="D446" s="138">
        <f>IF(B446=0,0,C446/B446)</f>
        <v>0</v>
      </c>
      <c r="E446" s="138">
        <f>1-D446</f>
        <v>1</v>
      </c>
      <c r="F446" s="138">
        <f>Vendas!R$913</f>
        <v>0</v>
      </c>
      <c r="G446" s="139">
        <f t="shared" si="59"/>
        <v>0</v>
      </c>
      <c r="H446" s="140">
        <f t="shared" si="60"/>
        <v>0</v>
      </c>
      <c r="I446" s="147">
        <f t="shared" si="55"/>
        <v>0</v>
      </c>
      <c r="J446" s="82">
        <f t="shared" si="61"/>
        <v>0</v>
      </c>
    </row>
    <row r="447" spans="1:10" x14ac:dyDescent="0.3">
      <c r="A447" s="137" t="str">
        <f t="shared" ref="A447:A456" si="62">A329</f>
        <v>PRODUTO 91</v>
      </c>
      <c r="B447" s="138">
        <f>B329*(1+Vendas!R$8)</f>
        <v>0</v>
      </c>
      <c r="C447" s="138">
        <f>C329*(1+Vendas!R$8)</f>
        <v>0</v>
      </c>
      <c r="D447" s="138">
        <f t="shared" ref="D447:D456" si="63">IF(B447=0,0,C447/B447)</f>
        <v>0</v>
      </c>
      <c r="E447" s="138">
        <f t="shared" ref="E447:E456" si="64">1-D447</f>
        <v>1</v>
      </c>
      <c r="F447" s="138">
        <f>Vendas!R$923</f>
        <v>0</v>
      </c>
      <c r="G447" s="139">
        <f t="shared" si="59"/>
        <v>0</v>
      </c>
      <c r="H447" s="140">
        <f t="shared" si="60"/>
        <v>0</v>
      </c>
      <c r="I447" s="147">
        <f t="shared" si="55"/>
        <v>0</v>
      </c>
      <c r="J447" s="82">
        <f t="shared" si="61"/>
        <v>0</v>
      </c>
    </row>
    <row r="448" spans="1:10" x14ac:dyDescent="0.3">
      <c r="A448" s="137" t="str">
        <f t="shared" si="62"/>
        <v>PRODUTO 92</v>
      </c>
      <c r="B448" s="138">
        <f>B330*(1+Vendas!R$8)</f>
        <v>0</v>
      </c>
      <c r="C448" s="138">
        <f>C330*(1+Vendas!R$8)</f>
        <v>0</v>
      </c>
      <c r="D448" s="138">
        <f t="shared" si="63"/>
        <v>0</v>
      </c>
      <c r="E448" s="138">
        <f t="shared" si="64"/>
        <v>1</v>
      </c>
      <c r="F448" s="138">
        <f>Vendas!R$933</f>
        <v>0</v>
      </c>
      <c r="G448" s="139">
        <f t="shared" si="59"/>
        <v>0</v>
      </c>
      <c r="H448" s="140">
        <f t="shared" si="60"/>
        <v>0</v>
      </c>
      <c r="I448" s="147">
        <f t="shared" si="55"/>
        <v>0</v>
      </c>
      <c r="J448" s="82">
        <f t="shared" si="61"/>
        <v>0</v>
      </c>
    </row>
    <row r="449" spans="1:10" x14ac:dyDescent="0.3">
      <c r="A449" s="137" t="str">
        <f t="shared" si="62"/>
        <v>PRODUTO 93</v>
      </c>
      <c r="B449" s="138">
        <f>B331*(1+Vendas!R$8)</f>
        <v>0</v>
      </c>
      <c r="C449" s="138">
        <f>C331*(1+Vendas!R$8)</f>
        <v>0</v>
      </c>
      <c r="D449" s="138">
        <f t="shared" si="63"/>
        <v>0</v>
      </c>
      <c r="E449" s="138">
        <f t="shared" si="64"/>
        <v>1</v>
      </c>
      <c r="F449" s="138">
        <f>Vendas!R$943</f>
        <v>0</v>
      </c>
      <c r="G449" s="139">
        <f t="shared" si="59"/>
        <v>0</v>
      </c>
      <c r="H449" s="140">
        <f t="shared" si="60"/>
        <v>0</v>
      </c>
      <c r="I449" s="147">
        <f t="shared" si="55"/>
        <v>0</v>
      </c>
      <c r="J449" s="82">
        <f t="shared" si="61"/>
        <v>0</v>
      </c>
    </row>
    <row r="450" spans="1:10" x14ac:dyDescent="0.3">
      <c r="A450" s="137" t="str">
        <f t="shared" si="62"/>
        <v>PRODUTO 94</v>
      </c>
      <c r="B450" s="138">
        <f>B332*(1+Vendas!R$8)</f>
        <v>0</v>
      </c>
      <c r="C450" s="138">
        <f>C332*(1+Vendas!R$8)</f>
        <v>0</v>
      </c>
      <c r="D450" s="138">
        <f t="shared" si="63"/>
        <v>0</v>
      </c>
      <c r="E450" s="138">
        <f t="shared" si="64"/>
        <v>1</v>
      </c>
      <c r="F450" s="138">
        <f>Vendas!R$953</f>
        <v>0</v>
      </c>
      <c r="G450" s="139">
        <f t="shared" si="59"/>
        <v>0</v>
      </c>
      <c r="H450" s="140">
        <f t="shared" si="60"/>
        <v>0</v>
      </c>
      <c r="I450" s="147">
        <f t="shared" si="55"/>
        <v>0</v>
      </c>
      <c r="J450" s="82">
        <f t="shared" si="61"/>
        <v>0</v>
      </c>
    </row>
    <row r="451" spans="1:10" x14ac:dyDescent="0.3">
      <c r="A451" s="137" t="str">
        <f t="shared" si="62"/>
        <v>PRODUTO 95</v>
      </c>
      <c r="B451" s="138">
        <f>B333*(1+Vendas!R$8)</f>
        <v>0</v>
      </c>
      <c r="C451" s="138">
        <f>C333*(1+Vendas!R$8)</f>
        <v>0</v>
      </c>
      <c r="D451" s="138">
        <f t="shared" si="63"/>
        <v>0</v>
      </c>
      <c r="E451" s="138">
        <f t="shared" si="64"/>
        <v>1</v>
      </c>
      <c r="F451" s="138">
        <f>Vendas!R$963</f>
        <v>0</v>
      </c>
      <c r="G451" s="139">
        <f t="shared" si="59"/>
        <v>0</v>
      </c>
      <c r="H451" s="140">
        <f t="shared" si="60"/>
        <v>0</v>
      </c>
      <c r="I451" s="147">
        <f t="shared" si="55"/>
        <v>0</v>
      </c>
      <c r="J451" s="82">
        <f t="shared" si="61"/>
        <v>0</v>
      </c>
    </row>
    <row r="452" spans="1:10" x14ac:dyDescent="0.3">
      <c r="A452" s="137" t="str">
        <f t="shared" si="62"/>
        <v>PRODUTO 96</v>
      </c>
      <c r="B452" s="138">
        <f>B334*(1+Vendas!R$8)</f>
        <v>0</v>
      </c>
      <c r="C452" s="138">
        <f>C334*(1+Vendas!R$8)</f>
        <v>0</v>
      </c>
      <c r="D452" s="138">
        <f t="shared" si="63"/>
        <v>0</v>
      </c>
      <c r="E452" s="138">
        <f t="shared" si="64"/>
        <v>1</v>
      </c>
      <c r="F452" s="138">
        <f>Vendas!R$973</f>
        <v>0</v>
      </c>
      <c r="G452" s="139">
        <f t="shared" si="59"/>
        <v>0</v>
      </c>
      <c r="H452" s="140">
        <f t="shared" si="60"/>
        <v>0</v>
      </c>
      <c r="I452" s="147">
        <f t="shared" si="55"/>
        <v>0</v>
      </c>
      <c r="J452" s="82">
        <f t="shared" si="61"/>
        <v>0</v>
      </c>
    </row>
    <row r="453" spans="1:10" x14ac:dyDescent="0.3">
      <c r="A453" s="137" t="str">
        <f t="shared" si="62"/>
        <v>PRODUTO 97</v>
      </c>
      <c r="B453" s="138">
        <f>B335*(1+Vendas!R$8)</f>
        <v>0</v>
      </c>
      <c r="C453" s="138">
        <f>C335*(1+Vendas!R$8)</f>
        <v>0</v>
      </c>
      <c r="D453" s="138">
        <f t="shared" si="63"/>
        <v>0</v>
      </c>
      <c r="E453" s="138">
        <f t="shared" si="64"/>
        <v>1</v>
      </c>
      <c r="F453" s="138">
        <f>Vendas!R$983</f>
        <v>0</v>
      </c>
      <c r="G453" s="139">
        <f t="shared" si="59"/>
        <v>0</v>
      </c>
      <c r="H453" s="140">
        <f t="shared" si="60"/>
        <v>0</v>
      </c>
      <c r="I453" s="147">
        <f t="shared" si="55"/>
        <v>0</v>
      </c>
      <c r="J453" s="82">
        <f t="shared" si="61"/>
        <v>0</v>
      </c>
    </row>
    <row r="454" spans="1:10" x14ac:dyDescent="0.3">
      <c r="A454" s="137" t="str">
        <f t="shared" si="62"/>
        <v>PRODUTO 98</v>
      </c>
      <c r="B454" s="138">
        <f>B336*(1+Vendas!R$8)</f>
        <v>0</v>
      </c>
      <c r="C454" s="138">
        <f>C336*(1+Vendas!R$8)</f>
        <v>0</v>
      </c>
      <c r="D454" s="138">
        <f t="shared" si="63"/>
        <v>0</v>
      </c>
      <c r="E454" s="138">
        <f t="shared" si="64"/>
        <v>1</v>
      </c>
      <c r="F454" s="138">
        <f>Vendas!R$993</f>
        <v>0</v>
      </c>
      <c r="G454" s="139">
        <f t="shared" si="59"/>
        <v>0</v>
      </c>
      <c r="H454" s="140">
        <f t="shared" si="60"/>
        <v>0</v>
      </c>
      <c r="I454" s="147">
        <f t="shared" si="55"/>
        <v>0</v>
      </c>
      <c r="J454" s="82">
        <f t="shared" si="61"/>
        <v>0</v>
      </c>
    </row>
    <row r="455" spans="1:10" x14ac:dyDescent="0.3">
      <c r="A455" s="137" t="str">
        <f t="shared" si="62"/>
        <v>PRODUTO 99</v>
      </c>
      <c r="B455" s="138">
        <f>B337*(1+Vendas!R$8)</f>
        <v>0</v>
      </c>
      <c r="C455" s="138">
        <f>C337*(1+Vendas!R$8)</f>
        <v>0</v>
      </c>
      <c r="D455" s="138">
        <f t="shared" si="63"/>
        <v>0</v>
      </c>
      <c r="E455" s="138">
        <f t="shared" si="64"/>
        <v>1</v>
      </c>
      <c r="F455" s="138">
        <f>Vendas!R$1003</f>
        <v>0</v>
      </c>
      <c r="G455" s="139">
        <f t="shared" si="59"/>
        <v>0</v>
      </c>
      <c r="H455" s="140">
        <f t="shared" si="60"/>
        <v>0</v>
      </c>
      <c r="I455" s="147">
        <f t="shared" si="55"/>
        <v>0</v>
      </c>
      <c r="J455" s="82">
        <f t="shared" si="61"/>
        <v>0</v>
      </c>
    </row>
    <row r="456" spans="1:10" x14ac:dyDescent="0.3">
      <c r="A456" s="137" t="str">
        <f t="shared" si="62"/>
        <v>PRODUTO 100</v>
      </c>
      <c r="B456" s="138">
        <f>B338*(1+Vendas!R$8)</f>
        <v>0</v>
      </c>
      <c r="C456" s="138">
        <f>C338*(1+Vendas!R$8)</f>
        <v>0</v>
      </c>
      <c r="D456" s="138">
        <f t="shared" si="63"/>
        <v>0</v>
      </c>
      <c r="E456" s="138">
        <f t="shared" si="64"/>
        <v>1</v>
      </c>
      <c r="F456" s="138">
        <f>Vendas!R$1013</f>
        <v>0</v>
      </c>
      <c r="G456" s="139">
        <f t="shared" si="59"/>
        <v>0</v>
      </c>
      <c r="H456" s="140">
        <f t="shared" si="60"/>
        <v>0</v>
      </c>
      <c r="I456" s="147">
        <f t="shared" si="55"/>
        <v>0</v>
      </c>
      <c r="J456" s="82">
        <f t="shared" si="61"/>
        <v>0</v>
      </c>
    </row>
    <row r="457" spans="1:10" x14ac:dyDescent="0.3">
      <c r="A457" s="141"/>
      <c r="B457" s="142" t="s">
        <v>449</v>
      </c>
      <c r="C457" s="143"/>
      <c r="D457" s="143"/>
      <c r="E457" s="143"/>
      <c r="F457" s="144" t="e">
        <f>SUM(F356:F456)</f>
        <v>#DIV/0!</v>
      </c>
      <c r="G457" s="139">
        <f>SUM(G356:G456)</f>
        <v>0</v>
      </c>
      <c r="H457" s="140">
        <f>SUM(H356:H456)</f>
        <v>0</v>
      </c>
      <c r="I457" s="147"/>
      <c r="J457" s="82">
        <f>SUM(J357:J456)</f>
        <v>0</v>
      </c>
    </row>
    <row r="458" spans="1:10" x14ac:dyDescent="0.3">
      <c r="A458" s="145" t="s">
        <v>293</v>
      </c>
      <c r="B458" s="144" t="e">
        <f>PeG!I$5</f>
        <v>#DIV/0!</v>
      </c>
      <c r="C458" s="143"/>
      <c r="D458" s="143"/>
      <c r="E458" s="143"/>
      <c r="F458" s="144"/>
      <c r="G458" s="141"/>
      <c r="H458" s="141"/>
      <c r="I458" s="127"/>
    </row>
    <row r="459" spans="1:10" x14ac:dyDescent="0.3">
      <c r="A459" s="145" t="s">
        <v>265</v>
      </c>
      <c r="B459" s="144">
        <f>SUM(B460:B462)</f>
        <v>0</v>
      </c>
      <c r="C459" s="141"/>
      <c r="D459" s="141"/>
      <c r="E459" s="141"/>
      <c r="F459" s="141"/>
      <c r="G459" s="141"/>
      <c r="H459" s="141"/>
      <c r="I459" s="127"/>
    </row>
    <row r="460" spans="1:10" x14ac:dyDescent="0.3">
      <c r="A460" s="146" t="s">
        <v>339</v>
      </c>
      <c r="B460" s="144">
        <f>-PeG!I$14</f>
        <v>0</v>
      </c>
      <c r="C460" s="141"/>
      <c r="D460" s="141"/>
      <c r="E460" s="141"/>
      <c r="F460" s="141"/>
      <c r="G460" s="141"/>
      <c r="H460" s="141"/>
      <c r="I460" s="127"/>
    </row>
    <row r="461" spans="1:10" x14ac:dyDescent="0.3">
      <c r="A461" s="146" t="s">
        <v>340</v>
      </c>
      <c r="B461" s="144">
        <f>-PeG!I$12</f>
        <v>0</v>
      </c>
      <c r="C461" s="141"/>
      <c r="D461" s="141"/>
      <c r="E461" s="141"/>
      <c r="F461" s="141"/>
      <c r="G461" s="141"/>
      <c r="H461" s="141"/>
      <c r="I461" s="127"/>
    </row>
    <row r="462" spans="1:10" x14ac:dyDescent="0.3">
      <c r="A462" s="146" t="s">
        <v>266</v>
      </c>
      <c r="B462" s="144">
        <f>-PeG!I$11</f>
        <v>0</v>
      </c>
      <c r="C462" s="141"/>
      <c r="D462" s="141"/>
      <c r="E462" s="141"/>
      <c r="F462" s="141"/>
      <c r="G462" s="141"/>
      <c r="H462" s="141"/>
      <c r="I462" s="127"/>
    </row>
    <row r="463" spans="1:10" x14ac:dyDescent="0.3">
      <c r="A463" s="141"/>
      <c r="B463" s="144"/>
      <c r="C463" s="141"/>
      <c r="D463" s="141"/>
      <c r="E463" s="141"/>
      <c r="F463" s="141"/>
      <c r="G463" s="141"/>
      <c r="H463" s="141"/>
      <c r="I463" s="127"/>
    </row>
    <row r="464" spans="1:10" x14ac:dyDescent="0.3">
      <c r="A464" s="145" t="s">
        <v>268</v>
      </c>
      <c r="B464" s="144" t="e">
        <f>B459/H457</f>
        <v>#DIV/0!</v>
      </c>
      <c r="C464" s="141"/>
      <c r="D464" s="141"/>
      <c r="E464" s="141"/>
      <c r="F464" s="141"/>
      <c r="G464" s="141"/>
      <c r="H464" s="141"/>
      <c r="I464" s="127"/>
    </row>
    <row r="465" spans="1:10" x14ac:dyDescent="0.3">
      <c r="A465" s="141" t="s">
        <v>349</v>
      </c>
      <c r="B465" s="144" t="e">
        <f>B458-B464</f>
        <v>#DIV/0!</v>
      </c>
      <c r="C465" s="141"/>
      <c r="D465" s="141"/>
      <c r="E465" s="141"/>
      <c r="F465" s="141"/>
      <c r="G465" s="141"/>
      <c r="H465" s="141"/>
      <c r="I465" s="127"/>
    </row>
    <row r="466" spans="1:10" x14ac:dyDescent="0.3">
      <c r="A466" s="141"/>
      <c r="B466" s="144"/>
      <c r="C466" s="141"/>
      <c r="D466" s="141"/>
      <c r="E466" s="141"/>
      <c r="F466" s="141"/>
      <c r="G466" s="141"/>
      <c r="H466" s="141"/>
      <c r="I466" s="127"/>
    </row>
    <row r="467" spans="1:10" x14ac:dyDescent="0.3">
      <c r="A467" s="141"/>
      <c r="B467" s="141"/>
      <c r="C467" s="141"/>
      <c r="D467" s="141"/>
      <c r="E467" s="141"/>
      <c r="F467" s="141"/>
      <c r="G467" s="141"/>
      <c r="H467" s="141"/>
      <c r="I467" s="127"/>
    </row>
    <row r="468" spans="1:10" x14ac:dyDescent="0.3">
      <c r="A468" s="141"/>
      <c r="B468" s="141"/>
      <c r="C468" s="141"/>
      <c r="D468" s="141"/>
      <c r="E468" s="141"/>
      <c r="F468" s="141"/>
      <c r="G468" s="141"/>
      <c r="H468" s="141"/>
      <c r="I468" s="127"/>
    </row>
    <row r="469" spans="1:10" x14ac:dyDescent="0.3">
      <c r="A469" s="141"/>
      <c r="B469" s="141"/>
      <c r="C469" s="141"/>
      <c r="D469" s="141"/>
      <c r="E469" s="141"/>
      <c r="F469" s="141"/>
      <c r="G469" s="141"/>
      <c r="H469" s="141"/>
      <c r="I469" s="127"/>
    </row>
    <row r="470" spans="1:10" x14ac:dyDescent="0.3">
      <c r="A470" s="141"/>
      <c r="B470" s="141"/>
      <c r="C470" s="141"/>
      <c r="D470" s="141"/>
      <c r="E470" s="141"/>
      <c r="F470" s="141"/>
      <c r="G470" s="141"/>
      <c r="H470" s="141"/>
    </row>
    <row r="471" spans="1:10" x14ac:dyDescent="0.3">
      <c r="A471" s="141"/>
      <c r="B471" s="141"/>
      <c r="C471" s="141"/>
      <c r="D471" s="141"/>
      <c r="E471" s="141"/>
      <c r="F471" s="141"/>
      <c r="G471" s="141"/>
      <c r="H471" s="141"/>
    </row>
    <row r="472" spans="1:10" x14ac:dyDescent="0.3">
      <c r="A472" s="141"/>
      <c r="B472" s="141"/>
      <c r="C472" s="141"/>
      <c r="D472" s="141"/>
      <c r="E472" s="141"/>
      <c r="F472" s="141"/>
      <c r="G472" s="141"/>
      <c r="H472" s="141"/>
    </row>
    <row r="473" spans="1:10" ht="43.2" x14ac:dyDescent="0.3">
      <c r="A473" s="135" t="s">
        <v>440</v>
      </c>
      <c r="B473" s="136" t="s">
        <v>441</v>
      </c>
      <c r="C473" s="136" t="s">
        <v>442</v>
      </c>
      <c r="D473" s="136" t="s">
        <v>443</v>
      </c>
      <c r="E473" s="136" t="s">
        <v>444</v>
      </c>
      <c r="F473" s="136" t="s">
        <v>434</v>
      </c>
      <c r="G473" s="136" t="s">
        <v>432</v>
      </c>
      <c r="H473" s="136" t="s">
        <v>433</v>
      </c>
      <c r="I473" s="136" t="s">
        <v>445</v>
      </c>
      <c r="J473" s="136" t="s">
        <v>446</v>
      </c>
    </row>
    <row r="474" spans="1:10" x14ac:dyDescent="0.3">
      <c r="A474" s="137" t="str">
        <f>A356</f>
        <v>PRESTACIÓN DE SERVIZOS</v>
      </c>
      <c r="B474" s="138">
        <f>B356*(1+Vendas!S$8)</f>
        <v>0</v>
      </c>
      <c r="C474" s="138">
        <f>C356*(1+Vendas!S$8)</f>
        <v>0</v>
      </c>
      <c r="D474" s="138">
        <f>IF(B474=0,0,C474/B474)</f>
        <v>0</v>
      </c>
      <c r="E474" s="138">
        <f>1-D474</f>
        <v>1</v>
      </c>
      <c r="F474" s="138">
        <f>Vendas!S$13</f>
        <v>0</v>
      </c>
      <c r="G474" s="139">
        <f>IF(F$103=0,0,F474/F$103)</f>
        <v>0</v>
      </c>
      <c r="H474" s="140">
        <f>E474*G474</f>
        <v>0</v>
      </c>
      <c r="I474" s="147">
        <f t="shared" ref="I474:I537" si="65">IF(G474&gt;0,ROUNDUP(B$228*G474/B474,0),0)</f>
        <v>0</v>
      </c>
    </row>
    <row r="475" spans="1:10" x14ac:dyDescent="0.3">
      <c r="A475" s="137" t="str">
        <f>A357</f>
        <v>PRODUTO 1</v>
      </c>
      <c r="B475" s="138">
        <f>B357*(1+Vendas!S$8)</f>
        <v>0</v>
      </c>
      <c r="C475" s="138">
        <f>C357*(1+Vendas!S$8)</f>
        <v>0</v>
      </c>
      <c r="D475" s="138">
        <f>IF(B475=0,0,C475/B475)</f>
        <v>0</v>
      </c>
      <c r="E475" s="138">
        <f>1-D475</f>
        <v>1</v>
      </c>
      <c r="F475" s="138" t="e">
        <f>Vendas!S$23</f>
        <v>#DIV/0!</v>
      </c>
      <c r="G475" s="139">
        <f>IF(F$103=0,0,F475/F$103)</f>
        <v>0</v>
      </c>
      <c r="H475" s="140">
        <f>E475*G475</f>
        <v>0</v>
      </c>
      <c r="I475" s="147">
        <f t="shared" si="65"/>
        <v>0</v>
      </c>
      <c r="J475" s="82">
        <f>IF(C475&gt;0,F475/B475*C475,0)</f>
        <v>0</v>
      </c>
    </row>
    <row r="476" spans="1:10" x14ac:dyDescent="0.3">
      <c r="A476" s="137" t="str">
        <f t="shared" ref="A476:A539" si="66">A358</f>
        <v>PRODUTO 2</v>
      </c>
      <c r="B476" s="138">
        <f>B358*(1+Vendas!S$8)</f>
        <v>0</v>
      </c>
      <c r="C476" s="138">
        <f>C358*(1+Vendas!S$8)</f>
        <v>0</v>
      </c>
      <c r="D476" s="138">
        <f t="shared" ref="D476:D539" si="67">IF(B476=0,0,C476/B476)</f>
        <v>0</v>
      </c>
      <c r="E476" s="138">
        <f t="shared" ref="E476:E539" si="68">1-D476</f>
        <v>1</v>
      </c>
      <c r="F476" s="138" t="e">
        <f>Vendas!S$33</f>
        <v>#DIV/0!</v>
      </c>
      <c r="G476" s="139">
        <f t="shared" ref="G476:G539" si="69">IF(F$103=0,0,F476/F$103)</f>
        <v>0</v>
      </c>
      <c r="H476" s="140">
        <f t="shared" ref="H476:H539" si="70">E476*G476</f>
        <v>0</v>
      </c>
      <c r="I476" s="147">
        <f t="shared" si="65"/>
        <v>0</v>
      </c>
      <c r="J476" s="82">
        <f t="shared" ref="J476:J539" si="71">IF(C476&gt;0,F476/B476*C476,0)</f>
        <v>0</v>
      </c>
    </row>
    <row r="477" spans="1:10" x14ac:dyDescent="0.3">
      <c r="A477" s="137" t="str">
        <f t="shared" si="66"/>
        <v>PRODUTO 3</v>
      </c>
      <c r="B477" s="138">
        <f>B359*(1+Vendas!S$8)</f>
        <v>0</v>
      </c>
      <c r="C477" s="138">
        <f>C359*(1+Vendas!S$8)</f>
        <v>0</v>
      </c>
      <c r="D477" s="138">
        <f t="shared" si="67"/>
        <v>0</v>
      </c>
      <c r="E477" s="138">
        <f t="shared" si="68"/>
        <v>1</v>
      </c>
      <c r="F477" s="138" t="e">
        <f>Vendas!S$43</f>
        <v>#DIV/0!</v>
      </c>
      <c r="G477" s="139">
        <f t="shared" si="69"/>
        <v>0</v>
      </c>
      <c r="H477" s="140">
        <f t="shared" si="70"/>
        <v>0</v>
      </c>
      <c r="I477" s="147">
        <f t="shared" si="65"/>
        <v>0</v>
      </c>
      <c r="J477" s="82">
        <f t="shared" si="71"/>
        <v>0</v>
      </c>
    </row>
    <row r="478" spans="1:10" x14ac:dyDescent="0.3">
      <c r="A478" s="137" t="str">
        <f t="shared" si="66"/>
        <v>PRODUTO 4</v>
      </c>
      <c r="B478" s="138">
        <f>B360*(1+Vendas!S$8)</f>
        <v>0</v>
      </c>
      <c r="C478" s="138">
        <f>C360*(1+Vendas!S$8)</f>
        <v>0</v>
      </c>
      <c r="D478" s="138">
        <f t="shared" si="67"/>
        <v>0</v>
      </c>
      <c r="E478" s="138">
        <f t="shared" si="68"/>
        <v>1</v>
      </c>
      <c r="F478" s="138" t="e">
        <f>Vendas!S$53</f>
        <v>#DIV/0!</v>
      </c>
      <c r="G478" s="139">
        <f t="shared" si="69"/>
        <v>0</v>
      </c>
      <c r="H478" s="140">
        <f t="shared" si="70"/>
        <v>0</v>
      </c>
      <c r="I478" s="147">
        <f t="shared" si="65"/>
        <v>0</v>
      </c>
      <c r="J478" s="82">
        <f t="shared" si="71"/>
        <v>0</v>
      </c>
    </row>
    <row r="479" spans="1:10" x14ac:dyDescent="0.3">
      <c r="A479" s="137" t="str">
        <f t="shared" si="66"/>
        <v>PRODUTO 5</v>
      </c>
      <c r="B479" s="138">
        <f>B361*(1+Vendas!S$8)</f>
        <v>0</v>
      </c>
      <c r="C479" s="138">
        <f>C361*(1+Vendas!S$8)</f>
        <v>0</v>
      </c>
      <c r="D479" s="138">
        <f t="shared" si="67"/>
        <v>0</v>
      </c>
      <c r="E479" s="138">
        <f t="shared" si="68"/>
        <v>1</v>
      </c>
      <c r="F479" s="138">
        <f>Vendas!S$63</f>
        <v>0</v>
      </c>
      <c r="G479" s="139">
        <f t="shared" si="69"/>
        <v>0</v>
      </c>
      <c r="H479" s="140">
        <f t="shared" si="70"/>
        <v>0</v>
      </c>
      <c r="I479" s="147">
        <f t="shared" si="65"/>
        <v>0</v>
      </c>
      <c r="J479" s="82">
        <f t="shared" si="71"/>
        <v>0</v>
      </c>
    </row>
    <row r="480" spans="1:10" x14ac:dyDescent="0.3">
      <c r="A480" s="137" t="str">
        <f t="shared" si="66"/>
        <v>PRODUTO 6</v>
      </c>
      <c r="B480" s="138">
        <f>B362*(1+Vendas!S$8)</f>
        <v>0</v>
      </c>
      <c r="C480" s="138">
        <f>C362*(1+Vendas!S$8)</f>
        <v>0</v>
      </c>
      <c r="D480" s="138">
        <f t="shared" si="67"/>
        <v>0</v>
      </c>
      <c r="E480" s="138">
        <f t="shared" si="68"/>
        <v>1</v>
      </c>
      <c r="F480" s="138">
        <f>Vendas!S$73</f>
        <v>0</v>
      </c>
      <c r="G480" s="139">
        <f t="shared" si="69"/>
        <v>0</v>
      </c>
      <c r="H480" s="140">
        <f t="shared" si="70"/>
        <v>0</v>
      </c>
      <c r="I480" s="147">
        <f t="shared" si="65"/>
        <v>0</v>
      </c>
      <c r="J480" s="82">
        <f t="shared" si="71"/>
        <v>0</v>
      </c>
    </row>
    <row r="481" spans="1:10" x14ac:dyDescent="0.3">
      <c r="A481" s="137" t="str">
        <f t="shared" si="66"/>
        <v>PRODUTO 7</v>
      </c>
      <c r="B481" s="138">
        <f>B363*(1+Vendas!S$8)</f>
        <v>0</v>
      </c>
      <c r="C481" s="138">
        <f>C363*(1+Vendas!S$8)</f>
        <v>0</v>
      </c>
      <c r="D481" s="138">
        <f t="shared" si="67"/>
        <v>0</v>
      </c>
      <c r="E481" s="138">
        <f t="shared" si="68"/>
        <v>1</v>
      </c>
      <c r="F481" s="138">
        <f>Vendas!S$83</f>
        <v>0</v>
      </c>
      <c r="G481" s="139">
        <f t="shared" si="69"/>
        <v>0</v>
      </c>
      <c r="H481" s="140">
        <f t="shared" si="70"/>
        <v>0</v>
      </c>
      <c r="I481" s="147">
        <f t="shared" si="65"/>
        <v>0</v>
      </c>
      <c r="J481" s="82">
        <f t="shared" si="71"/>
        <v>0</v>
      </c>
    </row>
    <row r="482" spans="1:10" x14ac:dyDescent="0.3">
      <c r="A482" s="137" t="str">
        <f t="shared" si="66"/>
        <v>PRODUTO 8</v>
      </c>
      <c r="B482" s="138">
        <f>B364*(1+Vendas!S$8)</f>
        <v>0</v>
      </c>
      <c r="C482" s="138">
        <f>C364*(1+Vendas!S$8)</f>
        <v>0</v>
      </c>
      <c r="D482" s="138">
        <f t="shared" si="67"/>
        <v>0</v>
      </c>
      <c r="E482" s="138">
        <f t="shared" si="68"/>
        <v>1</v>
      </c>
      <c r="F482" s="138">
        <f>Vendas!S$93</f>
        <v>0</v>
      </c>
      <c r="G482" s="139">
        <f t="shared" si="69"/>
        <v>0</v>
      </c>
      <c r="H482" s="140">
        <f t="shared" si="70"/>
        <v>0</v>
      </c>
      <c r="I482" s="147">
        <f t="shared" si="65"/>
        <v>0</v>
      </c>
      <c r="J482" s="82">
        <f t="shared" si="71"/>
        <v>0</v>
      </c>
    </row>
    <row r="483" spans="1:10" x14ac:dyDescent="0.3">
      <c r="A483" s="137" t="str">
        <f t="shared" si="66"/>
        <v>PRODUTO 9</v>
      </c>
      <c r="B483" s="138">
        <f>B365*(1+Vendas!S$8)</f>
        <v>0</v>
      </c>
      <c r="C483" s="138">
        <f>C365*(1+Vendas!S$8)</f>
        <v>0</v>
      </c>
      <c r="D483" s="138">
        <f t="shared" si="67"/>
        <v>0</v>
      </c>
      <c r="E483" s="138">
        <f t="shared" si="68"/>
        <v>1</v>
      </c>
      <c r="F483" s="138">
        <f>Vendas!S$103</f>
        <v>0</v>
      </c>
      <c r="G483" s="139">
        <f t="shared" si="69"/>
        <v>0</v>
      </c>
      <c r="H483" s="140">
        <f t="shared" si="70"/>
        <v>0</v>
      </c>
      <c r="I483" s="147">
        <f t="shared" si="65"/>
        <v>0</v>
      </c>
      <c r="J483" s="82">
        <f t="shared" si="71"/>
        <v>0</v>
      </c>
    </row>
    <row r="484" spans="1:10" x14ac:dyDescent="0.3">
      <c r="A484" s="137" t="str">
        <f t="shared" si="66"/>
        <v>PRODUTO 10</v>
      </c>
      <c r="B484" s="138">
        <f>B366*(1+Vendas!S$8)</f>
        <v>0</v>
      </c>
      <c r="C484" s="138">
        <f>C366*(1+Vendas!S$8)</f>
        <v>0</v>
      </c>
      <c r="D484" s="138">
        <f t="shared" si="67"/>
        <v>0</v>
      </c>
      <c r="E484" s="138">
        <f t="shared" si="68"/>
        <v>1</v>
      </c>
      <c r="F484" s="138">
        <f>Vendas!S$113</f>
        <v>0</v>
      </c>
      <c r="G484" s="139">
        <f t="shared" si="69"/>
        <v>0</v>
      </c>
      <c r="H484" s="140">
        <f t="shared" si="70"/>
        <v>0</v>
      </c>
      <c r="I484" s="147">
        <f t="shared" si="65"/>
        <v>0</v>
      </c>
      <c r="J484" s="82">
        <f t="shared" si="71"/>
        <v>0</v>
      </c>
    </row>
    <row r="485" spans="1:10" x14ac:dyDescent="0.3">
      <c r="A485" s="137" t="str">
        <f t="shared" si="66"/>
        <v>PRODUTO 11</v>
      </c>
      <c r="B485" s="138">
        <f>B367*(1+Vendas!S$8)</f>
        <v>0</v>
      </c>
      <c r="C485" s="138">
        <f>C367*(1+Vendas!S$8)</f>
        <v>0</v>
      </c>
      <c r="D485" s="138">
        <f t="shared" si="67"/>
        <v>0</v>
      </c>
      <c r="E485" s="138">
        <f t="shared" si="68"/>
        <v>1</v>
      </c>
      <c r="F485" s="138">
        <f>Vendas!S$123</f>
        <v>0</v>
      </c>
      <c r="G485" s="139">
        <f t="shared" si="69"/>
        <v>0</v>
      </c>
      <c r="H485" s="140">
        <f t="shared" si="70"/>
        <v>0</v>
      </c>
      <c r="I485" s="147">
        <f t="shared" si="65"/>
        <v>0</v>
      </c>
      <c r="J485" s="82">
        <f t="shared" si="71"/>
        <v>0</v>
      </c>
    </row>
    <row r="486" spans="1:10" x14ac:dyDescent="0.3">
      <c r="A486" s="137" t="str">
        <f t="shared" si="66"/>
        <v>PRODUTO 12</v>
      </c>
      <c r="B486" s="138">
        <f>B368*(1+Vendas!S$8)</f>
        <v>0</v>
      </c>
      <c r="C486" s="138">
        <f>C368*(1+Vendas!S$8)</f>
        <v>0</v>
      </c>
      <c r="D486" s="138">
        <f t="shared" si="67"/>
        <v>0</v>
      </c>
      <c r="E486" s="138">
        <f t="shared" si="68"/>
        <v>1</v>
      </c>
      <c r="F486" s="138">
        <f>Vendas!S$133</f>
        <v>0</v>
      </c>
      <c r="G486" s="139">
        <f t="shared" si="69"/>
        <v>0</v>
      </c>
      <c r="H486" s="140">
        <f t="shared" si="70"/>
        <v>0</v>
      </c>
      <c r="I486" s="147">
        <f t="shared" si="65"/>
        <v>0</v>
      </c>
      <c r="J486" s="82">
        <f t="shared" si="71"/>
        <v>0</v>
      </c>
    </row>
    <row r="487" spans="1:10" x14ac:dyDescent="0.3">
      <c r="A487" s="137" t="str">
        <f t="shared" si="66"/>
        <v>PRODUTO 13</v>
      </c>
      <c r="B487" s="138">
        <f>B369*(1+Vendas!S$8)</f>
        <v>0</v>
      </c>
      <c r="C487" s="138">
        <f>C369*(1+Vendas!S$8)</f>
        <v>0</v>
      </c>
      <c r="D487" s="138">
        <f t="shared" si="67"/>
        <v>0</v>
      </c>
      <c r="E487" s="138">
        <f t="shared" si="68"/>
        <v>1</v>
      </c>
      <c r="F487" s="138">
        <f>Vendas!S$143</f>
        <v>0</v>
      </c>
      <c r="G487" s="139">
        <f t="shared" si="69"/>
        <v>0</v>
      </c>
      <c r="H487" s="140">
        <f t="shared" si="70"/>
        <v>0</v>
      </c>
      <c r="I487" s="147">
        <f t="shared" si="65"/>
        <v>0</v>
      </c>
      <c r="J487" s="82">
        <f t="shared" si="71"/>
        <v>0</v>
      </c>
    </row>
    <row r="488" spans="1:10" x14ac:dyDescent="0.3">
      <c r="A488" s="137" t="str">
        <f t="shared" si="66"/>
        <v>PRODUTO 14</v>
      </c>
      <c r="B488" s="138">
        <f>B370*(1+Vendas!S$8)</f>
        <v>0</v>
      </c>
      <c r="C488" s="138">
        <f>C370*(1+Vendas!S$8)</f>
        <v>0</v>
      </c>
      <c r="D488" s="138">
        <f t="shared" si="67"/>
        <v>0</v>
      </c>
      <c r="E488" s="138">
        <f t="shared" si="68"/>
        <v>1</v>
      </c>
      <c r="F488" s="138">
        <f>Vendas!S$153</f>
        <v>0</v>
      </c>
      <c r="G488" s="139">
        <f t="shared" si="69"/>
        <v>0</v>
      </c>
      <c r="H488" s="140">
        <f t="shared" si="70"/>
        <v>0</v>
      </c>
      <c r="I488" s="147">
        <f t="shared" si="65"/>
        <v>0</v>
      </c>
      <c r="J488" s="82">
        <f t="shared" si="71"/>
        <v>0</v>
      </c>
    </row>
    <row r="489" spans="1:10" x14ac:dyDescent="0.3">
      <c r="A489" s="137" t="str">
        <f t="shared" si="66"/>
        <v>PRODUTO 15</v>
      </c>
      <c r="B489" s="138">
        <f>B371*(1+Vendas!S$8)</f>
        <v>0</v>
      </c>
      <c r="C489" s="138">
        <f>C371*(1+Vendas!S$8)</f>
        <v>0</v>
      </c>
      <c r="D489" s="138">
        <f t="shared" si="67"/>
        <v>0</v>
      </c>
      <c r="E489" s="138">
        <f t="shared" si="68"/>
        <v>1</v>
      </c>
      <c r="F489" s="138">
        <f>Vendas!S$163</f>
        <v>0</v>
      </c>
      <c r="G489" s="139">
        <f t="shared" si="69"/>
        <v>0</v>
      </c>
      <c r="H489" s="140">
        <f t="shared" si="70"/>
        <v>0</v>
      </c>
      <c r="I489" s="147">
        <f t="shared" si="65"/>
        <v>0</v>
      </c>
      <c r="J489" s="82">
        <f t="shared" si="71"/>
        <v>0</v>
      </c>
    </row>
    <row r="490" spans="1:10" x14ac:dyDescent="0.3">
      <c r="A490" s="137" t="str">
        <f t="shared" si="66"/>
        <v>PRODUTO 16</v>
      </c>
      <c r="B490" s="138">
        <f>B372*(1+Vendas!S$8)</f>
        <v>0</v>
      </c>
      <c r="C490" s="138">
        <f>C372*(1+Vendas!S$8)</f>
        <v>0</v>
      </c>
      <c r="D490" s="138">
        <f t="shared" si="67"/>
        <v>0</v>
      </c>
      <c r="E490" s="138">
        <f t="shared" si="68"/>
        <v>1</v>
      </c>
      <c r="F490" s="138">
        <f>Vendas!S$173</f>
        <v>0</v>
      </c>
      <c r="G490" s="139">
        <f t="shared" si="69"/>
        <v>0</v>
      </c>
      <c r="H490" s="140">
        <f t="shared" si="70"/>
        <v>0</v>
      </c>
      <c r="I490" s="147">
        <f t="shared" si="65"/>
        <v>0</v>
      </c>
      <c r="J490" s="82">
        <f t="shared" si="71"/>
        <v>0</v>
      </c>
    </row>
    <row r="491" spans="1:10" x14ac:dyDescent="0.3">
      <c r="A491" s="137" t="str">
        <f t="shared" si="66"/>
        <v>PRODUTO 17</v>
      </c>
      <c r="B491" s="138">
        <f>B373*(1+Vendas!S$8)</f>
        <v>0</v>
      </c>
      <c r="C491" s="138">
        <f>C373*(1+Vendas!S$8)</f>
        <v>0</v>
      </c>
      <c r="D491" s="138">
        <f t="shared" si="67"/>
        <v>0</v>
      </c>
      <c r="E491" s="138">
        <f t="shared" si="68"/>
        <v>1</v>
      </c>
      <c r="F491" s="138">
        <f>Vendas!S$183</f>
        <v>0</v>
      </c>
      <c r="G491" s="139">
        <f t="shared" si="69"/>
        <v>0</v>
      </c>
      <c r="H491" s="140">
        <f t="shared" si="70"/>
        <v>0</v>
      </c>
      <c r="I491" s="147">
        <f t="shared" si="65"/>
        <v>0</v>
      </c>
      <c r="J491" s="82">
        <f t="shared" si="71"/>
        <v>0</v>
      </c>
    </row>
    <row r="492" spans="1:10" x14ac:dyDescent="0.3">
      <c r="A492" s="137" t="str">
        <f t="shared" si="66"/>
        <v>PRODUTO 18</v>
      </c>
      <c r="B492" s="138">
        <f>B374*(1+Vendas!S$8)</f>
        <v>0</v>
      </c>
      <c r="C492" s="138">
        <f>C374*(1+Vendas!S$8)</f>
        <v>0</v>
      </c>
      <c r="D492" s="138">
        <f t="shared" si="67"/>
        <v>0</v>
      </c>
      <c r="E492" s="138">
        <f t="shared" si="68"/>
        <v>1</v>
      </c>
      <c r="F492" s="138">
        <f>Vendas!S$193</f>
        <v>0</v>
      </c>
      <c r="G492" s="139">
        <f t="shared" si="69"/>
        <v>0</v>
      </c>
      <c r="H492" s="140">
        <f t="shared" si="70"/>
        <v>0</v>
      </c>
      <c r="I492" s="147">
        <f t="shared" si="65"/>
        <v>0</v>
      </c>
      <c r="J492" s="82">
        <f t="shared" si="71"/>
        <v>0</v>
      </c>
    </row>
    <row r="493" spans="1:10" x14ac:dyDescent="0.3">
      <c r="A493" s="137" t="str">
        <f t="shared" si="66"/>
        <v>PRODUTO 19</v>
      </c>
      <c r="B493" s="138">
        <f>B375*(1+Vendas!S$8)</f>
        <v>0</v>
      </c>
      <c r="C493" s="138">
        <f>C375*(1+Vendas!S$8)</f>
        <v>0</v>
      </c>
      <c r="D493" s="138">
        <f t="shared" si="67"/>
        <v>0</v>
      </c>
      <c r="E493" s="138">
        <f t="shared" si="68"/>
        <v>1</v>
      </c>
      <c r="F493" s="138">
        <f>Vendas!S$203</f>
        <v>0</v>
      </c>
      <c r="G493" s="139">
        <f t="shared" si="69"/>
        <v>0</v>
      </c>
      <c r="H493" s="140">
        <f t="shared" si="70"/>
        <v>0</v>
      </c>
      <c r="I493" s="147">
        <f t="shared" si="65"/>
        <v>0</v>
      </c>
      <c r="J493" s="82">
        <f t="shared" si="71"/>
        <v>0</v>
      </c>
    </row>
    <row r="494" spans="1:10" x14ac:dyDescent="0.3">
      <c r="A494" s="137" t="str">
        <f t="shared" si="66"/>
        <v>PRODUTO 20</v>
      </c>
      <c r="B494" s="138">
        <f>B376*(1+Vendas!S$8)</f>
        <v>0</v>
      </c>
      <c r="C494" s="138">
        <f>C376*(1+Vendas!S$8)</f>
        <v>0</v>
      </c>
      <c r="D494" s="138">
        <f t="shared" si="67"/>
        <v>0</v>
      </c>
      <c r="E494" s="138">
        <f t="shared" si="68"/>
        <v>1</v>
      </c>
      <c r="F494" s="138">
        <f>Vendas!S$213</f>
        <v>0</v>
      </c>
      <c r="G494" s="139">
        <f t="shared" si="69"/>
        <v>0</v>
      </c>
      <c r="H494" s="140">
        <f t="shared" si="70"/>
        <v>0</v>
      </c>
      <c r="I494" s="147">
        <f t="shared" si="65"/>
        <v>0</v>
      </c>
      <c r="J494" s="82">
        <f t="shared" si="71"/>
        <v>0</v>
      </c>
    </row>
    <row r="495" spans="1:10" x14ac:dyDescent="0.3">
      <c r="A495" s="137" t="str">
        <f t="shared" si="66"/>
        <v>PRODUTO 21</v>
      </c>
      <c r="B495" s="138">
        <f>B377*(1+Vendas!S$8)</f>
        <v>0</v>
      </c>
      <c r="C495" s="138">
        <f>C377*(1+Vendas!S$8)</f>
        <v>0</v>
      </c>
      <c r="D495" s="138">
        <f t="shared" si="67"/>
        <v>0</v>
      </c>
      <c r="E495" s="138">
        <f t="shared" si="68"/>
        <v>1</v>
      </c>
      <c r="F495" s="138">
        <f>Vendas!S$223</f>
        <v>0</v>
      </c>
      <c r="G495" s="139">
        <f t="shared" si="69"/>
        <v>0</v>
      </c>
      <c r="H495" s="140">
        <f t="shared" si="70"/>
        <v>0</v>
      </c>
      <c r="I495" s="147">
        <f t="shared" si="65"/>
        <v>0</v>
      </c>
      <c r="J495" s="82">
        <f t="shared" si="71"/>
        <v>0</v>
      </c>
    </row>
    <row r="496" spans="1:10" x14ac:dyDescent="0.3">
      <c r="A496" s="137" t="str">
        <f t="shared" si="66"/>
        <v>PRODUTO 22</v>
      </c>
      <c r="B496" s="138">
        <f>B378*(1+Vendas!S$8)</f>
        <v>0</v>
      </c>
      <c r="C496" s="138">
        <f>C378*(1+Vendas!S$8)</f>
        <v>0</v>
      </c>
      <c r="D496" s="138">
        <f t="shared" si="67"/>
        <v>0</v>
      </c>
      <c r="E496" s="138">
        <f t="shared" si="68"/>
        <v>1</v>
      </c>
      <c r="F496" s="138">
        <f>Vendas!S$233</f>
        <v>0</v>
      </c>
      <c r="G496" s="139">
        <f t="shared" si="69"/>
        <v>0</v>
      </c>
      <c r="H496" s="140">
        <f t="shared" si="70"/>
        <v>0</v>
      </c>
      <c r="I496" s="147">
        <f t="shared" si="65"/>
        <v>0</v>
      </c>
      <c r="J496" s="82">
        <f t="shared" si="71"/>
        <v>0</v>
      </c>
    </row>
    <row r="497" spans="1:10" x14ac:dyDescent="0.3">
      <c r="A497" s="137" t="str">
        <f t="shared" si="66"/>
        <v>PRODUTO 23</v>
      </c>
      <c r="B497" s="138">
        <f>B379*(1+Vendas!S$8)</f>
        <v>0</v>
      </c>
      <c r="C497" s="138">
        <f>C379*(1+Vendas!S$8)</f>
        <v>0</v>
      </c>
      <c r="D497" s="138">
        <f t="shared" si="67"/>
        <v>0</v>
      </c>
      <c r="E497" s="138">
        <f t="shared" si="68"/>
        <v>1</v>
      </c>
      <c r="F497" s="138">
        <f>Vendas!S$243</f>
        <v>0</v>
      </c>
      <c r="G497" s="139">
        <f t="shared" si="69"/>
        <v>0</v>
      </c>
      <c r="H497" s="140">
        <f t="shared" si="70"/>
        <v>0</v>
      </c>
      <c r="I497" s="147">
        <f t="shared" si="65"/>
        <v>0</v>
      </c>
      <c r="J497" s="82">
        <f t="shared" si="71"/>
        <v>0</v>
      </c>
    </row>
    <row r="498" spans="1:10" x14ac:dyDescent="0.3">
      <c r="A498" s="137" t="str">
        <f t="shared" si="66"/>
        <v>PRODUTO 24</v>
      </c>
      <c r="B498" s="138">
        <f>B380*(1+Vendas!S$8)</f>
        <v>0</v>
      </c>
      <c r="C498" s="138">
        <f>C380*(1+Vendas!S$8)</f>
        <v>0</v>
      </c>
      <c r="D498" s="138">
        <f t="shared" si="67"/>
        <v>0</v>
      </c>
      <c r="E498" s="138">
        <f t="shared" si="68"/>
        <v>1</v>
      </c>
      <c r="F498" s="138">
        <f>Vendas!S$253</f>
        <v>0</v>
      </c>
      <c r="G498" s="139">
        <f t="shared" si="69"/>
        <v>0</v>
      </c>
      <c r="H498" s="140">
        <f t="shared" si="70"/>
        <v>0</v>
      </c>
      <c r="I498" s="147">
        <f t="shared" si="65"/>
        <v>0</v>
      </c>
      <c r="J498" s="82">
        <f t="shared" si="71"/>
        <v>0</v>
      </c>
    </row>
    <row r="499" spans="1:10" x14ac:dyDescent="0.3">
      <c r="A499" s="137" t="str">
        <f t="shared" si="66"/>
        <v>PRODUTO 25</v>
      </c>
      <c r="B499" s="138">
        <f>B381*(1+Vendas!S$8)</f>
        <v>0</v>
      </c>
      <c r="C499" s="138">
        <f>C381*(1+Vendas!S$8)</f>
        <v>0</v>
      </c>
      <c r="D499" s="138">
        <f t="shared" si="67"/>
        <v>0</v>
      </c>
      <c r="E499" s="138">
        <f t="shared" si="68"/>
        <v>1</v>
      </c>
      <c r="F499" s="138">
        <f>Vendas!S$263</f>
        <v>0</v>
      </c>
      <c r="G499" s="139">
        <f t="shared" si="69"/>
        <v>0</v>
      </c>
      <c r="H499" s="140">
        <f t="shared" si="70"/>
        <v>0</v>
      </c>
      <c r="I499" s="147">
        <f t="shared" si="65"/>
        <v>0</v>
      </c>
      <c r="J499" s="82">
        <f t="shared" si="71"/>
        <v>0</v>
      </c>
    </row>
    <row r="500" spans="1:10" x14ac:dyDescent="0.3">
      <c r="A500" s="137" t="str">
        <f t="shared" si="66"/>
        <v>PRODUTO 26</v>
      </c>
      <c r="B500" s="138">
        <f>B382*(1+Vendas!S$8)</f>
        <v>0</v>
      </c>
      <c r="C500" s="138">
        <f>C382*(1+Vendas!S$8)</f>
        <v>0</v>
      </c>
      <c r="D500" s="138">
        <f t="shared" si="67"/>
        <v>0</v>
      </c>
      <c r="E500" s="138">
        <f t="shared" si="68"/>
        <v>1</v>
      </c>
      <c r="F500" s="138">
        <f>Vendas!S$273</f>
        <v>0</v>
      </c>
      <c r="G500" s="139">
        <f t="shared" si="69"/>
        <v>0</v>
      </c>
      <c r="H500" s="140">
        <f t="shared" si="70"/>
        <v>0</v>
      </c>
      <c r="I500" s="147">
        <f t="shared" si="65"/>
        <v>0</v>
      </c>
      <c r="J500" s="82">
        <f t="shared" si="71"/>
        <v>0</v>
      </c>
    </row>
    <row r="501" spans="1:10" x14ac:dyDescent="0.3">
      <c r="A501" s="137" t="str">
        <f t="shared" si="66"/>
        <v>PRODUTO 27</v>
      </c>
      <c r="B501" s="138">
        <f>B383*(1+Vendas!S$8)</f>
        <v>0</v>
      </c>
      <c r="C501" s="138">
        <f>C383*(1+Vendas!S$8)</f>
        <v>0</v>
      </c>
      <c r="D501" s="138">
        <f t="shared" si="67"/>
        <v>0</v>
      </c>
      <c r="E501" s="138">
        <f t="shared" si="68"/>
        <v>1</v>
      </c>
      <c r="F501" s="138">
        <f>Vendas!S$283</f>
        <v>0</v>
      </c>
      <c r="G501" s="139">
        <f t="shared" si="69"/>
        <v>0</v>
      </c>
      <c r="H501" s="140">
        <f t="shared" si="70"/>
        <v>0</v>
      </c>
      <c r="I501" s="147">
        <f t="shared" si="65"/>
        <v>0</v>
      </c>
      <c r="J501" s="82">
        <f t="shared" si="71"/>
        <v>0</v>
      </c>
    </row>
    <row r="502" spans="1:10" x14ac:dyDescent="0.3">
      <c r="A502" s="137" t="str">
        <f t="shared" si="66"/>
        <v>PRODUTO 28</v>
      </c>
      <c r="B502" s="138">
        <f>B384*(1+Vendas!S$8)</f>
        <v>0</v>
      </c>
      <c r="C502" s="138">
        <f>C384*(1+Vendas!S$8)</f>
        <v>0</v>
      </c>
      <c r="D502" s="138">
        <f t="shared" si="67"/>
        <v>0</v>
      </c>
      <c r="E502" s="138">
        <f t="shared" si="68"/>
        <v>1</v>
      </c>
      <c r="F502" s="138">
        <f>Vendas!S$293</f>
        <v>0</v>
      </c>
      <c r="G502" s="139">
        <f t="shared" si="69"/>
        <v>0</v>
      </c>
      <c r="H502" s="140">
        <f t="shared" si="70"/>
        <v>0</v>
      </c>
      <c r="I502" s="147">
        <f t="shared" si="65"/>
        <v>0</v>
      </c>
      <c r="J502" s="82">
        <f t="shared" si="71"/>
        <v>0</v>
      </c>
    </row>
    <row r="503" spans="1:10" x14ac:dyDescent="0.3">
      <c r="A503" s="137" t="str">
        <f t="shared" si="66"/>
        <v>PRODUTO 29</v>
      </c>
      <c r="B503" s="138">
        <f>B385*(1+Vendas!S$8)</f>
        <v>0</v>
      </c>
      <c r="C503" s="138">
        <f>C385*(1+Vendas!S$8)</f>
        <v>0</v>
      </c>
      <c r="D503" s="138">
        <f t="shared" si="67"/>
        <v>0</v>
      </c>
      <c r="E503" s="138">
        <f t="shared" si="68"/>
        <v>1</v>
      </c>
      <c r="F503" s="138">
        <f>Vendas!S$303</f>
        <v>0</v>
      </c>
      <c r="G503" s="139">
        <f t="shared" si="69"/>
        <v>0</v>
      </c>
      <c r="H503" s="140">
        <f t="shared" si="70"/>
        <v>0</v>
      </c>
      <c r="I503" s="147">
        <f t="shared" si="65"/>
        <v>0</v>
      </c>
      <c r="J503" s="82">
        <f t="shared" si="71"/>
        <v>0</v>
      </c>
    </row>
    <row r="504" spans="1:10" x14ac:dyDescent="0.3">
      <c r="A504" s="137" t="str">
        <f t="shared" si="66"/>
        <v>PRODUTO 30</v>
      </c>
      <c r="B504" s="138">
        <f>B386*(1+Vendas!S$8)</f>
        <v>0</v>
      </c>
      <c r="C504" s="138">
        <f>C386*(1+Vendas!S$8)</f>
        <v>0</v>
      </c>
      <c r="D504" s="138">
        <f t="shared" si="67"/>
        <v>0</v>
      </c>
      <c r="E504" s="138">
        <f t="shared" si="68"/>
        <v>1</v>
      </c>
      <c r="F504" s="138">
        <f>Vendas!S$313</f>
        <v>0</v>
      </c>
      <c r="G504" s="139">
        <f t="shared" si="69"/>
        <v>0</v>
      </c>
      <c r="H504" s="140">
        <f t="shared" si="70"/>
        <v>0</v>
      </c>
      <c r="I504" s="147">
        <f t="shared" si="65"/>
        <v>0</v>
      </c>
      <c r="J504" s="82">
        <f t="shared" si="71"/>
        <v>0</v>
      </c>
    </row>
    <row r="505" spans="1:10" x14ac:dyDescent="0.3">
      <c r="A505" s="137" t="str">
        <f t="shared" si="66"/>
        <v>PRODUTO 31</v>
      </c>
      <c r="B505" s="138">
        <f>B387*(1+Vendas!S$8)</f>
        <v>0</v>
      </c>
      <c r="C505" s="138">
        <f>C387*(1+Vendas!S$8)</f>
        <v>0</v>
      </c>
      <c r="D505" s="138">
        <f t="shared" si="67"/>
        <v>0</v>
      </c>
      <c r="E505" s="138">
        <f t="shared" si="68"/>
        <v>1</v>
      </c>
      <c r="F505" s="138">
        <f>Vendas!S$323</f>
        <v>0</v>
      </c>
      <c r="G505" s="139">
        <f t="shared" si="69"/>
        <v>0</v>
      </c>
      <c r="H505" s="140">
        <f t="shared" si="70"/>
        <v>0</v>
      </c>
      <c r="I505" s="147">
        <f t="shared" si="65"/>
        <v>0</v>
      </c>
      <c r="J505" s="82">
        <f t="shared" si="71"/>
        <v>0</v>
      </c>
    </row>
    <row r="506" spans="1:10" x14ac:dyDescent="0.3">
      <c r="A506" s="137" t="str">
        <f t="shared" si="66"/>
        <v>PRODUTO 32</v>
      </c>
      <c r="B506" s="138">
        <f>B388*(1+Vendas!S$8)</f>
        <v>0</v>
      </c>
      <c r="C506" s="138">
        <f>C388*(1+Vendas!S$8)</f>
        <v>0</v>
      </c>
      <c r="D506" s="138">
        <f t="shared" si="67"/>
        <v>0</v>
      </c>
      <c r="E506" s="138">
        <f t="shared" si="68"/>
        <v>1</v>
      </c>
      <c r="F506" s="138">
        <f>Vendas!S$333</f>
        <v>0</v>
      </c>
      <c r="G506" s="139">
        <f t="shared" si="69"/>
        <v>0</v>
      </c>
      <c r="H506" s="140">
        <f t="shared" si="70"/>
        <v>0</v>
      </c>
      <c r="I506" s="147">
        <f t="shared" si="65"/>
        <v>0</v>
      </c>
      <c r="J506" s="82">
        <f t="shared" si="71"/>
        <v>0</v>
      </c>
    </row>
    <row r="507" spans="1:10" x14ac:dyDescent="0.3">
      <c r="A507" s="137" t="str">
        <f t="shared" si="66"/>
        <v>PRODUTO 33</v>
      </c>
      <c r="B507" s="138">
        <f>B389*(1+Vendas!S$8)</f>
        <v>0</v>
      </c>
      <c r="C507" s="138">
        <f>C389*(1+Vendas!S$8)</f>
        <v>0</v>
      </c>
      <c r="D507" s="138">
        <f t="shared" si="67"/>
        <v>0</v>
      </c>
      <c r="E507" s="138">
        <f t="shared" si="68"/>
        <v>1</v>
      </c>
      <c r="F507" s="138">
        <f>Vendas!S$343</f>
        <v>0</v>
      </c>
      <c r="G507" s="139">
        <f t="shared" si="69"/>
        <v>0</v>
      </c>
      <c r="H507" s="140">
        <f t="shared" si="70"/>
        <v>0</v>
      </c>
      <c r="I507" s="147">
        <f t="shared" si="65"/>
        <v>0</v>
      </c>
      <c r="J507" s="82">
        <f t="shared" si="71"/>
        <v>0</v>
      </c>
    </row>
    <row r="508" spans="1:10" x14ac:dyDescent="0.3">
      <c r="A508" s="137" t="str">
        <f t="shared" si="66"/>
        <v>PRODUTO 34</v>
      </c>
      <c r="B508" s="138">
        <f>B390*(1+Vendas!S$8)</f>
        <v>0</v>
      </c>
      <c r="C508" s="138">
        <f>C390*(1+Vendas!S$8)</f>
        <v>0</v>
      </c>
      <c r="D508" s="138">
        <f t="shared" si="67"/>
        <v>0</v>
      </c>
      <c r="E508" s="138">
        <f t="shared" si="68"/>
        <v>1</v>
      </c>
      <c r="F508" s="138">
        <f>Vendas!S$353</f>
        <v>0</v>
      </c>
      <c r="G508" s="139">
        <f t="shared" si="69"/>
        <v>0</v>
      </c>
      <c r="H508" s="140">
        <f t="shared" si="70"/>
        <v>0</v>
      </c>
      <c r="I508" s="147">
        <f t="shared" si="65"/>
        <v>0</v>
      </c>
      <c r="J508" s="82">
        <f t="shared" si="71"/>
        <v>0</v>
      </c>
    </row>
    <row r="509" spans="1:10" x14ac:dyDescent="0.3">
      <c r="A509" s="137" t="str">
        <f t="shared" si="66"/>
        <v>PRODUTO 35</v>
      </c>
      <c r="B509" s="138">
        <f>B391*(1+Vendas!S$8)</f>
        <v>0</v>
      </c>
      <c r="C509" s="138">
        <f>C391*(1+Vendas!S$8)</f>
        <v>0</v>
      </c>
      <c r="D509" s="138">
        <f t="shared" si="67"/>
        <v>0</v>
      </c>
      <c r="E509" s="138">
        <f t="shared" si="68"/>
        <v>1</v>
      </c>
      <c r="F509" s="138">
        <f>Vendas!S$363</f>
        <v>0</v>
      </c>
      <c r="G509" s="139">
        <f t="shared" si="69"/>
        <v>0</v>
      </c>
      <c r="H509" s="140">
        <f t="shared" si="70"/>
        <v>0</v>
      </c>
      <c r="I509" s="147">
        <f t="shared" si="65"/>
        <v>0</v>
      </c>
      <c r="J509" s="82">
        <f t="shared" si="71"/>
        <v>0</v>
      </c>
    </row>
    <row r="510" spans="1:10" x14ac:dyDescent="0.3">
      <c r="A510" s="137" t="str">
        <f t="shared" si="66"/>
        <v>PRODUTO 36</v>
      </c>
      <c r="B510" s="138">
        <f>B392*(1+Vendas!S$8)</f>
        <v>0</v>
      </c>
      <c r="C510" s="138">
        <f>C392*(1+Vendas!S$8)</f>
        <v>0</v>
      </c>
      <c r="D510" s="138">
        <f t="shared" si="67"/>
        <v>0</v>
      </c>
      <c r="E510" s="138">
        <f t="shared" si="68"/>
        <v>1</v>
      </c>
      <c r="F510" s="138">
        <f>Vendas!S$373</f>
        <v>0</v>
      </c>
      <c r="G510" s="139">
        <f t="shared" si="69"/>
        <v>0</v>
      </c>
      <c r="H510" s="140">
        <f t="shared" si="70"/>
        <v>0</v>
      </c>
      <c r="I510" s="147">
        <f t="shared" si="65"/>
        <v>0</v>
      </c>
      <c r="J510" s="82">
        <f t="shared" si="71"/>
        <v>0</v>
      </c>
    </row>
    <row r="511" spans="1:10" x14ac:dyDescent="0.3">
      <c r="A511" s="137" t="str">
        <f t="shared" si="66"/>
        <v>PRODUTO 37</v>
      </c>
      <c r="B511" s="138">
        <f>B393*(1+Vendas!S$8)</f>
        <v>0</v>
      </c>
      <c r="C511" s="138">
        <f>C393*(1+Vendas!S$8)</f>
        <v>0</v>
      </c>
      <c r="D511" s="138">
        <f t="shared" si="67"/>
        <v>0</v>
      </c>
      <c r="E511" s="138">
        <f t="shared" si="68"/>
        <v>1</v>
      </c>
      <c r="F511" s="138">
        <f>Vendas!S$383</f>
        <v>0</v>
      </c>
      <c r="G511" s="139">
        <f t="shared" si="69"/>
        <v>0</v>
      </c>
      <c r="H511" s="140">
        <f t="shared" si="70"/>
        <v>0</v>
      </c>
      <c r="I511" s="147">
        <f t="shared" si="65"/>
        <v>0</v>
      </c>
      <c r="J511" s="82">
        <f t="shared" si="71"/>
        <v>0</v>
      </c>
    </row>
    <row r="512" spans="1:10" x14ac:dyDescent="0.3">
      <c r="A512" s="137" t="str">
        <f t="shared" si="66"/>
        <v>PRODUTO 38</v>
      </c>
      <c r="B512" s="138">
        <f>B394*(1+Vendas!S$8)</f>
        <v>0</v>
      </c>
      <c r="C512" s="138">
        <f>C394*(1+Vendas!S$8)</f>
        <v>0</v>
      </c>
      <c r="D512" s="138">
        <f t="shared" si="67"/>
        <v>0</v>
      </c>
      <c r="E512" s="138">
        <f t="shared" si="68"/>
        <v>1</v>
      </c>
      <c r="F512" s="138">
        <f>Vendas!S$393</f>
        <v>0</v>
      </c>
      <c r="G512" s="139">
        <f t="shared" si="69"/>
        <v>0</v>
      </c>
      <c r="H512" s="140">
        <f t="shared" si="70"/>
        <v>0</v>
      </c>
      <c r="I512" s="147">
        <f t="shared" si="65"/>
        <v>0</v>
      </c>
      <c r="J512" s="82">
        <f t="shared" si="71"/>
        <v>0</v>
      </c>
    </row>
    <row r="513" spans="1:10" x14ac:dyDescent="0.3">
      <c r="A513" s="137" t="str">
        <f t="shared" si="66"/>
        <v>PRODUTO 39</v>
      </c>
      <c r="B513" s="138">
        <f>B395*(1+Vendas!S$8)</f>
        <v>0</v>
      </c>
      <c r="C513" s="138">
        <f>C395*(1+Vendas!S$8)</f>
        <v>0</v>
      </c>
      <c r="D513" s="138">
        <f t="shared" si="67"/>
        <v>0</v>
      </c>
      <c r="E513" s="138">
        <f t="shared" si="68"/>
        <v>1</v>
      </c>
      <c r="F513" s="138">
        <f>Vendas!S$403</f>
        <v>0</v>
      </c>
      <c r="G513" s="139">
        <f t="shared" si="69"/>
        <v>0</v>
      </c>
      <c r="H513" s="140">
        <f t="shared" si="70"/>
        <v>0</v>
      </c>
      <c r="I513" s="147">
        <f t="shared" si="65"/>
        <v>0</v>
      </c>
      <c r="J513" s="82">
        <f t="shared" si="71"/>
        <v>0</v>
      </c>
    </row>
    <row r="514" spans="1:10" x14ac:dyDescent="0.3">
      <c r="A514" s="137" t="str">
        <f t="shared" si="66"/>
        <v>PRODUTO 40</v>
      </c>
      <c r="B514" s="138">
        <f>B396*(1+Vendas!S$8)</f>
        <v>0</v>
      </c>
      <c r="C514" s="138">
        <f>C396*(1+Vendas!S$8)</f>
        <v>0</v>
      </c>
      <c r="D514" s="138">
        <f t="shared" si="67"/>
        <v>0</v>
      </c>
      <c r="E514" s="138">
        <f t="shared" si="68"/>
        <v>1</v>
      </c>
      <c r="F514" s="138">
        <f>Vendas!S$413</f>
        <v>0</v>
      </c>
      <c r="G514" s="139">
        <f t="shared" si="69"/>
        <v>0</v>
      </c>
      <c r="H514" s="140">
        <f t="shared" si="70"/>
        <v>0</v>
      </c>
      <c r="I514" s="147">
        <f t="shared" si="65"/>
        <v>0</v>
      </c>
      <c r="J514" s="82">
        <f t="shared" si="71"/>
        <v>0</v>
      </c>
    </row>
    <row r="515" spans="1:10" x14ac:dyDescent="0.3">
      <c r="A515" s="137" t="str">
        <f t="shared" si="66"/>
        <v>PRODUTO 41</v>
      </c>
      <c r="B515" s="138">
        <f>B397*(1+Vendas!S$8)</f>
        <v>0</v>
      </c>
      <c r="C515" s="138">
        <f>C397*(1+Vendas!S$8)</f>
        <v>0</v>
      </c>
      <c r="D515" s="138">
        <f t="shared" si="67"/>
        <v>0</v>
      </c>
      <c r="E515" s="138">
        <f t="shared" si="68"/>
        <v>1</v>
      </c>
      <c r="F515" s="138">
        <f>Vendas!S$423</f>
        <v>0</v>
      </c>
      <c r="G515" s="139">
        <f t="shared" si="69"/>
        <v>0</v>
      </c>
      <c r="H515" s="140">
        <f t="shared" si="70"/>
        <v>0</v>
      </c>
      <c r="I515" s="147">
        <f t="shared" si="65"/>
        <v>0</v>
      </c>
      <c r="J515" s="82">
        <f t="shared" si="71"/>
        <v>0</v>
      </c>
    </row>
    <row r="516" spans="1:10" x14ac:dyDescent="0.3">
      <c r="A516" s="137" t="str">
        <f t="shared" si="66"/>
        <v>PRODUTO 42</v>
      </c>
      <c r="B516" s="138">
        <f>B398*(1+Vendas!S$8)</f>
        <v>0</v>
      </c>
      <c r="C516" s="138">
        <f>C398*(1+Vendas!S$8)</f>
        <v>0</v>
      </c>
      <c r="D516" s="138">
        <f t="shared" si="67"/>
        <v>0</v>
      </c>
      <c r="E516" s="138">
        <f t="shared" si="68"/>
        <v>1</v>
      </c>
      <c r="F516" s="138">
        <f>Vendas!S$433</f>
        <v>0</v>
      </c>
      <c r="G516" s="139">
        <f t="shared" si="69"/>
        <v>0</v>
      </c>
      <c r="H516" s="140">
        <f t="shared" si="70"/>
        <v>0</v>
      </c>
      <c r="I516" s="147">
        <f t="shared" si="65"/>
        <v>0</v>
      </c>
      <c r="J516" s="82">
        <f t="shared" si="71"/>
        <v>0</v>
      </c>
    </row>
    <row r="517" spans="1:10" x14ac:dyDescent="0.3">
      <c r="A517" s="137" t="str">
        <f t="shared" si="66"/>
        <v>PRODUTO 43</v>
      </c>
      <c r="B517" s="138">
        <f>B399*(1+Vendas!S$8)</f>
        <v>0</v>
      </c>
      <c r="C517" s="138">
        <f>C399*(1+Vendas!S$8)</f>
        <v>0</v>
      </c>
      <c r="D517" s="138">
        <f t="shared" si="67"/>
        <v>0</v>
      </c>
      <c r="E517" s="138">
        <f t="shared" si="68"/>
        <v>1</v>
      </c>
      <c r="F517" s="138">
        <f>Vendas!S$443</f>
        <v>0</v>
      </c>
      <c r="G517" s="139">
        <f t="shared" si="69"/>
        <v>0</v>
      </c>
      <c r="H517" s="140">
        <f t="shared" si="70"/>
        <v>0</v>
      </c>
      <c r="I517" s="147">
        <f t="shared" si="65"/>
        <v>0</v>
      </c>
      <c r="J517" s="82">
        <f t="shared" si="71"/>
        <v>0</v>
      </c>
    </row>
    <row r="518" spans="1:10" x14ac:dyDescent="0.3">
      <c r="A518" s="137" t="str">
        <f t="shared" si="66"/>
        <v>PRODUTO 44</v>
      </c>
      <c r="B518" s="138">
        <f>B400*(1+Vendas!S$8)</f>
        <v>0</v>
      </c>
      <c r="C518" s="138">
        <f>C400*(1+Vendas!S$8)</f>
        <v>0</v>
      </c>
      <c r="D518" s="138">
        <f t="shared" si="67"/>
        <v>0</v>
      </c>
      <c r="E518" s="138">
        <f t="shared" si="68"/>
        <v>1</v>
      </c>
      <c r="F518" s="138">
        <f>Vendas!S$453</f>
        <v>0</v>
      </c>
      <c r="G518" s="139">
        <f t="shared" si="69"/>
        <v>0</v>
      </c>
      <c r="H518" s="140">
        <f t="shared" si="70"/>
        <v>0</v>
      </c>
      <c r="I518" s="147">
        <f t="shared" si="65"/>
        <v>0</v>
      </c>
      <c r="J518" s="82">
        <f t="shared" si="71"/>
        <v>0</v>
      </c>
    </row>
    <row r="519" spans="1:10" x14ac:dyDescent="0.3">
      <c r="A519" s="137" t="str">
        <f t="shared" si="66"/>
        <v>PRODUTO 45</v>
      </c>
      <c r="B519" s="138">
        <f>B401*(1+Vendas!S$8)</f>
        <v>0</v>
      </c>
      <c r="C519" s="138">
        <f>C401*(1+Vendas!S$8)</f>
        <v>0</v>
      </c>
      <c r="D519" s="138">
        <f t="shared" si="67"/>
        <v>0</v>
      </c>
      <c r="E519" s="138">
        <f t="shared" si="68"/>
        <v>1</v>
      </c>
      <c r="F519" s="138">
        <f>Vendas!S$463</f>
        <v>0</v>
      </c>
      <c r="G519" s="139">
        <f t="shared" si="69"/>
        <v>0</v>
      </c>
      <c r="H519" s="140">
        <f t="shared" si="70"/>
        <v>0</v>
      </c>
      <c r="I519" s="147">
        <f t="shared" si="65"/>
        <v>0</v>
      </c>
      <c r="J519" s="82">
        <f t="shared" si="71"/>
        <v>0</v>
      </c>
    </row>
    <row r="520" spans="1:10" x14ac:dyDescent="0.3">
      <c r="A520" s="137" t="str">
        <f t="shared" si="66"/>
        <v>PRODUTO 46</v>
      </c>
      <c r="B520" s="138">
        <f>B402*(1+Vendas!S$8)</f>
        <v>0</v>
      </c>
      <c r="C520" s="138">
        <f>C402*(1+Vendas!S$8)</f>
        <v>0</v>
      </c>
      <c r="D520" s="138">
        <f t="shared" si="67"/>
        <v>0</v>
      </c>
      <c r="E520" s="138">
        <f t="shared" si="68"/>
        <v>1</v>
      </c>
      <c r="F520" s="138">
        <f>Vendas!S$473</f>
        <v>0</v>
      </c>
      <c r="G520" s="139">
        <f t="shared" si="69"/>
        <v>0</v>
      </c>
      <c r="H520" s="140">
        <f t="shared" si="70"/>
        <v>0</v>
      </c>
      <c r="I520" s="147">
        <f t="shared" si="65"/>
        <v>0</v>
      </c>
      <c r="J520" s="82">
        <f t="shared" si="71"/>
        <v>0</v>
      </c>
    </row>
    <row r="521" spans="1:10" x14ac:dyDescent="0.3">
      <c r="A521" s="137" t="str">
        <f t="shared" si="66"/>
        <v>PRODUTO 47</v>
      </c>
      <c r="B521" s="138">
        <f>B403*(1+Vendas!S$8)</f>
        <v>0</v>
      </c>
      <c r="C521" s="138">
        <f>C403*(1+Vendas!S$8)</f>
        <v>0</v>
      </c>
      <c r="D521" s="138">
        <f t="shared" si="67"/>
        <v>0</v>
      </c>
      <c r="E521" s="138">
        <f t="shared" si="68"/>
        <v>1</v>
      </c>
      <c r="F521" s="138">
        <f>Vendas!S$483</f>
        <v>0</v>
      </c>
      <c r="G521" s="139">
        <f t="shared" si="69"/>
        <v>0</v>
      </c>
      <c r="H521" s="140">
        <f t="shared" si="70"/>
        <v>0</v>
      </c>
      <c r="I521" s="147">
        <f t="shared" si="65"/>
        <v>0</v>
      </c>
      <c r="J521" s="82">
        <f t="shared" si="71"/>
        <v>0</v>
      </c>
    </row>
    <row r="522" spans="1:10" x14ac:dyDescent="0.3">
      <c r="A522" s="137" t="str">
        <f t="shared" si="66"/>
        <v>PRODUTO 48</v>
      </c>
      <c r="B522" s="138">
        <f>B404*(1+Vendas!S$8)</f>
        <v>0</v>
      </c>
      <c r="C522" s="138">
        <f>C404*(1+Vendas!S$8)</f>
        <v>0</v>
      </c>
      <c r="D522" s="138">
        <f t="shared" si="67"/>
        <v>0</v>
      </c>
      <c r="E522" s="138">
        <f t="shared" si="68"/>
        <v>1</v>
      </c>
      <c r="F522" s="138">
        <f>Vendas!S$493</f>
        <v>0</v>
      </c>
      <c r="G522" s="139">
        <f t="shared" si="69"/>
        <v>0</v>
      </c>
      <c r="H522" s="140">
        <f t="shared" si="70"/>
        <v>0</v>
      </c>
      <c r="I522" s="147">
        <f t="shared" si="65"/>
        <v>0</v>
      </c>
      <c r="J522" s="82">
        <f t="shared" si="71"/>
        <v>0</v>
      </c>
    </row>
    <row r="523" spans="1:10" x14ac:dyDescent="0.3">
      <c r="A523" s="137" t="str">
        <f t="shared" si="66"/>
        <v>PRODUTO 49</v>
      </c>
      <c r="B523" s="138">
        <f>B405*(1+Vendas!S$8)</f>
        <v>0</v>
      </c>
      <c r="C523" s="138">
        <f>C405*(1+Vendas!S$8)</f>
        <v>0</v>
      </c>
      <c r="D523" s="138">
        <f t="shared" si="67"/>
        <v>0</v>
      </c>
      <c r="E523" s="138">
        <f t="shared" si="68"/>
        <v>1</v>
      </c>
      <c r="F523" s="138">
        <f>Vendas!S$503</f>
        <v>0</v>
      </c>
      <c r="G523" s="139">
        <f t="shared" si="69"/>
        <v>0</v>
      </c>
      <c r="H523" s="140">
        <f t="shared" si="70"/>
        <v>0</v>
      </c>
      <c r="I523" s="147">
        <f t="shared" si="65"/>
        <v>0</v>
      </c>
      <c r="J523" s="82">
        <f t="shared" si="71"/>
        <v>0</v>
      </c>
    </row>
    <row r="524" spans="1:10" x14ac:dyDescent="0.3">
      <c r="A524" s="137" t="str">
        <f t="shared" si="66"/>
        <v>PRODUTO 50</v>
      </c>
      <c r="B524" s="138">
        <f>B406*(1+Vendas!S$8)</f>
        <v>0</v>
      </c>
      <c r="C524" s="138">
        <f>C406*(1+Vendas!S$8)</f>
        <v>0</v>
      </c>
      <c r="D524" s="138">
        <f t="shared" si="67"/>
        <v>0</v>
      </c>
      <c r="E524" s="138">
        <f t="shared" si="68"/>
        <v>1</v>
      </c>
      <c r="F524" s="138">
        <f>Vendas!S$513</f>
        <v>0</v>
      </c>
      <c r="G524" s="139">
        <f t="shared" si="69"/>
        <v>0</v>
      </c>
      <c r="H524" s="140">
        <f t="shared" si="70"/>
        <v>0</v>
      </c>
      <c r="I524" s="147">
        <f t="shared" si="65"/>
        <v>0</v>
      </c>
      <c r="J524" s="82">
        <f t="shared" si="71"/>
        <v>0</v>
      </c>
    </row>
    <row r="525" spans="1:10" x14ac:dyDescent="0.3">
      <c r="A525" s="137" t="str">
        <f t="shared" si="66"/>
        <v>PRODUTO 51</v>
      </c>
      <c r="B525" s="138">
        <f>B407*(1+Vendas!S$8)</f>
        <v>0</v>
      </c>
      <c r="C525" s="138">
        <f>C407*(1+Vendas!S$8)</f>
        <v>0</v>
      </c>
      <c r="D525" s="138">
        <f t="shared" si="67"/>
        <v>0</v>
      </c>
      <c r="E525" s="138">
        <f t="shared" si="68"/>
        <v>1</v>
      </c>
      <c r="F525" s="138">
        <f>Vendas!S$523</f>
        <v>0</v>
      </c>
      <c r="G525" s="139">
        <f t="shared" si="69"/>
        <v>0</v>
      </c>
      <c r="H525" s="140">
        <f t="shared" si="70"/>
        <v>0</v>
      </c>
      <c r="I525" s="147">
        <f t="shared" si="65"/>
        <v>0</v>
      </c>
      <c r="J525" s="82">
        <f t="shared" si="71"/>
        <v>0</v>
      </c>
    </row>
    <row r="526" spans="1:10" x14ac:dyDescent="0.3">
      <c r="A526" s="137" t="str">
        <f t="shared" si="66"/>
        <v>PRODUTO 52</v>
      </c>
      <c r="B526" s="138">
        <f>B408*(1+Vendas!S$8)</f>
        <v>0</v>
      </c>
      <c r="C526" s="138">
        <f>C408*(1+Vendas!S$8)</f>
        <v>0</v>
      </c>
      <c r="D526" s="138">
        <f t="shared" si="67"/>
        <v>0</v>
      </c>
      <c r="E526" s="138">
        <f t="shared" si="68"/>
        <v>1</v>
      </c>
      <c r="F526" s="138">
        <f>Vendas!S$533</f>
        <v>0</v>
      </c>
      <c r="G526" s="139">
        <f t="shared" si="69"/>
        <v>0</v>
      </c>
      <c r="H526" s="140">
        <f t="shared" si="70"/>
        <v>0</v>
      </c>
      <c r="I526" s="147">
        <f t="shared" si="65"/>
        <v>0</v>
      </c>
      <c r="J526" s="82">
        <f t="shared" si="71"/>
        <v>0</v>
      </c>
    </row>
    <row r="527" spans="1:10" x14ac:dyDescent="0.3">
      <c r="A527" s="137" t="str">
        <f t="shared" si="66"/>
        <v>PRODUTO 53</v>
      </c>
      <c r="B527" s="138">
        <f>B409*(1+Vendas!S$8)</f>
        <v>0</v>
      </c>
      <c r="C527" s="138">
        <f>C409*(1+Vendas!S$8)</f>
        <v>0</v>
      </c>
      <c r="D527" s="138">
        <f t="shared" si="67"/>
        <v>0</v>
      </c>
      <c r="E527" s="138">
        <f t="shared" si="68"/>
        <v>1</v>
      </c>
      <c r="F527" s="138">
        <f>Vendas!S$543</f>
        <v>0</v>
      </c>
      <c r="G527" s="139">
        <f t="shared" si="69"/>
        <v>0</v>
      </c>
      <c r="H527" s="140">
        <f t="shared" si="70"/>
        <v>0</v>
      </c>
      <c r="I527" s="147">
        <f t="shared" si="65"/>
        <v>0</v>
      </c>
      <c r="J527" s="82">
        <f t="shared" si="71"/>
        <v>0</v>
      </c>
    </row>
    <row r="528" spans="1:10" x14ac:dyDescent="0.3">
      <c r="A528" s="137" t="str">
        <f t="shared" si="66"/>
        <v>PRODUTO 54</v>
      </c>
      <c r="B528" s="138">
        <f>B410*(1+Vendas!S$8)</f>
        <v>0</v>
      </c>
      <c r="C528" s="138">
        <f>C410*(1+Vendas!S$8)</f>
        <v>0</v>
      </c>
      <c r="D528" s="138">
        <f t="shared" si="67"/>
        <v>0</v>
      </c>
      <c r="E528" s="138">
        <f t="shared" si="68"/>
        <v>1</v>
      </c>
      <c r="F528" s="138">
        <f>Vendas!S$553</f>
        <v>0</v>
      </c>
      <c r="G528" s="139">
        <f t="shared" si="69"/>
        <v>0</v>
      </c>
      <c r="H528" s="140">
        <f t="shared" si="70"/>
        <v>0</v>
      </c>
      <c r="I528" s="147">
        <f t="shared" si="65"/>
        <v>0</v>
      </c>
      <c r="J528" s="82">
        <f t="shared" si="71"/>
        <v>0</v>
      </c>
    </row>
    <row r="529" spans="1:10" x14ac:dyDescent="0.3">
      <c r="A529" s="137" t="str">
        <f t="shared" si="66"/>
        <v>PRODUTO 55</v>
      </c>
      <c r="B529" s="138">
        <f>B411*(1+Vendas!S$8)</f>
        <v>0</v>
      </c>
      <c r="C529" s="138">
        <f>C411*(1+Vendas!S$8)</f>
        <v>0</v>
      </c>
      <c r="D529" s="138">
        <f t="shared" si="67"/>
        <v>0</v>
      </c>
      <c r="E529" s="138">
        <f t="shared" si="68"/>
        <v>1</v>
      </c>
      <c r="F529" s="138">
        <f>Vendas!S$563</f>
        <v>0</v>
      </c>
      <c r="G529" s="139">
        <f t="shared" si="69"/>
        <v>0</v>
      </c>
      <c r="H529" s="140">
        <f t="shared" si="70"/>
        <v>0</v>
      </c>
      <c r="I529" s="147">
        <f t="shared" si="65"/>
        <v>0</v>
      </c>
      <c r="J529" s="82">
        <f t="shared" si="71"/>
        <v>0</v>
      </c>
    </row>
    <row r="530" spans="1:10" x14ac:dyDescent="0.3">
      <c r="A530" s="137" t="str">
        <f t="shared" si="66"/>
        <v>PRODUTO 56</v>
      </c>
      <c r="B530" s="138">
        <f>B412*(1+Vendas!S$8)</f>
        <v>0</v>
      </c>
      <c r="C530" s="138">
        <f>C412*(1+Vendas!S$8)</f>
        <v>0</v>
      </c>
      <c r="D530" s="138">
        <f t="shared" si="67"/>
        <v>0</v>
      </c>
      <c r="E530" s="138">
        <f t="shared" si="68"/>
        <v>1</v>
      </c>
      <c r="F530" s="138">
        <f>Vendas!S$573</f>
        <v>0</v>
      </c>
      <c r="G530" s="139">
        <f t="shared" si="69"/>
        <v>0</v>
      </c>
      <c r="H530" s="140">
        <f t="shared" si="70"/>
        <v>0</v>
      </c>
      <c r="I530" s="147">
        <f t="shared" si="65"/>
        <v>0</v>
      </c>
      <c r="J530" s="82">
        <f t="shared" si="71"/>
        <v>0</v>
      </c>
    </row>
    <row r="531" spans="1:10" x14ac:dyDescent="0.3">
      <c r="A531" s="137" t="str">
        <f t="shared" si="66"/>
        <v>PRODUTO 57</v>
      </c>
      <c r="B531" s="138">
        <f>B413*(1+Vendas!S$8)</f>
        <v>0</v>
      </c>
      <c r="C531" s="138">
        <f>C413*(1+Vendas!S$8)</f>
        <v>0</v>
      </c>
      <c r="D531" s="138">
        <f t="shared" si="67"/>
        <v>0</v>
      </c>
      <c r="E531" s="138">
        <f t="shared" si="68"/>
        <v>1</v>
      </c>
      <c r="F531" s="138">
        <f>Vendas!S$583</f>
        <v>0</v>
      </c>
      <c r="G531" s="139">
        <f t="shared" si="69"/>
        <v>0</v>
      </c>
      <c r="H531" s="140">
        <f t="shared" si="70"/>
        <v>0</v>
      </c>
      <c r="I531" s="147">
        <f t="shared" si="65"/>
        <v>0</v>
      </c>
      <c r="J531" s="82">
        <f t="shared" si="71"/>
        <v>0</v>
      </c>
    </row>
    <row r="532" spans="1:10" x14ac:dyDescent="0.3">
      <c r="A532" s="137" t="str">
        <f t="shared" si="66"/>
        <v>PRODUTO 58</v>
      </c>
      <c r="B532" s="138">
        <f>B414*(1+Vendas!S$8)</f>
        <v>0</v>
      </c>
      <c r="C532" s="138">
        <f>C414*(1+Vendas!S$8)</f>
        <v>0</v>
      </c>
      <c r="D532" s="138">
        <f t="shared" si="67"/>
        <v>0</v>
      </c>
      <c r="E532" s="138">
        <f t="shared" si="68"/>
        <v>1</v>
      </c>
      <c r="F532" s="138">
        <f>Vendas!S$593</f>
        <v>0</v>
      </c>
      <c r="G532" s="139">
        <f t="shared" si="69"/>
        <v>0</v>
      </c>
      <c r="H532" s="140">
        <f t="shared" si="70"/>
        <v>0</v>
      </c>
      <c r="I532" s="147">
        <f t="shared" si="65"/>
        <v>0</v>
      </c>
      <c r="J532" s="82">
        <f t="shared" si="71"/>
        <v>0</v>
      </c>
    </row>
    <row r="533" spans="1:10" x14ac:dyDescent="0.3">
      <c r="A533" s="137" t="str">
        <f t="shared" si="66"/>
        <v>PRODUTO 59</v>
      </c>
      <c r="B533" s="138">
        <f>B415*(1+Vendas!S$8)</f>
        <v>0</v>
      </c>
      <c r="C533" s="138">
        <f>C415*(1+Vendas!S$8)</f>
        <v>0</v>
      </c>
      <c r="D533" s="138">
        <f t="shared" si="67"/>
        <v>0</v>
      </c>
      <c r="E533" s="138">
        <f t="shared" si="68"/>
        <v>1</v>
      </c>
      <c r="F533" s="138">
        <f>Vendas!S$603</f>
        <v>0</v>
      </c>
      <c r="G533" s="139">
        <f t="shared" si="69"/>
        <v>0</v>
      </c>
      <c r="H533" s="140">
        <f t="shared" si="70"/>
        <v>0</v>
      </c>
      <c r="I533" s="147">
        <f t="shared" si="65"/>
        <v>0</v>
      </c>
      <c r="J533" s="82">
        <f t="shared" si="71"/>
        <v>0</v>
      </c>
    </row>
    <row r="534" spans="1:10" x14ac:dyDescent="0.3">
      <c r="A534" s="137" t="str">
        <f t="shared" si="66"/>
        <v>PRODUTO 60</v>
      </c>
      <c r="B534" s="138">
        <f>B416*(1+Vendas!S$8)</f>
        <v>0</v>
      </c>
      <c r="C534" s="138">
        <f>C416*(1+Vendas!S$8)</f>
        <v>0</v>
      </c>
      <c r="D534" s="138">
        <f t="shared" si="67"/>
        <v>0</v>
      </c>
      <c r="E534" s="138">
        <f t="shared" si="68"/>
        <v>1</v>
      </c>
      <c r="F534" s="138">
        <f>Vendas!S$613</f>
        <v>0</v>
      </c>
      <c r="G534" s="139">
        <f t="shared" si="69"/>
        <v>0</v>
      </c>
      <c r="H534" s="140">
        <f t="shared" si="70"/>
        <v>0</v>
      </c>
      <c r="I534" s="147">
        <f t="shared" si="65"/>
        <v>0</v>
      </c>
      <c r="J534" s="82">
        <f t="shared" si="71"/>
        <v>0</v>
      </c>
    </row>
    <row r="535" spans="1:10" x14ac:dyDescent="0.3">
      <c r="A535" s="137" t="str">
        <f t="shared" si="66"/>
        <v>PRODUTO 61</v>
      </c>
      <c r="B535" s="138">
        <f>B417*(1+Vendas!S$8)</f>
        <v>0</v>
      </c>
      <c r="C535" s="138">
        <f>C417*(1+Vendas!S$8)</f>
        <v>0</v>
      </c>
      <c r="D535" s="138">
        <f t="shared" si="67"/>
        <v>0</v>
      </c>
      <c r="E535" s="138">
        <f t="shared" si="68"/>
        <v>1</v>
      </c>
      <c r="F535" s="138">
        <f>Vendas!S$623</f>
        <v>0</v>
      </c>
      <c r="G535" s="139">
        <f t="shared" si="69"/>
        <v>0</v>
      </c>
      <c r="H535" s="140">
        <f t="shared" si="70"/>
        <v>0</v>
      </c>
      <c r="I535" s="147">
        <f t="shared" si="65"/>
        <v>0</v>
      </c>
      <c r="J535" s="82">
        <f t="shared" si="71"/>
        <v>0</v>
      </c>
    </row>
    <row r="536" spans="1:10" x14ac:dyDescent="0.3">
      <c r="A536" s="137" t="str">
        <f t="shared" si="66"/>
        <v>PRODUTO 62</v>
      </c>
      <c r="B536" s="138">
        <f>B418*(1+Vendas!S$8)</f>
        <v>0</v>
      </c>
      <c r="C536" s="138">
        <f>C418*(1+Vendas!S$8)</f>
        <v>0</v>
      </c>
      <c r="D536" s="138">
        <f t="shared" si="67"/>
        <v>0</v>
      </c>
      <c r="E536" s="138">
        <f t="shared" si="68"/>
        <v>1</v>
      </c>
      <c r="F536" s="138">
        <f>Vendas!S$633</f>
        <v>0</v>
      </c>
      <c r="G536" s="139">
        <f t="shared" si="69"/>
        <v>0</v>
      </c>
      <c r="H536" s="140">
        <f t="shared" si="70"/>
        <v>0</v>
      </c>
      <c r="I536" s="147">
        <f t="shared" si="65"/>
        <v>0</v>
      </c>
      <c r="J536" s="82">
        <f t="shared" si="71"/>
        <v>0</v>
      </c>
    </row>
    <row r="537" spans="1:10" x14ac:dyDescent="0.3">
      <c r="A537" s="137" t="str">
        <f t="shared" si="66"/>
        <v>PRODUTO 63</v>
      </c>
      <c r="B537" s="138">
        <f>B419*(1+Vendas!S$8)</f>
        <v>0</v>
      </c>
      <c r="C537" s="138">
        <f>C419*(1+Vendas!S$8)</f>
        <v>0</v>
      </c>
      <c r="D537" s="138">
        <f t="shared" si="67"/>
        <v>0</v>
      </c>
      <c r="E537" s="138">
        <f t="shared" si="68"/>
        <v>1</v>
      </c>
      <c r="F537" s="138">
        <f>Vendas!S$643</f>
        <v>0</v>
      </c>
      <c r="G537" s="139">
        <f t="shared" si="69"/>
        <v>0</v>
      </c>
      <c r="H537" s="140">
        <f t="shared" si="70"/>
        <v>0</v>
      </c>
      <c r="I537" s="147">
        <f t="shared" si="65"/>
        <v>0</v>
      </c>
      <c r="J537" s="82">
        <f t="shared" si="71"/>
        <v>0</v>
      </c>
    </row>
    <row r="538" spans="1:10" x14ac:dyDescent="0.3">
      <c r="A538" s="137" t="str">
        <f t="shared" si="66"/>
        <v>PRODUTO 64</v>
      </c>
      <c r="B538" s="138">
        <f>B420*(1+Vendas!S$8)</f>
        <v>0</v>
      </c>
      <c r="C538" s="138">
        <f>C420*(1+Vendas!S$8)</f>
        <v>0</v>
      </c>
      <c r="D538" s="138">
        <f t="shared" si="67"/>
        <v>0</v>
      </c>
      <c r="E538" s="138">
        <f t="shared" si="68"/>
        <v>1</v>
      </c>
      <c r="F538" s="138">
        <f>Vendas!S$653</f>
        <v>0</v>
      </c>
      <c r="G538" s="139">
        <f t="shared" si="69"/>
        <v>0</v>
      </c>
      <c r="H538" s="140">
        <f t="shared" si="70"/>
        <v>0</v>
      </c>
      <c r="I538" s="147">
        <f t="shared" ref="I538:I574" si="72">IF(G538&gt;0,ROUNDUP(B$228*G538/B538,0),0)</f>
        <v>0</v>
      </c>
      <c r="J538" s="82">
        <f t="shared" si="71"/>
        <v>0</v>
      </c>
    </row>
    <row r="539" spans="1:10" x14ac:dyDescent="0.3">
      <c r="A539" s="137" t="str">
        <f t="shared" si="66"/>
        <v>PRODUTO 65</v>
      </c>
      <c r="B539" s="138">
        <f>B421*(1+Vendas!S$8)</f>
        <v>0</v>
      </c>
      <c r="C539" s="138">
        <f>C421*(1+Vendas!S$8)</f>
        <v>0</v>
      </c>
      <c r="D539" s="138">
        <f t="shared" si="67"/>
        <v>0</v>
      </c>
      <c r="E539" s="138">
        <f t="shared" si="68"/>
        <v>1</v>
      </c>
      <c r="F539" s="138">
        <f>Vendas!S$663</f>
        <v>0</v>
      </c>
      <c r="G539" s="139">
        <f t="shared" si="69"/>
        <v>0</v>
      </c>
      <c r="H539" s="140">
        <f t="shared" si="70"/>
        <v>0</v>
      </c>
      <c r="I539" s="147">
        <f t="shared" si="72"/>
        <v>0</v>
      </c>
      <c r="J539" s="82">
        <f t="shared" si="71"/>
        <v>0</v>
      </c>
    </row>
    <row r="540" spans="1:10" x14ac:dyDescent="0.3">
      <c r="A540" s="137" t="str">
        <f t="shared" ref="A540:A563" si="73">A422</f>
        <v>PRODUTO 66</v>
      </c>
      <c r="B540" s="138">
        <f>B422*(1+Vendas!S$8)</f>
        <v>0</v>
      </c>
      <c r="C540" s="138">
        <f>C422*(1+Vendas!S$8)</f>
        <v>0</v>
      </c>
      <c r="D540" s="138">
        <f t="shared" ref="D540:D563" si="74">IF(B540=0,0,C540/B540)</f>
        <v>0</v>
      </c>
      <c r="E540" s="138">
        <f t="shared" ref="E540:E563" si="75">1-D540</f>
        <v>1</v>
      </c>
      <c r="F540" s="138">
        <f>Vendas!S$673</f>
        <v>0</v>
      </c>
      <c r="G540" s="139">
        <f t="shared" ref="G540:G574" si="76">IF(F$103=0,0,F540/F$103)</f>
        <v>0</v>
      </c>
      <c r="H540" s="140">
        <f t="shared" ref="H540:H574" si="77">E540*G540</f>
        <v>0</v>
      </c>
      <c r="I540" s="147">
        <f t="shared" si="72"/>
        <v>0</v>
      </c>
      <c r="J540" s="82">
        <f t="shared" ref="J540:J574" si="78">IF(C540&gt;0,F540/B540*C540,0)</f>
        <v>0</v>
      </c>
    </row>
    <row r="541" spans="1:10" x14ac:dyDescent="0.3">
      <c r="A541" s="137" t="str">
        <f t="shared" si="73"/>
        <v>PRODUTO 67</v>
      </c>
      <c r="B541" s="138">
        <f>B423*(1+Vendas!S$8)</f>
        <v>0</v>
      </c>
      <c r="C541" s="138">
        <f>C423*(1+Vendas!S$8)</f>
        <v>0</v>
      </c>
      <c r="D541" s="138">
        <f t="shared" si="74"/>
        <v>0</v>
      </c>
      <c r="E541" s="138">
        <f t="shared" si="75"/>
        <v>1</v>
      </c>
      <c r="F541" s="138">
        <f>Vendas!S$683</f>
        <v>0</v>
      </c>
      <c r="G541" s="139">
        <f t="shared" si="76"/>
        <v>0</v>
      </c>
      <c r="H541" s="140">
        <f t="shared" si="77"/>
        <v>0</v>
      </c>
      <c r="I541" s="147">
        <f t="shared" si="72"/>
        <v>0</v>
      </c>
      <c r="J541" s="82">
        <f t="shared" si="78"/>
        <v>0</v>
      </c>
    </row>
    <row r="542" spans="1:10" x14ac:dyDescent="0.3">
      <c r="A542" s="137" t="str">
        <f t="shared" si="73"/>
        <v>PRODUTO 68</v>
      </c>
      <c r="B542" s="138">
        <f>B424*(1+Vendas!S$8)</f>
        <v>0</v>
      </c>
      <c r="C542" s="138">
        <f>C424*(1+Vendas!S$8)</f>
        <v>0</v>
      </c>
      <c r="D542" s="138">
        <f t="shared" si="74"/>
        <v>0</v>
      </c>
      <c r="E542" s="138">
        <f t="shared" si="75"/>
        <v>1</v>
      </c>
      <c r="F542" s="138">
        <f>Vendas!S$693</f>
        <v>0</v>
      </c>
      <c r="G542" s="139">
        <f t="shared" si="76"/>
        <v>0</v>
      </c>
      <c r="H542" s="140">
        <f t="shared" si="77"/>
        <v>0</v>
      </c>
      <c r="I542" s="147">
        <f t="shared" si="72"/>
        <v>0</v>
      </c>
      <c r="J542" s="82">
        <f t="shared" si="78"/>
        <v>0</v>
      </c>
    </row>
    <row r="543" spans="1:10" x14ac:dyDescent="0.3">
      <c r="A543" s="137" t="str">
        <f t="shared" si="73"/>
        <v>PRODUTO 69</v>
      </c>
      <c r="B543" s="138">
        <f>B425*(1+Vendas!S$8)</f>
        <v>0</v>
      </c>
      <c r="C543" s="138">
        <f>C425*(1+Vendas!S$8)</f>
        <v>0</v>
      </c>
      <c r="D543" s="138">
        <f t="shared" si="74"/>
        <v>0</v>
      </c>
      <c r="E543" s="138">
        <f t="shared" si="75"/>
        <v>1</v>
      </c>
      <c r="F543" s="138">
        <f>Vendas!S$703</f>
        <v>0</v>
      </c>
      <c r="G543" s="139">
        <f t="shared" si="76"/>
        <v>0</v>
      </c>
      <c r="H543" s="140">
        <f t="shared" si="77"/>
        <v>0</v>
      </c>
      <c r="I543" s="147">
        <f t="shared" si="72"/>
        <v>0</v>
      </c>
      <c r="J543" s="82">
        <f t="shared" si="78"/>
        <v>0</v>
      </c>
    </row>
    <row r="544" spans="1:10" x14ac:dyDescent="0.3">
      <c r="A544" s="137" t="str">
        <f t="shared" si="73"/>
        <v>PRODUTO 70</v>
      </c>
      <c r="B544" s="138">
        <f>B426*(1+Vendas!S$8)</f>
        <v>0</v>
      </c>
      <c r="C544" s="138">
        <f>C426*(1+Vendas!S$8)</f>
        <v>0</v>
      </c>
      <c r="D544" s="138">
        <f t="shared" si="74"/>
        <v>0</v>
      </c>
      <c r="E544" s="138">
        <f t="shared" si="75"/>
        <v>1</v>
      </c>
      <c r="F544" s="138">
        <f>Vendas!S$713</f>
        <v>0</v>
      </c>
      <c r="G544" s="139">
        <f t="shared" si="76"/>
        <v>0</v>
      </c>
      <c r="H544" s="140">
        <f t="shared" si="77"/>
        <v>0</v>
      </c>
      <c r="I544" s="147">
        <f t="shared" si="72"/>
        <v>0</v>
      </c>
      <c r="J544" s="82">
        <f t="shared" si="78"/>
        <v>0</v>
      </c>
    </row>
    <row r="545" spans="1:10" x14ac:dyDescent="0.3">
      <c r="A545" s="137" t="str">
        <f t="shared" si="73"/>
        <v>PRODUTO 71</v>
      </c>
      <c r="B545" s="138">
        <f>B427*(1+Vendas!S$8)</f>
        <v>0</v>
      </c>
      <c r="C545" s="138">
        <f>C427*(1+Vendas!S$8)</f>
        <v>0</v>
      </c>
      <c r="D545" s="138">
        <f t="shared" si="74"/>
        <v>0</v>
      </c>
      <c r="E545" s="138">
        <f t="shared" si="75"/>
        <v>1</v>
      </c>
      <c r="F545" s="138">
        <f>Vendas!S$723</f>
        <v>0</v>
      </c>
      <c r="G545" s="139">
        <f t="shared" si="76"/>
        <v>0</v>
      </c>
      <c r="H545" s="140">
        <f t="shared" si="77"/>
        <v>0</v>
      </c>
      <c r="I545" s="147">
        <f t="shared" si="72"/>
        <v>0</v>
      </c>
      <c r="J545" s="82">
        <f t="shared" si="78"/>
        <v>0</v>
      </c>
    </row>
    <row r="546" spans="1:10" x14ac:dyDescent="0.3">
      <c r="A546" s="137" t="str">
        <f t="shared" si="73"/>
        <v>PRODUTO 72</v>
      </c>
      <c r="B546" s="138">
        <f>B428*(1+Vendas!S$8)</f>
        <v>0</v>
      </c>
      <c r="C546" s="138">
        <f>C428*(1+Vendas!S$8)</f>
        <v>0</v>
      </c>
      <c r="D546" s="138">
        <f t="shared" si="74"/>
        <v>0</v>
      </c>
      <c r="E546" s="138">
        <f t="shared" si="75"/>
        <v>1</v>
      </c>
      <c r="F546" s="138">
        <f>Vendas!S$733</f>
        <v>0</v>
      </c>
      <c r="G546" s="139">
        <f t="shared" si="76"/>
        <v>0</v>
      </c>
      <c r="H546" s="140">
        <f t="shared" si="77"/>
        <v>0</v>
      </c>
      <c r="I546" s="147">
        <f t="shared" si="72"/>
        <v>0</v>
      </c>
      <c r="J546" s="82">
        <f t="shared" si="78"/>
        <v>0</v>
      </c>
    </row>
    <row r="547" spans="1:10" x14ac:dyDescent="0.3">
      <c r="A547" s="137" t="str">
        <f t="shared" si="73"/>
        <v>PRODUTO 73</v>
      </c>
      <c r="B547" s="138">
        <f>B429*(1+Vendas!S$8)</f>
        <v>0</v>
      </c>
      <c r="C547" s="138">
        <f>C429*(1+Vendas!S$8)</f>
        <v>0</v>
      </c>
      <c r="D547" s="138">
        <f t="shared" si="74"/>
        <v>0</v>
      </c>
      <c r="E547" s="138">
        <f t="shared" si="75"/>
        <v>1</v>
      </c>
      <c r="F547" s="138">
        <f>Vendas!S$743</f>
        <v>0</v>
      </c>
      <c r="G547" s="139">
        <f t="shared" si="76"/>
        <v>0</v>
      </c>
      <c r="H547" s="140">
        <f t="shared" si="77"/>
        <v>0</v>
      </c>
      <c r="I547" s="147">
        <f t="shared" si="72"/>
        <v>0</v>
      </c>
      <c r="J547" s="82">
        <f t="shared" si="78"/>
        <v>0</v>
      </c>
    </row>
    <row r="548" spans="1:10" x14ac:dyDescent="0.3">
      <c r="A548" s="137" t="str">
        <f t="shared" si="73"/>
        <v>PRODUTO 74</v>
      </c>
      <c r="B548" s="138">
        <f>B430*(1+Vendas!S$8)</f>
        <v>0</v>
      </c>
      <c r="C548" s="138">
        <f>C430*(1+Vendas!S$8)</f>
        <v>0</v>
      </c>
      <c r="D548" s="138">
        <f t="shared" si="74"/>
        <v>0</v>
      </c>
      <c r="E548" s="138">
        <f t="shared" si="75"/>
        <v>1</v>
      </c>
      <c r="F548" s="138">
        <f>Vendas!S$753</f>
        <v>0</v>
      </c>
      <c r="G548" s="139">
        <f t="shared" si="76"/>
        <v>0</v>
      </c>
      <c r="H548" s="140">
        <f t="shared" si="77"/>
        <v>0</v>
      </c>
      <c r="I548" s="147">
        <f t="shared" si="72"/>
        <v>0</v>
      </c>
      <c r="J548" s="82">
        <f t="shared" si="78"/>
        <v>0</v>
      </c>
    </row>
    <row r="549" spans="1:10" x14ac:dyDescent="0.3">
      <c r="A549" s="137" t="str">
        <f t="shared" si="73"/>
        <v>PRODUTO 75</v>
      </c>
      <c r="B549" s="138">
        <f>B431*(1+Vendas!S$8)</f>
        <v>0</v>
      </c>
      <c r="C549" s="138">
        <f>C431*(1+Vendas!S$8)</f>
        <v>0</v>
      </c>
      <c r="D549" s="138">
        <f t="shared" si="74"/>
        <v>0</v>
      </c>
      <c r="E549" s="138">
        <f t="shared" si="75"/>
        <v>1</v>
      </c>
      <c r="F549" s="138">
        <f>Vendas!S$763</f>
        <v>0</v>
      </c>
      <c r="G549" s="139">
        <f t="shared" si="76"/>
        <v>0</v>
      </c>
      <c r="H549" s="140">
        <f t="shared" si="77"/>
        <v>0</v>
      </c>
      <c r="I549" s="147">
        <f t="shared" si="72"/>
        <v>0</v>
      </c>
      <c r="J549" s="82">
        <f t="shared" si="78"/>
        <v>0</v>
      </c>
    </row>
    <row r="550" spans="1:10" x14ac:dyDescent="0.3">
      <c r="A550" s="137" t="str">
        <f t="shared" si="73"/>
        <v>PRODUTO 76</v>
      </c>
      <c r="B550" s="138">
        <f>B432*(1+Vendas!S$8)</f>
        <v>0</v>
      </c>
      <c r="C550" s="138">
        <f>C432*(1+Vendas!S$8)</f>
        <v>0</v>
      </c>
      <c r="D550" s="138">
        <f t="shared" si="74"/>
        <v>0</v>
      </c>
      <c r="E550" s="138">
        <f t="shared" si="75"/>
        <v>1</v>
      </c>
      <c r="F550" s="138">
        <f>Vendas!S$773</f>
        <v>0</v>
      </c>
      <c r="G550" s="139">
        <f t="shared" si="76"/>
        <v>0</v>
      </c>
      <c r="H550" s="140">
        <f t="shared" si="77"/>
        <v>0</v>
      </c>
      <c r="I550" s="147">
        <f t="shared" si="72"/>
        <v>0</v>
      </c>
      <c r="J550" s="82">
        <f t="shared" si="78"/>
        <v>0</v>
      </c>
    </row>
    <row r="551" spans="1:10" x14ac:dyDescent="0.3">
      <c r="A551" s="137" t="str">
        <f t="shared" si="73"/>
        <v>PRODUTO 77</v>
      </c>
      <c r="B551" s="138">
        <f>B433*(1+Vendas!S$8)</f>
        <v>0</v>
      </c>
      <c r="C551" s="138">
        <f>C433*(1+Vendas!S$8)</f>
        <v>0</v>
      </c>
      <c r="D551" s="138">
        <f t="shared" si="74"/>
        <v>0</v>
      </c>
      <c r="E551" s="138">
        <f t="shared" si="75"/>
        <v>1</v>
      </c>
      <c r="F551" s="138">
        <f>Vendas!S$783</f>
        <v>0</v>
      </c>
      <c r="G551" s="139">
        <f t="shared" si="76"/>
        <v>0</v>
      </c>
      <c r="H551" s="140">
        <f t="shared" si="77"/>
        <v>0</v>
      </c>
      <c r="I551" s="147">
        <f t="shared" si="72"/>
        <v>0</v>
      </c>
      <c r="J551" s="82">
        <f t="shared" si="78"/>
        <v>0</v>
      </c>
    </row>
    <row r="552" spans="1:10" x14ac:dyDescent="0.3">
      <c r="A552" s="137" t="str">
        <f t="shared" si="73"/>
        <v>PRODUTO 78</v>
      </c>
      <c r="B552" s="138">
        <f>B434*(1+Vendas!S$8)</f>
        <v>0</v>
      </c>
      <c r="C552" s="138">
        <f>C434*(1+Vendas!S$8)</f>
        <v>0</v>
      </c>
      <c r="D552" s="138">
        <f t="shared" si="74"/>
        <v>0</v>
      </c>
      <c r="E552" s="138">
        <f t="shared" si="75"/>
        <v>1</v>
      </c>
      <c r="F552" s="138">
        <f>Vendas!S$793</f>
        <v>0</v>
      </c>
      <c r="G552" s="139">
        <f t="shared" si="76"/>
        <v>0</v>
      </c>
      <c r="H552" s="140">
        <f t="shared" si="77"/>
        <v>0</v>
      </c>
      <c r="I552" s="147">
        <f t="shared" si="72"/>
        <v>0</v>
      </c>
      <c r="J552" s="82">
        <f t="shared" si="78"/>
        <v>0</v>
      </c>
    </row>
    <row r="553" spans="1:10" x14ac:dyDescent="0.3">
      <c r="A553" s="137" t="str">
        <f t="shared" si="73"/>
        <v>PRODUTO 79</v>
      </c>
      <c r="B553" s="138">
        <f>B435*(1+Vendas!S$8)</f>
        <v>0</v>
      </c>
      <c r="C553" s="138">
        <f>C435*(1+Vendas!S$8)</f>
        <v>0</v>
      </c>
      <c r="D553" s="138">
        <f t="shared" si="74"/>
        <v>0</v>
      </c>
      <c r="E553" s="138">
        <f t="shared" si="75"/>
        <v>1</v>
      </c>
      <c r="F553" s="138">
        <f>Vendas!S$803</f>
        <v>0</v>
      </c>
      <c r="G553" s="139">
        <f t="shared" si="76"/>
        <v>0</v>
      </c>
      <c r="H553" s="140">
        <f t="shared" si="77"/>
        <v>0</v>
      </c>
      <c r="I553" s="147">
        <f t="shared" si="72"/>
        <v>0</v>
      </c>
      <c r="J553" s="82">
        <f t="shared" si="78"/>
        <v>0</v>
      </c>
    </row>
    <row r="554" spans="1:10" x14ac:dyDescent="0.3">
      <c r="A554" s="137" t="str">
        <f t="shared" si="73"/>
        <v>PRODUTO 80</v>
      </c>
      <c r="B554" s="138">
        <f>B436*(1+Vendas!S$8)</f>
        <v>0</v>
      </c>
      <c r="C554" s="138">
        <f>C436*(1+Vendas!S$8)</f>
        <v>0</v>
      </c>
      <c r="D554" s="138">
        <f t="shared" si="74"/>
        <v>0</v>
      </c>
      <c r="E554" s="138">
        <f t="shared" si="75"/>
        <v>1</v>
      </c>
      <c r="F554" s="138">
        <f>Vendas!S$813</f>
        <v>0</v>
      </c>
      <c r="G554" s="139">
        <f t="shared" si="76"/>
        <v>0</v>
      </c>
      <c r="H554" s="140">
        <f t="shared" si="77"/>
        <v>0</v>
      </c>
      <c r="I554" s="147">
        <f t="shared" si="72"/>
        <v>0</v>
      </c>
      <c r="J554" s="82">
        <f t="shared" si="78"/>
        <v>0</v>
      </c>
    </row>
    <row r="555" spans="1:10" x14ac:dyDescent="0.3">
      <c r="A555" s="137" t="str">
        <f t="shared" si="73"/>
        <v>PRODUTO 81</v>
      </c>
      <c r="B555" s="138">
        <f>B437*(1+Vendas!S$8)</f>
        <v>0</v>
      </c>
      <c r="C555" s="138">
        <f>C437*(1+Vendas!S$8)</f>
        <v>0</v>
      </c>
      <c r="D555" s="138">
        <f t="shared" si="74"/>
        <v>0</v>
      </c>
      <c r="E555" s="138">
        <f t="shared" si="75"/>
        <v>1</v>
      </c>
      <c r="F555" s="138">
        <f>Vendas!S$823</f>
        <v>0</v>
      </c>
      <c r="G555" s="139">
        <f t="shared" si="76"/>
        <v>0</v>
      </c>
      <c r="H555" s="140">
        <f t="shared" si="77"/>
        <v>0</v>
      </c>
      <c r="I555" s="147">
        <f t="shared" si="72"/>
        <v>0</v>
      </c>
      <c r="J555" s="82">
        <f t="shared" si="78"/>
        <v>0</v>
      </c>
    </row>
    <row r="556" spans="1:10" x14ac:dyDescent="0.3">
      <c r="A556" s="137" t="str">
        <f t="shared" si="73"/>
        <v>PRODUTO 82</v>
      </c>
      <c r="B556" s="138">
        <f>B438*(1+Vendas!S$8)</f>
        <v>0</v>
      </c>
      <c r="C556" s="138">
        <f>C438*(1+Vendas!S$8)</f>
        <v>0</v>
      </c>
      <c r="D556" s="138">
        <f t="shared" si="74"/>
        <v>0</v>
      </c>
      <c r="E556" s="138">
        <f t="shared" si="75"/>
        <v>1</v>
      </c>
      <c r="F556" s="138">
        <f>Vendas!S$833</f>
        <v>0</v>
      </c>
      <c r="G556" s="139">
        <f t="shared" si="76"/>
        <v>0</v>
      </c>
      <c r="H556" s="140">
        <f t="shared" si="77"/>
        <v>0</v>
      </c>
      <c r="I556" s="147">
        <f t="shared" si="72"/>
        <v>0</v>
      </c>
      <c r="J556" s="82">
        <f t="shared" si="78"/>
        <v>0</v>
      </c>
    </row>
    <row r="557" spans="1:10" x14ac:dyDescent="0.3">
      <c r="A557" s="137" t="str">
        <f t="shared" si="73"/>
        <v>PRODUTO 83</v>
      </c>
      <c r="B557" s="138">
        <f>B439*(1+Vendas!S$8)</f>
        <v>0</v>
      </c>
      <c r="C557" s="138">
        <f>C439*(1+Vendas!S$8)</f>
        <v>0</v>
      </c>
      <c r="D557" s="138">
        <f t="shared" si="74"/>
        <v>0</v>
      </c>
      <c r="E557" s="138">
        <f t="shared" si="75"/>
        <v>1</v>
      </c>
      <c r="F557" s="138">
        <f>Vendas!S$843</f>
        <v>0</v>
      </c>
      <c r="G557" s="139">
        <f t="shared" si="76"/>
        <v>0</v>
      </c>
      <c r="H557" s="140">
        <f t="shared" si="77"/>
        <v>0</v>
      </c>
      <c r="I557" s="147">
        <f t="shared" si="72"/>
        <v>0</v>
      </c>
      <c r="J557" s="82">
        <f t="shared" si="78"/>
        <v>0</v>
      </c>
    </row>
    <row r="558" spans="1:10" x14ac:dyDescent="0.3">
      <c r="A558" s="137" t="str">
        <f t="shared" si="73"/>
        <v>PRODUTO 84</v>
      </c>
      <c r="B558" s="138">
        <f>B440*(1+Vendas!S$8)</f>
        <v>0</v>
      </c>
      <c r="C558" s="138">
        <f>C440*(1+Vendas!S$8)</f>
        <v>0</v>
      </c>
      <c r="D558" s="138">
        <f t="shared" si="74"/>
        <v>0</v>
      </c>
      <c r="E558" s="138">
        <f t="shared" si="75"/>
        <v>1</v>
      </c>
      <c r="F558" s="138">
        <f>Vendas!S$853</f>
        <v>0</v>
      </c>
      <c r="G558" s="139">
        <f t="shared" si="76"/>
        <v>0</v>
      </c>
      <c r="H558" s="140">
        <f t="shared" si="77"/>
        <v>0</v>
      </c>
      <c r="I558" s="147">
        <f t="shared" si="72"/>
        <v>0</v>
      </c>
      <c r="J558" s="82">
        <f t="shared" si="78"/>
        <v>0</v>
      </c>
    </row>
    <row r="559" spans="1:10" x14ac:dyDescent="0.3">
      <c r="A559" s="137" t="str">
        <f t="shared" si="73"/>
        <v>PRODUTO 85</v>
      </c>
      <c r="B559" s="138">
        <f>B441*(1+Vendas!S$8)</f>
        <v>0</v>
      </c>
      <c r="C559" s="138">
        <f>C441*(1+Vendas!S$8)</f>
        <v>0</v>
      </c>
      <c r="D559" s="138">
        <f t="shared" si="74"/>
        <v>0</v>
      </c>
      <c r="E559" s="138">
        <f t="shared" si="75"/>
        <v>1</v>
      </c>
      <c r="F559" s="138">
        <f>Vendas!S$863</f>
        <v>0</v>
      </c>
      <c r="G559" s="139">
        <f t="shared" si="76"/>
        <v>0</v>
      </c>
      <c r="H559" s="140">
        <f t="shared" si="77"/>
        <v>0</v>
      </c>
      <c r="I559" s="147">
        <f t="shared" si="72"/>
        <v>0</v>
      </c>
      <c r="J559" s="82">
        <f t="shared" si="78"/>
        <v>0</v>
      </c>
    </row>
    <row r="560" spans="1:10" x14ac:dyDescent="0.3">
      <c r="A560" s="137" t="str">
        <f t="shared" si="73"/>
        <v>PRODUTO 86</v>
      </c>
      <c r="B560" s="138">
        <f>B442*(1+Vendas!S$8)</f>
        <v>0</v>
      </c>
      <c r="C560" s="138">
        <f>C442*(1+Vendas!S$8)</f>
        <v>0</v>
      </c>
      <c r="D560" s="138">
        <f t="shared" si="74"/>
        <v>0</v>
      </c>
      <c r="E560" s="138">
        <f t="shared" si="75"/>
        <v>1</v>
      </c>
      <c r="F560" s="138">
        <f>Vendas!S$873</f>
        <v>0</v>
      </c>
      <c r="G560" s="139">
        <f t="shared" si="76"/>
        <v>0</v>
      </c>
      <c r="H560" s="140">
        <f t="shared" si="77"/>
        <v>0</v>
      </c>
      <c r="I560" s="147">
        <f t="shared" si="72"/>
        <v>0</v>
      </c>
      <c r="J560" s="82">
        <f t="shared" si="78"/>
        <v>0</v>
      </c>
    </row>
    <row r="561" spans="1:10" x14ac:dyDescent="0.3">
      <c r="A561" s="137" t="str">
        <f t="shared" si="73"/>
        <v>PRODUTO 87</v>
      </c>
      <c r="B561" s="138">
        <f>B443*(1+Vendas!S$8)</f>
        <v>0</v>
      </c>
      <c r="C561" s="138">
        <f>C443*(1+Vendas!S$8)</f>
        <v>0</v>
      </c>
      <c r="D561" s="138">
        <f t="shared" si="74"/>
        <v>0</v>
      </c>
      <c r="E561" s="138">
        <f t="shared" si="75"/>
        <v>1</v>
      </c>
      <c r="F561" s="138">
        <f>Vendas!S$883</f>
        <v>0</v>
      </c>
      <c r="G561" s="139">
        <f t="shared" si="76"/>
        <v>0</v>
      </c>
      <c r="H561" s="140">
        <f t="shared" si="77"/>
        <v>0</v>
      </c>
      <c r="I561" s="147">
        <f t="shared" si="72"/>
        <v>0</v>
      </c>
      <c r="J561" s="82">
        <f t="shared" si="78"/>
        <v>0</v>
      </c>
    </row>
    <row r="562" spans="1:10" x14ac:dyDescent="0.3">
      <c r="A562" s="137" t="str">
        <f t="shared" si="73"/>
        <v>PRODUTO 88</v>
      </c>
      <c r="B562" s="138">
        <f>B444*(1+Vendas!S$8)</f>
        <v>0</v>
      </c>
      <c r="C562" s="138">
        <f>C444*(1+Vendas!S$8)</f>
        <v>0</v>
      </c>
      <c r="D562" s="138">
        <f t="shared" si="74"/>
        <v>0</v>
      </c>
      <c r="E562" s="138">
        <f t="shared" si="75"/>
        <v>1</v>
      </c>
      <c r="F562" s="138">
        <f>Vendas!S$893</f>
        <v>0</v>
      </c>
      <c r="G562" s="139">
        <f t="shared" si="76"/>
        <v>0</v>
      </c>
      <c r="H562" s="140">
        <f t="shared" si="77"/>
        <v>0</v>
      </c>
      <c r="I562" s="147">
        <f t="shared" si="72"/>
        <v>0</v>
      </c>
      <c r="J562" s="82">
        <f t="shared" si="78"/>
        <v>0</v>
      </c>
    </row>
    <row r="563" spans="1:10" x14ac:dyDescent="0.3">
      <c r="A563" s="137" t="str">
        <f t="shared" si="73"/>
        <v>PRODUTO 89</v>
      </c>
      <c r="B563" s="138">
        <f>B445*(1+Vendas!S$8)</f>
        <v>0</v>
      </c>
      <c r="C563" s="138">
        <f>C445*(1+Vendas!S$8)</f>
        <v>0</v>
      </c>
      <c r="D563" s="138">
        <f t="shared" si="74"/>
        <v>0</v>
      </c>
      <c r="E563" s="138">
        <f t="shared" si="75"/>
        <v>1</v>
      </c>
      <c r="F563" s="138">
        <f>Vendas!S$903</f>
        <v>0</v>
      </c>
      <c r="G563" s="139">
        <f t="shared" si="76"/>
        <v>0</v>
      </c>
      <c r="H563" s="140">
        <f t="shared" si="77"/>
        <v>0</v>
      </c>
      <c r="I563" s="147">
        <f t="shared" si="72"/>
        <v>0</v>
      </c>
      <c r="J563" s="82">
        <f t="shared" si="78"/>
        <v>0</v>
      </c>
    </row>
    <row r="564" spans="1:10" x14ac:dyDescent="0.3">
      <c r="A564" s="137" t="str">
        <f>A446</f>
        <v>PRODUTO 90</v>
      </c>
      <c r="B564" s="138">
        <f>B446*(1+Vendas!S$8)</f>
        <v>0</v>
      </c>
      <c r="C564" s="138">
        <f>C446*(1+Vendas!S$8)</f>
        <v>0</v>
      </c>
      <c r="D564" s="138">
        <f>IF(B564=0,0,C564/B564)</f>
        <v>0</v>
      </c>
      <c r="E564" s="138">
        <f>1-D564</f>
        <v>1</v>
      </c>
      <c r="F564" s="138">
        <f>Vendas!S$913</f>
        <v>0</v>
      </c>
      <c r="G564" s="139">
        <f t="shared" si="76"/>
        <v>0</v>
      </c>
      <c r="H564" s="140">
        <f t="shared" si="77"/>
        <v>0</v>
      </c>
      <c r="I564" s="147">
        <f t="shared" si="72"/>
        <v>0</v>
      </c>
      <c r="J564" s="82">
        <f t="shared" si="78"/>
        <v>0</v>
      </c>
    </row>
    <row r="565" spans="1:10" x14ac:dyDescent="0.3">
      <c r="A565" s="137" t="str">
        <f t="shared" ref="A565:A574" si="79">A447</f>
        <v>PRODUTO 91</v>
      </c>
      <c r="B565" s="138">
        <f>B447*(1+Vendas!S$8)</f>
        <v>0</v>
      </c>
      <c r="C565" s="138">
        <f>C447*(1+Vendas!S$8)</f>
        <v>0</v>
      </c>
      <c r="D565" s="138">
        <f t="shared" ref="D565:D574" si="80">IF(B565=0,0,C565/B565)</f>
        <v>0</v>
      </c>
      <c r="E565" s="138">
        <f t="shared" ref="E565:E574" si="81">1-D565</f>
        <v>1</v>
      </c>
      <c r="F565" s="138">
        <f>Vendas!S$923</f>
        <v>0</v>
      </c>
      <c r="G565" s="139">
        <f t="shared" si="76"/>
        <v>0</v>
      </c>
      <c r="H565" s="140">
        <f t="shared" si="77"/>
        <v>0</v>
      </c>
      <c r="I565" s="147">
        <f t="shared" si="72"/>
        <v>0</v>
      </c>
      <c r="J565" s="82">
        <f t="shared" si="78"/>
        <v>0</v>
      </c>
    </row>
    <row r="566" spans="1:10" x14ac:dyDescent="0.3">
      <c r="A566" s="137" t="str">
        <f t="shared" si="79"/>
        <v>PRODUTO 92</v>
      </c>
      <c r="B566" s="138">
        <f>B448*(1+Vendas!S$8)</f>
        <v>0</v>
      </c>
      <c r="C566" s="138">
        <f>C448*(1+Vendas!S$8)</f>
        <v>0</v>
      </c>
      <c r="D566" s="138">
        <f t="shared" si="80"/>
        <v>0</v>
      </c>
      <c r="E566" s="138">
        <f t="shared" si="81"/>
        <v>1</v>
      </c>
      <c r="F566" s="138">
        <f>Vendas!S$933</f>
        <v>0</v>
      </c>
      <c r="G566" s="139">
        <f t="shared" si="76"/>
        <v>0</v>
      </c>
      <c r="H566" s="140">
        <f t="shared" si="77"/>
        <v>0</v>
      </c>
      <c r="I566" s="147">
        <f t="shared" si="72"/>
        <v>0</v>
      </c>
      <c r="J566" s="82">
        <f t="shared" si="78"/>
        <v>0</v>
      </c>
    </row>
    <row r="567" spans="1:10" x14ac:dyDescent="0.3">
      <c r="A567" s="137" t="str">
        <f t="shared" si="79"/>
        <v>PRODUTO 93</v>
      </c>
      <c r="B567" s="138">
        <f>B449*(1+Vendas!S$8)</f>
        <v>0</v>
      </c>
      <c r="C567" s="138">
        <f>C449*(1+Vendas!S$8)</f>
        <v>0</v>
      </c>
      <c r="D567" s="138">
        <f t="shared" si="80"/>
        <v>0</v>
      </c>
      <c r="E567" s="138">
        <f t="shared" si="81"/>
        <v>1</v>
      </c>
      <c r="F567" s="138">
        <f>Vendas!S$943</f>
        <v>0</v>
      </c>
      <c r="G567" s="139">
        <f t="shared" si="76"/>
        <v>0</v>
      </c>
      <c r="H567" s="140">
        <f t="shared" si="77"/>
        <v>0</v>
      </c>
      <c r="I567" s="147">
        <f t="shared" si="72"/>
        <v>0</v>
      </c>
      <c r="J567" s="82">
        <f t="shared" si="78"/>
        <v>0</v>
      </c>
    </row>
    <row r="568" spans="1:10" x14ac:dyDescent="0.3">
      <c r="A568" s="137" t="str">
        <f t="shared" si="79"/>
        <v>PRODUTO 94</v>
      </c>
      <c r="B568" s="138">
        <f>B450*(1+Vendas!S$8)</f>
        <v>0</v>
      </c>
      <c r="C568" s="138">
        <f>C450*(1+Vendas!S$8)</f>
        <v>0</v>
      </c>
      <c r="D568" s="138">
        <f t="shared" si="80"/>
        <v>0</v>
      </c>
      <c r="E568" s="138">
        <f t="shared" si="81"/>
        <v>1</v>
      </c>
      <c r="F568" s="138">
        <f>Vendas!S$953</f>
        <v>0</v>
      </c>
      <c r="G568" s="139">
        <f t="shared" si="76"/>
        <v>0</v>
      </c>
      <c r="H568" s="140">
        <f t="shared" si="77"/>
        <v>0</v>
      </c>
      <c r="I568" s="147">
        <f t="shared" si="72"/>
        <v>0</v>
      </c>
      <c r="J568" s="82">
        <f t="shared" si="78"/>
        <v>0</v>
      </c>
    </row>
    <row r="569" spans="1:10" x14ac:dyDescent="0.3">
      <c r="A569" s="137" t="str">
        <f t="shared" si="79"/>
        <v>PRODUTO 95</v>
      </c>
      <c r="B569" s="138">
        <f>B451*(1+Vendas!S$8)</f>
        <v>0</v>
      </c>
      <c r="C569" s="138">
        <f>C451*(1+Vendas!S$8)</f>
        <v>0</v>
      </c>
      <c r="D569" s="138">
        <f t="shared" si="80"/>
        <v>0</v>
      </c>
      <c r="E569" s="138">
        <f t="shared" si="81"/>
        <v>1</v>
      </c>
      <c r="F569" s="138">
        <f>Vendas!S$963</f>
        <v>0</v>
      </c>
      <c r="G569" s="139">
        <f t="shared" si="76"/>
        <v>0</v>
      </c>
      <c r="H569" s="140">
        <f t="shared" si="77"/>
        <v>0</v>
      </c>
      <c r="I569" s="147">
        <f t="shared" si="72"/>
        <v>0</v>
      </c>
      <c r="J569" s="82">
        <f t="shared" si="78"/>
        <v>0</v>
      </c>
    </row>
    <row r="570" spans="1:10" x14ac:dyDescent="0.3">
      <c r="A570" s="137" t="str">
        <f t="shared" si="79"/>
        <v>PRODUTO 96</v>
      </c>
      <c r="B570" s="138">
        <f>B452*(1+Vendas!S$8)</f>
        <v>0</v>
      </c>
      <c r="C570" s="138">
        <f>C452*(1+Vendas!S$8)</f>
        <v>0</v>
      </c>
      <c r="D570" s="138">
        <f t="shared" si="80"/>
        <v>0</v>
      </c>
      <c r="E570" s="138">
        <f t="shared" si="81"/>
        <v>1</v>
      </c>
      <c r="F570" s="138">
        <f>Vendas!S$973</f>
        <v>0</v>
      </c>
      <c r="G570" s="139">
        <f t="shared" si="76"/>
        <v>0</v>
      </c>
      <c r="H570" s="140">
        <f t="shared" si="77"/>
        <v>0</v>
      </c>
      <c r="I570" s="147">
        <f t="shared" si="72"/>
        <v>0</v>
      </c>
      <c r="J570" s="82">
        <f t="shared" si="78"/>
        <v>0</v>
      </c>
    </row>
    <row r="571" spans="1:10" x14ac:dyDescent="0.3">
      <c r="A571" s="137" t="str">
        <f t="shared" si="79"/>
        <v>PRODUTO 97</v>
      </c>
      <c r="B571" s="138">
        <f>B453*(1+Vendas!S$8)</f>
        <v>0</v>
      </c>
      <c r="C571" s="138">
        <f>C453*(1+Vendas!S$8)</f>
        <v>0</v>
      </c>
      <c r="D571" s="138">
        <f t="shared" si="80"/>
        <v>0</v>
      </c>
      <c r="E571" s="138">
        <f t="shared" si="81"/>
        <v>1</v>
      </c>
      <c r="F571" s="138">
        <f>Vendas!S$983</f>
        <v>0</v>
      </c>
      <c r="G571" s="139">
        <f t="shared" si="76"/>
        <v>0</v>
      </c>
      <c r="H571" s="140">
        <f t="shared" si="77"/>
        <v>0</v>
      </c>
      <c r="I571" s="147">
        <f t="shared" si="72"/>
        <v>0</v>
      </c>
      <c r="J571" s="82">
        <f t="shared" si="78"/>
        <v>0</v>
      </c>
    </row>
    <row r="572" spans="1:10" x14ac:dyDescent="0.3">
      <c r="A572" s="137" t="str">
        <f t="shared" si="79"/>
        <v>PRODUTO 98</v>
      </c>
      <c r="B572" s="138">
        <f>B454*(1+Vendas!S$8)</f>
        <v>0</v>
      </c>
      <c r="C572" s="138">
        <f>C454*(1+Vendas!S$8)</f>
        <v>0</v>
      </c>
      <c r="D572" s="138">
        <f t="shared" si="80"/>
        <v>0</v>
      </c>
      <c r="E572" s="138">
        <f t="shared" si="81"/>
        <v>1</v>
      </c>
      <c r="F572" s="138">
        <f>Vendas!S$993</f>
        <v>0</v>
      </c>
      <c r="G572" s="139">
        <f t="shared" si="76"/>
        <v>0</v>
      </c>
      <c r="H572" s="140">
        <f t="shared" si="77"/>
        <v>0</v>
      </c>
      <c r="I572" s="147">
        <f t="shared" si="72"/>
        <v>0</v>
      </c>
      <c r="J572" s="82">
        <f t="shared" si="78"/>
        <v>0</v>
      </c>
    </row>
    <row r="573" spans="1:10" x14ac:dyDescent="0.3">
      <c r="A573" s="137" t="str">
        <f t="shared" si="79"/>
        <v>PRODUTO 99</v>
      </c>
      <c r="B573" s="138">
        <f>B455*(1+Vendas!S$8)</f>
        <v>0</v>
      </c>
      <c r="C573" s="138">
        <f>C455*(1+Vendas!S$8)</f>
        <v>0</v>
      </c>
      <c r="D573" s="138">
        <f t="shared" si="80"/>
        <v>0</v>
      </c>
      <c r="E573" s="138">
        <f t="shared" si="81"/>
        <v>1</v>
      </c>
      <c r="F573" s="138">
        <f>Vendas!S$1003</f>
        <v>0</v>
      </c>
      <c r="G573" s="139">
        <f t="shared" si="76"/>
        <v>0</v>
      </c>
      <c r="H573" s="140">
        <f t="shared" si="77"/>
        <v>0</v>
      </c>
      <c r="I573" s="147">
        <f t="shared" si="72"/>
        <v>0</v>
      </c>
      <c r="J573" s="82">
        <f t="shared" si="78"/>
        <v>0</v>
      </c>
    </row>
    <row r="574" spans="1:10" x14ac:dyDescent="0.3">
      <c r="A574" s="137" t="str">
        <f t="shared" si="79"/>
        <v>PRODUTO 100</v>
      </c>
      <c r="B574" s="138">
        <f>B456*(1+Vendas!S$8)</f>
        <v>0</v>
      </c>
      <c r="C574" s="138">
        <f>C456*(1+Vendas!S$8)</f>
        <v>0</v>
      </c>
      <c r="D574" s="138">
        <f t="shared" si="80"/>
        <v>0</v>
      </c>
      <c r="E574" s="138">
        <f t="shared" si="81"/>
        <v>1</v>
      </c>
      <c r="F574" s="138">
        <f>Vendas!S$1013</f>
        <v>0</v>
      </c>
      <c r="G574" s="139">
        <f t="shared" si="76"/>
        <v>0</v>
      </c>
      <c r="H574" s="140">
        <f t="shared" si="77"/>
        <v>0</v>
      </c>
      <c r="I574" s="147">
        <f t="shared" si="72"/>
        <v>0</v>
      </c>
      <c r="J574" s="82">
        <f t="shared" si="78"/>
        <v>0</v>
      </c>
    </row>
    <row r="575" spans="1:10" x14ac:dyDescent="0.3">
      <c r="A575" s="141"/>
      <c r="B575" s="142" t="s">
        <v>450</v>
      </c>
      <c r="C575" s="143"/>
      <c r="D575" s="143"/>
      <c r="E575" s="143"/>
      <c r="F575" s="144" t="e">
        <f>SUM(F474:F574)</f>
        <v>#DIV/0!</v>
      </c>
      <c r="G575" s="139">
        <f>SUM(G474:G574)</f>
        <v>0</v>
      </c>
      <c r="H575" s="140">
        <f>SUM(H474:H574)</f>
        <v>0</v>
      </c>
      <c r="I575" s="147"/>
      <c r="J575" s="82">
        <f>SUM(J475:J574)</f>
        <v>0</v>
      </c>
    </row>
    <row r="576" spans="1:10" x14ac:dyDescent="0.3">
      <c r="A576" s="145" t="s">
        <v>293</v>
      </c>
      <c r="B576" s="144" t="e">
        <f>PeG!J$5</f>
        <v>#DIV/0!</v>
      </c>
      <c r="C576" s="143"/>
      <c r="D576" s="143"/>
      <c r="E576" s="143"/>
      <c r="F576" s="144"/>
      <c r="G576" s="141"/>
      <c r="H576" s="141"/>
      <c r="I576" s="127"/>
    </row>
    <row r="577" spans="1:9" x14ac:dyDescent="0.3">
      <c r="A577" s="145" t="s">
        <v>265</v>
      </c>
      <c r="B577" s="144">
        <f>SUM(B578:B580)</f>
        <v>0</v>
      </c>
      <c r="C577" s="141"/>
      <c r="D577" s="141"/>
      <c r="E577" s="141"/>
      <c r="F577" s="141"/>
      <c r="G577" s="141"/>
      <c r="H577" s="141"/>
      <c r="I577" s="127"/>
    </row>
    <row r="578" spans="1:9" x14ac:dyDescent="0.3">
      <c r="A578" s="146" t="s">
        <v>339</v>
      </c>
      <c r="B578" s="144">
        <f>-PeG!J$14</f>
        <v>0</v>
      </c>
      <c r="C578" s="141"/>
      <c r="D578" s="141"/>
      <c r="E578" s="141"/>
      <c r="F578" s="141"/>
      <c r="G578" s="141"/>
      <c r="H578" s="141"/>
      <c r="I578" s="127"/>
    </row>
    <row r="579" spans="1:9" x14ac:dyDescent="0.3">
      <c r="A579" s="146" t="s">
        <v>340</v>
      </c>
      <c r="B579" s="144">
        <f>-PeG!J$12</f>
        <v>0</v>
      </c>
      <c r="C579" s="141"/>
      <c r="D579" s="141"/>
      <c r="E579" s="141"/>
      <c r="F579" s="141"/>
      <c r="G579" s="141"/>
      <c r="H579" s="141"/>
      <c r="I579" s="127"/>
    </row>
    <row r="580" spans="1:9" x14ac:dyDescent="0.3">
      <c r="A580" s="146" t="s">
        <v>266</v>
      </c>
      <c r="B580" s="144">
        <f>-PeG!J$11</f>
        <v>0</v>
      </c>
      <c r="C580" s="141"/>
      <c r="D580" s="141"/>
      <c r="E580" s="141"/>
      <c r="F580" s="141"/>
      <c r="G580" s="141"/>
      <c r="H580" s="141"/>
      <c r="I580" s="127"/>
    </row>
    <row r="581" spans="1:9" x14ac:dyDescent="0.3">
      <c r="A581" s="141"/>
      <c r="B581" s="144"/>
      <c r="C581" s="141"/>
      <c r="D581" s="141"/>
      <c r="E581" s="141"/>
      <c r="F581" s="141"/>
      <c r="G581" s="141"/>
      <c r="H581" s="141"/>
      <c r="I581" s="127"/>
    </row>
    <row r="582" spans="1:9" x14ac:dyDescent="0.3">
      <c r="A582" s="145" t="s">
        <v>268</v>
      </c>
      <c r="B582" s="144" t="e">
        <f>B577/H575</f>
        <v>#DIV/0!</v>
      </c>
      <c r="C582" s="141"/>
      <c r="D582" s="141"/>
      <c r="E582" s="141"/>
      <c r="F582" s="141"/>
      <c r="G582" s="141"/>
      <c r="H582" s="141"/>
      <c r="I582" s="127"/>
    </row>
    <row r="583" spans="1:9" x14ac:dyDescent="0.3">
      <c r="A583" s="141" t="s">
        <v>349</v>
      </c>
      <c r="B583" s="144" t="e">
        <f>B576-B582</f>
        <v>#DIV/0!</v>
      </c>
      <c r="C583" s="141"/>
      <c r="D583" s="141"/>
      <c r="E583" s="141"/>
      <c r="F583" s="141"/>
      <c r="G583" s="141"/>
      <c r="H583" s="141"/>
      <c r="I583" s="127"/>
    </row>
    <row r="584" spans="1:9" x14ac:dyDescent="0.3">
      <c r="A584" s="141"/>
      <c r="B584" s="144"/>
      <c r="C584" s="141"/>
      <c r="D584" s="141"/>
      <c r="E584" s="141"/>
      <c r="F584" s="141"/>
      <c r="G584" s="141"/>
      <c r="H584" s="141"/>
      <c r="I584" s="127"/>
    </row>
    <row r="585" spans="1:9" x14ac:dyDescent="0.3">
      <c r="A585" s="141"/>
      <c r="B585" s="141"/>
      <c r="C585" s="141"/>
      <c r="D585" s="141"/>
      <c r="E585" s="141"/>
      <c r="F585" s="141"/>
      <c r="G585" s="141"/>
      <c r="H585" s="141"/>
      <c r="I585" s="127"/>
    </row>
    <row r="586" spans="1:9" x14ac:dyDescent="0.3">
      <c r="A586" s="141"/>
      <c r="B586" s="141"/>
      <c r="C586" s="141"/>
      <c r="D586" s="141"/>
      <c r="E586" s="141"/>
      <c r="F586" s="141"/>
      <c r="G586" s="141"/>
      <c r="H586" s="141"/>
      <c r="I586" s="127"/>
    </row>
    <row r="587" spans="1:9" x14ac:dyDescent="0.3">
      <c r="A587" s="141"/>
      <c r="B587" s="141"/>
      <c r="C587" s="141"/>
      <c r="D587" s="141"/>
      <c r="E587" s="141"/>
      <c r="F587" s="141"/>
      <c r="G587" s="141"/>
      <c r="H587" s="141"/>
      <c r="I587" s="127"/>
    </row>
    <row r="588" spans="1:9" x14ac:dyDescent="0.3">
      <c r="A588" s="141"/>
      <c r="B588" s="141"/>
      <c r="C588" s="141"/>
      <c r="D588" s="141"/>
      <c r="E588" s="141"/>
      <c r="F588" s="141"/>
      <c r="G588" s="141"/>
      <c r="H588" s="141"/>
    </row>
    <row r="589" spans="1:9" x14ac:dyDescent="0.3">
      <c r="A589" s="141"/>
      <c r="B589" s="141"/>
      <c r="C589" s="141"/>
      <c r="D589" s="141"/>
      <c r="E589" s="141"/>
      <c r="F589" s="141"/>
      <c r="G589" s="141"/>
      <c r="H589" s="141"/>
    </row>
    <row r="590" spans="1:9" x14ac:dyDescent="0.3">
      <c r="A590" s="141"/>
      <c r="B590" s="141"/>
      <c r="C590" s="141"/>
      <c r="D590" s="141"/>
      <c r="E590" s="141"/>
      <c r="F590" s="141"/>
      <c r="G590" s="141"/>
      <c r="H590" s="141"/>
    </row>
  </sheetData>
  <sheetProtection password="946E" sheet="1" objects="1" scenarios="1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baseColWidth="10" defaultColWidth="9.109375" defaultRowHeight="14.4" x14ac:dyDescent="0.3"/>
  <cols>
    <col min="1" max="2" width="27.6640625" customWidth="1"/>
    <col min="3" max="7" width="12.6640625" customWidth="1"/>
    <col min="8" max="992" width="10.6640625" customWidth="1"/>
  </cols>
  <sheetData>
    <row r="1" spans="1:9" x14ac:dyDescent="0.3">
      <c r="C1" s="154" t="s">
        <v>438</v>
      </c>
      <c r="D1" s="154" t="s">
        <v>447</v>
      </c>
      <c r="E1" s="154" t="s">
        <v>448</v>
      </c>
      <c r="F1" s="154" t="s">
        <v>449</v>
      </c>
      <c r="G1" s="154" t="s">
        <v>450</v>
      </c>
    </row>
    <row r="2" spans="1:9" x14ac:dyDescent="0.3">
      <c r="A2" s="156" t="s">
        <v>483</v>
      </c>
      <c r="B2" s="157"/>
      <c r="C2" s="158">
        <f>Activo!G14-Pasivo!G27</f>
        <v>0</v>
      </c>
      <c r="D2" s="158" t="e">
        <f>Activo!H14-Pasivo!H27</f>
        <v>#DIV/0!</v>
      </c>
      <c r="E2" s="158" t="e">
        <f>Activo!I14-Pasivo!I27</f>
        <v>#DIV/0!</v>
      </c>
      <c r="F2" s="158" t="e">
        <f>Activo!J14-Pasivo!J27</f>
        <v>#DIV/0!</v>
      </c>
      <c r="G2" s="158" t="e">
        <f>Activo!K14-Pasivo!K27</f>
        <v>#DIV/0!</v>
      </c>
      <c r="H2" s="159" t="s">
        <v>484</v>
      </c>
    </row>
    <row r="3" spans="1:9" x14ac:dyDescent="0.3">
      <c r="A3" s="66"/>
      <c r="B3" s="66" t="s">
        <v>248</v>
      </c>
      <c r="C3" s="67"/>
      <c r="D3" s="66"/>
      <c r="E3" s="66"/>
      <c r="F3" s="66"/>
      <c r="G3" s="66"/>
      <c r="H3" s="66"/>
      <c r="I3" s="66"/>
    </row>
    <row r="4" spans="1:9" x14ac:dyDescent="0.3">
      <c r="A4" s="110" t="s">
        <v>249</v>
      </c>
      <c r="B4" s="110"/>
      <c r="C4" s="111" t="e">
        <f>Activo!G30/(Pasivo!G17+Pasivo!G27)</f>
        <v>#DIV/0!</v>
      </c>
      <c r="D4" s="111" t="e">
        <f>Activo!H30/(Pasivo!H17+Pasivo!H27)</f>
        <v>#DIV/0!</v>
      </c>
      <c r="E4" s="111" t="e">
        <f>Activo!I30/(Pasivo!I17+Pasivo!I27)</f>
        <v>#DIV/0!</v>
      </c>
      <c r="F4" s="111" t="e">
        <f>Activo!J30/(Pasivo!J17+Pasivo!J27)</f>
        <v>#DIV/0!</v>
      </c>
      <c r="G4" s="111" t="e">
        <f>Activo!K30/(Pasivo!K17+Pasivo!K27)</f>
        <v>#DIV/0!</v>
      </c>
      <c r="H4" s="160" t="s">
        <v>347</v>
      </c>
      <c r="I4" s="160" t="s">
        <v>485</v>
      </c>
    </row>
    <row r="5" spans="1:9" x14ac:dyDescent="0.3">
      <c r="A5" s="68"/>
      <c r="B5" s="68" t="s">
        <v>250</v>
      </c>
      <c r="C5" s="69"/>
      <c r="D5" s="68"/>
      <c r="E5" s="68"/>
      <c r="F5" s="68"/>
      <c r="G5" s="68"/>
      <c r="H5" s="68"/>
      <c r="I5" s="68"/>
    </row>
    <row r="6" spans="1:9" x14ac:dyDescent="0.3">
      <c r="A6" s="66"/>
      <c r="B6" s="66" t="s">
        <v>250</v>
      </c>
      <c r="C6" s="67"/>
      <c r="D6" s="66"/>
      <c r="E6" s="66"/>
      <c r="F6" s="66"/>
      <c r="G6" s="66"/>
      <c r="H6" s="66"/>
    </row>
    <row r="7" spans="1:9" x14ac:dyDescent="0.3">
      <c r="A7" s="110" t="s">
        <v>251</v>
      </c>
      <c r="B7" s="110"/>
      <c r="C7" s="111" t="e">
        <f>(Pasivo!G17+Pasivo!G27)/Pasivo!G5</f>
        <v>#DIV/0!</v>
      </c>
      <c r="D7" s="111" t="e">
        <f>(Pasivo!H17+Pasivo!H27)/Pasivo!H5</f>
        <v>#DIV/0!</v>
      </c>
      <c r="E7" s="111" t="e">
        <f>(Pasivo!I17+Pasivo!I27)/Pasivo!I5</f>
        <v>#DIV/0!</v>
      </c>
      <c r="F7" s="111" t="e">
        <f>(Pasivo!J17+Pasivo!J27)/Pasivo!J5</f>
        <v>#DIV/0!</v>
      </c>
      <c r="G7" s="111" t="e">
        <f>(Pasivo!K17+Pasivo!K27)/Pasivo!K5</f>
        <v>#DIV/0!</v>
      </c>
      <c r="H7" s="160" t="s">
        <v>351</v>
      </c>
    </row>
    <row r="8" spans="1:9" x14ac:dyDescent="0.3">
      <c r="A8" s="68"/>
      <c r="B8" s="68" t="s">
        <v>252</v>
      </c>
      <c r="C8" s="69"/>
      <c r="D8" s="68"/>
      <c r="E8" s="68"/>
      <c r="F8" s="68"/>
      <c r="G8" s="68"/>
      <c r="H8" s="68"/>
    </row>
    <row r="9" spans="1:9" x14ac:dyDescent="0.3">
      <c r="A9" s="66"/>
      <c r="B9" s="66" t="s">
        <v>253</v>
      </c>
      <c r="C9" s="67"/>
      <c r="D9" s="66"/>
      <c r="E9" s="66"/>
      <c r="F9" s="66"/>
      <c r="G9" s="66"/>
    </row>
    <row r="10" spans="1:9" x14ac:dyDescent="0.3">
      <c r="A10" s="110" t="s">
        <v>254</v>
      </c>
      <c r="B10" s="110"/>
      <c r="C10" s="111" t="e">
        <f>Pasivo!G27/Pasivo!G5</f>
        <v>#DIV/0!</v>
      </c>
      <c r="D10" s="111" t="e">
        <f>Pasivo!H27/Pasivo!H5</f>
        <v>#DIV/0!</v>
      </c>
      <c r="E10" s="111" t="e">
        <f>Pasivo!I27/Pasivo!I5</f>
        <v>#DIV/0!</v>
      </c>
      <c r="F10" s="111" t="e">
        <f>Pasivo!J27/Pasivo!J5</f>
        <v>#DIV/0!</v>
      </c>
      <c r="G10" s="111" t="e">
        <f>Pasivo!K27/Pasivo!K5</f>
        <v>#DIV/0!</v>
      </c>
    </row>
    <row r="11" spans="1:9" x14ac:dyDescent="0.3">
      <c r="A11" s="68"/>
      <c r="B11" s="68" t="s">
        <v>252</v>
      </c>
      <c r="C11" s="69"/>
      <c r="D11" s="68"/>
      <c r="E11" s="68"/>
      <c r="F11" s="68"/>
      <c r="G11" s="68"/>
    </row>
    <row r="12" spans="1:9" x14ac:dyDescent="0.3">
      <c r="A12" s="66"/>
      <c r="B12" s="66" t="s">
        <v>255</v>
      </c>
      <c r="C12" s="67"/>
      <c r="D12" s="66"/>
      <c r="E12" s="66"/>
      <c r="F12" s="66"/>
      <c r="G12" s="66"/>
      <c r="H12" s="66"/>
    </row>
    <row r="13" spans="1:9" x14ac:dyDescent="0.3">
      <c r="A13" s="110" t="s">
        <v>335</v>
      </c>
      <c r="B13" s="110"/>
      <c r="C13" s="111" t="e">
        <f>Activo!G14/Pasivo!G27</f>
        <v>#DIV/0!</v>
      </c>
      <c r="D13" s="111" t="e">
        <f>Activo!H14/Pasivo!H27</f>
        <v>#DIV/0!</v>
      </c>
      <c r="E13" s="111" t="e">
        <f>Activo!I14/Pasivo!I27</f>
        <v>#DIV/0!</v>
      </c>
      <c r="F13" s="111" t="e">
        <f>Activo!J14/Pasivo!J27</f>
        <v>#DIV/0!</v>
      </c>
      <c r="G13" s="111" t="e">
        <f>Activo!K14/Pasivo!K27</f>
        <v>#DIV/0!</v>
      </c>
      <c r="H13" s="160" t="s">
        <v>346</v>
      </c>
    </row>
    <row r="14" spans="1:9" x14ac:dyDescent="0.3">
      <c r="A14" s="68"/>
      <c r="B14" s="68" t="s">
        <v>253</v>
      </c>
      <c r="C14" s="69"/>
      <c r="D14" s="68"/>
      <c r="E14" s="68"/>
      <c r="F14" s="68"/>
      <c r="G14" s="68"/>
      <c r="H14" s="68"/>
    </row>
    <row r="15" spans="1:9" x14ac:dyDescent="0.3">
      <c r="A15" s="66"/>
      <c r="B15" s="66" t="s">
        <v>337</v>
      </c>
      <c r="C15" s="67"/>
      <c r="D15" s="66"/>
      <c r="E15" s="66"/>
      <c r="F15" s="66"/>
      <c r="G15" s="66"/>
      <c r="H15" s="66"/>
    </row>
    <row r="16" spans="1:9" x14ac:dyDescent="0.3">
      <c r="A16" s="110" t="s">
        <v>336</v>
      </c>
      <c r="B16" s="110"/>
      <c r="C16" s="111" t="e">
        <f>(Activo!G14-Activo!G15)/Pasivo!G27</f>
        <v>#DIV/0!</v>
      </c>
      <c r="D16" s="111" t="e">
        <f>(Activo!H14-Activo!H15)/Pasivo!H27</f>
        <v>#DIV/0!</v>
      </c>
      <c r="E16" s="111" t="e">
        <f>(Activo!I14-Activo!I15)/Pasivo!I27</f>
        <v>#DIV/0!</v>
      </c>
      <c r="F16" s="111" t="e">
        <f>(Activo!J14-Activo!J15)/Pasivo!J27</f>
        <v>#DIV/0!</v>
      </c>
      <c r="G16" s="111" t="e">
        <f>(Activo!K14-Activo!K15)/Pasivo!K27</f>
        <v>#DIV/0!</v>
      </c>
      <c r="H16" s="160" t="s">
        <v>345</v>
      </c>
    </row>
    <row r="17" spans="1:8" x14ac:dyDescent="0.3">
      <c r="A17" s="68"/>
      <c r="B17" s="68" t="s">
        <v>253</v>
      </c>
      <c r="C17" s="69"/>
      <c r="D17" s="68"/>
      <c r="E17" s="68"/>
      <c r="F17" s="68"/>
      <c r="G17" s="68"/>
      <c r="H17" s="68"/>
    </row>
    <row r="18" spans="1:8" x14ac:dyDescent="0.3">
      <c r="A18" s="66"/>
      <c r="B18" s="66" t="s">
        <v>338</v>
      </c>
      <c r="C18" s="67"/>
      <c r="D18" s="66"/>
      <c r="E18" s="66"/>
      <c r="F18" s="66"/>
      <c r="G18" s="66"/>
      <c r="H18" s="66"/>
    </row>
    <row r="19" spans="1:8" x14ac:dyDescent="0.3">
      <c r="A19" s="110" t="s">
        <v>224</v>
      </c>
      <c r="B19" s="110"/>
      <c r="C19" s="111" t="e">
        <f>Activo!G27/Pasivo!G27</f>
        <v>#DIV/0!</v>
      </c>
      <c r="D19" s="111" t="e">
        <f>Activo!H27/Pasivo!H27</f>
        <v>#DIV/0!</v>
      </c>
      <c r="E19" s="111" t="e">
        <f>Activo!I27/Pasivo!I27</f>
        <v>#DIV/0!</v>
      </c>
      <c r="F19" s="111" t="e">
        <f>Activo!J27/Pasivo!J27</f>
        <v>#DIV/0!</v>
      </c>
      <c r="G19" s="111" t="e">
        <f>Activo!K27/Pasivo!K27</f>
        <v>#DIV/0!</v>
      </c>
      <c r="H19" s="160" t="s">
        <v>344</v>
      </c>
    </row>
    <row r="20" spans="1:8" x14ac:dyDescent="0.3">
      <c r="A20" s="68"/>
      <c r="B20" s="68" t="s">
        <v>253</v>
      </c>
      <c r="C20" s="69"/>
      <c r="D20" s="68"/>
      <c r="E20" s="68"/>
      <c r="F20" s="68"/>
      <c r="G20" s="68"/>
      <c r="H20" s="68"/>
    </row>
    <row r="21" spans="1:8" x14ac:dyDescent="0.3">
      <c r="A21" s="66"/>
      <c r="B21" s="66" t="s">
        <v>481</v>
      </c>
      <c r="C21" s="67"/>
      <c r="D21" s="66"/>
      <c r="E21" s="66"/>
      <c r="F21" s="66"/>
      <c r="G21" s="66"/>
    </row>
    <row r="22" spans="1:8" x14ac:dyDescent="0.3">
      <c r="A22" s="110" t="s">
        <v>256</v>
      </c>
      <c r="B22" s="110"/>
      <c r="C22" s="161" t="e">
        <f>PeG!F19/Activo!G30</f>
        <v>#DIV/0!</v>
      </c>
      <c r="D22" s="161" t="e">
        <f>PeG!G19/(Activo!G30+Activo!H30)/2</f>
        <v>#DIV/0!</v>
      </c>
      <c r="E22" s="161" t="e">
        <f>PeG!H19/(Activo!H30+Activo!I30)/2</f>
        <v>#DIV/0!</v>
      </c>
      <c r="F22" s="161" t="e">
        <f>PeG!I19/(Activo!I30+Activo!J30)/2</f>
        <v>#DIV/0!</v>
      </c>
      <c r="G22" s="161" t="e">
        <f>PeG!J19/(Activo!J30+Activo!K30)/2</f>
        <v>#DIV/0!</v>
      </c>
    </row>
    <row r="23" spans="1:8" x14ac:dyDescent="0.3">
      <c r="A23" s="68"/>
      <c r="B23" s="68" t="s">
        <v>257</v>
      </c>
      <c r="C23" s="69"/>
      <c r="D23" s="68"/>
      <c r="E23" s="68"/>
      <c r="F23" s="68"/>
      <c r="G23" s="68"/>
    </row>
    <row r="24" spans="1:8" x14ac:dyDescent="0.3">
      <c r="A24" s="66"/>
      <c r="B24" s="66" t="s">
        <v>486</v>
      </c>
      <c r="C24" s="67"/>
      <c r="D24" s="66"/>
      <c r="E24" s="66"/>
      <c r="F24" s="66"/>
      <c r="G24" s="66"/>
    </row>
    <row r="25" spans="1:8" x14ac:dyDescent="0.3">
      <c r="A25" s="110" t="s">
        <v>258</v>
      </c>
      <c r="B25" s="110"/>
      <c r="C25" s="161" t="e">
        <f>PeG!F29/Pasivo!G5</f>
        <v>#DIV/0!</v>
      </c>
      <c r="D25" s="161" t="e">
        <f>PeG!G29/(Pasivo!G5+Pasivo!H5)/2</f>
        <v>#DIV/0!</v>
      </c>
      <c r="E25" s="161" t="e">
        <f>PeG!H29/(Pasivo!H5+Pasivo!I5)/2</f>
        <v>#DIV/0!</v>
      </c>
      <c r="F25" s="161" t="e">
        <f>PeG!I29/(Pasivo!I5+Pasivo!J5)/2</f>
        <v>#DIV/0!</v>
      </c>
      <c r="G25" s="161" t="e">
        <f>PeG!J29/(Pasivo!J5+Pasivo!K5)/2</f>
        <v>#DIV/0!</v>
      </c>
    </row>
    <row r="26" spans="1:8" x14ac:dyDescent="0.3">
      <c r="A26" s="68"/>
      <c r="B26" s="68" t="s">
        <v>259</v>
      </c>
      <c r="C26" s="69"/>
      <c r="D26" s="68"/>
      <c r="E26" s="68"/>
      <c r="F26" s="68"/>
      <c r="G26" s="68"/>
    </row>
    <row r="27" spans="1:8" x14ac:dyDescent="0.3">
      <c r="D27" s="70"/>
      <c r="E27" s="70"/>
      <c r="F27" s="70"/>
      <c r="G27" s="70"/>
    </row>
    <row r="28" spans="1:8" x14ac:dyDescent="0.3">
      <c r="D28" s="70"/>
      <c r="E28" s="70"/>
      <c r="F28" s="70"/>
      <c r="G28" s="70"/>
    </row>
    <row r="29" spans="1:8" x14ac:dyDescent="0.3">
      <c r="D29" s="70"/>
      <c r="E29" s="70"/>
      <c r="F29" s="70"/>
      <c r="G29" s="70"/>
    </row>
    <row r="30" spans="1:8" x14ac:dyDescent="0.3">
      <c r="D30" s="70"/>
      <c r="E30" s="70"/>
      <c r="F30" s="70"/>
      <c r="G30" s="70"/>
    </row>
    <row r="31" spans="1:8" x14ac:dyDescent="0.3">
      <c r="D31" s="70"/>
      <c r="E31" s="70"/>
      <c r="F31" s="70"/>
      <c r="G31" s="70"/>
    </row>
  </sheetData>
  <sheetProtection password="946E" sheet="1" objects="1" scenarios="1"/>
  <phoneticPr fontId="2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1"/>
  <sheetViews>
    <sheetView workbookViewId="0">
      <selection activeCell="F15" sqref="F15"/>
    </sheetView>
  </sheetViews>
  <sheetFormatPr baseColWidth="10" defaultColWidth="9.109375" defaultRowHeight="14.4" x14ac:dyDescent="0.3"/>
  <cols>
    <col min="1" max="1" width="9.109375" customWidth="1"/>
    <col min="2" max="2" width="42.6640625" customWidth="1"/>
    <col min="3" max="8" width="17.6640625" customWidth="1"/>
    <col min="14" max="14" width="9.109375" customWidth="1"/>
  </cols>
  <sheetData>
    <row r="1" spans="1:10" x14ac:dyDescent="0.3">
      <c r="B1" s="155"/>
      <c r="C1" s="155"/>
    </row>
    <row r="2" spans="1:10" x14ac:dyDescent="0.3">
      <c r="B2" s="155" t="s">
        <v>477</v>
      </c>
      <c r="C2" s="154" t="s">
        <v>506</v>
      </c>
      <c r="D2" s="154" t="s">
        <v>438</v>
      </c>
      <c r="E2" s="154" t="s">
        <v>447</v>
      </c>
      <c r="F2" s="154" t="s">
        <v>448</v>
      </c>
      <c r="G2" s="154" t="s">
        <v>449</v>
      </c>
      <c r="H2" s="154" t="s">
        <v>450</v>
      </c>
      <c r="I2" s="154"/>
      <c r="J2" s="154"/>
    </row>
    <row r="3" spans="1:10" x14ac:dyDescent="0.3">
      <c r="B3" s="162" t="s">
        <v>478</v>
      </c>
      <c r="C3" s="182">
        <f>-Tesouraría!B5</f>
        <v>0</v>
      </c>
      <c r="D3" s="182">
        <f>Tesouraría!N31</f>
        <v>0</v>
      </c>
      <c r="E3" s="182" t="e">
        <f>Tesouraría!O31</f>
        <v>#DIV/0!</v>
      </c>
      <c r="F3" s="182" t="e">
        <f>Tesouraría!P31</f>
        <v>#DIV/0!</v>
      </c>
      <c r="G3" s="182" t="e">
        <f>Tesouraría!Q31</f>
        <v>#DIV/0!</v>
      </c>
      <c r="H3" s="182" t="e">
        <f>Tesouraría!R31</f>
        <v>#DIV/0!</v>
      </c>
    </row>
    <row r="4" spans="1:10" x14ac:dyDescent="0.3">
      <c r="B4" s="162" t="s">
        <v>479</v>
      </c>
      <c r="C4" s="183"/>
      <c r="D4" s="182">
        <f>PeG!F19</f>
        <v>0</v>
      </c>
      <c r="E4" s="182" t="e">
        <f>PeG!G19</f>
        <v>#DIV/0!</v>
      </c>
      <c r="F4" s="182" t="e">
        <f>PeG!H19</f>
        <v>#DIV/0!</v>
      </c>
      <c r="G4" s="182" t="e">
        <f>PeG!I19</f>
        <v>#DIV/0!</v>
      </c>
      <c r="H4" s="182" t="e">
        <f>PeG!J19</f>
        <v>#DIV/0!</v>
      </c>
    </row>
    <row r="5" spans="1:10" x14ac:dyDescent="0.3">
      <c r="B5" s="162" t="s">
        <v>480</v>
      </c>
      <c r="C5" s="183"/>
      <c r="D5" s="182">
        <f>PeG!F21</f>
        <v>0</v>
      </c>
      <c r="E5" s="182">
        <f>PeG!G21</f>
        <v>0</v>
      </c>
      <c r="F5" s="182">
        <f>PeG!H21</f>
        <v>0</v>
      </c>
      <c r="G5" s="182">
        <f>PeG!I21</f>
        <v>0</v>
      </c>
      <c r="H5" s="182">
        <f>PeG!J21</f>
        <v>0</v>
      </c>
    </row>
    <row r="6" spans="1:10" x14ac:dyDescent="0.3">
      <c r="B6" s="162" t="s">
        <v>482</v>
      </c>
      <c r="C6" s="183"/>
      <c r="D6" s="182">
        <f>PeG!F29</f>
        <v>0</v>
      </c>
      <c r="E6" s="182" t="e">
        <f>PeG!G29</f>
        <v>#DIV/0!</v>
      </c>
      <c r="F6" s="182" t="e">
        <f>PeG!H29</f>
        <v>#DIV/0!</v>
      </c>
      <c r="G6" s="182" t="e">
        <f>PeG!I29</f>
        <v>#DIV/0!</v>
      </c>
      <c r="H6" s="182" t="e">
        <f>PeG!J29</f>
        <v>#DIV/0!</v>
      </c>
      <c r="I6" s="160" t="s">
        <v>484</v>
      </c>
    </row>
    <row r="7" spans="1:10" x14ac:dyDescent="0.3">
      <c r="B7" s="162" t="s">
        <v>488</v>
      </c>
      <c r="C7" s="183"/>
      <c r="D7" s="182">
        <f>Ratios!C2</f>
        <v>0</v>
      </c>
      <c r="E7" s="182" t="e">
        <f>Ratios!D2</f>
        <v>#DIV/0!</v>
      </c>
      <c r="F7" s="182" t="e">
        <f>Ratios!E2</f>
        <v>#DIV/0!</v>
      </c>
      <c r="G7" s="182" t="e">
        <f>Ratios!F2</f>
        <v>#DIV/0!</v>
      </c>
      <c r="H7" s="182" t="e">
        <f>Ratios!G2</f>
        <v>#DIV/0!</v>
      </c>
    </row>
    <row r="8" spans="1:10" x14ac:dyDescent="0.3">
      <c r="B8" s="162" t="s">
        <v>490</v>
      </c>
      <c r="C8" s="183"/>
      <c r="D8" s="182">
        <f>'LR Man obra'!B13</f>
        <v>0</v>
      </c>
      <c r="E8" s="182"/>
      <c r="F8" s="182"/>
      <c r="G8" s="182"/>
      <c r="H8" s="182"/>
    </row>
    <row r="9" spans="1:10" x14ac:dyDescent="0.3">
      <c r="B9" s="162" t="s">
        <v>489</v>
      </c>
      <c r="C9" s="183"/>
      <c r="D9" s="182" t="e">
        <f>'LM Multiproduto'!B110</f>
        <v>#DIV/0!</v>
      </c>
      <c r="E9" s="182" t="e">
        <f>'LM Multiproduto'!B228</f>
        <v>#DIV/0!</v>
      </c>
      <c r="F9" s="182" t="e">
        <f>'LM Multiproduto'!B346</f>
        <v>#DIV/0!</v>
      </c>
      <c r="G9" s="182" t="e">
        <f>'LM Multiproduto'!B464</f>
        <v>#DIV/0!</v>
      </c>
      <c r="H9" s="182" t="e">
        <f>'LM Multiproduto'!B582</f>
        <v>#DIV/0!</v>
      </c>
    </row>
    <row r="10" spans="1:10" x14ac:dyDescent="0.3">
      <c r="A10" s="186"/>
      <c r="B10" s="162" t="s">
        <v>499</v>
      </c>
      <c r="C10" s="82" t="e">
        <f>NPV(A10,C3,D3,E3,F3,G3,H3)</f>
        <v>#DIV/0!</v>
      </c>
      <c r="E10" s="82"/>
      <c r="F10" s="82"/>
      <c r="G10" s="82"/>
      <c r="H10" s="82"/>
    </row>
    <row r="11" spans="1:10" x14ac:dyDescent="0.3">
      <c r="B11" s="162" t="s">
        <v>500</v>
      </c>
      <c r="C11" s="170" t="e">
        <f>IF(SUM(C3:H3)&gt;0,IRR(C3:H3),0)</f>
        <v>#DIV/0!</v>
      </c>
      <c r="D11" s="82"/>
      <c r="E11" s="82"/>
      <c r="F11" s="82"/>
      <c r="G11" s="82"/>
      <c r="H11" s="82"/>
    </row>
    <row r="12" spans="1:10" ht="15.6" x14ac:dyDescent="0.3">
      <c r="B12" s="171" t="s">
        <v>501</v>
      </c>
      <c r="C12" s="162"/>
      <c r="D12" s="82">
        <f>IF(Activo!G30&gt;0,D7/Activo!G30,0)</f>
        <v>0</v>
      </c>
      <c r="E12" s="82" t="e">
        <f>IF(Activo!H30&gt;0,E7/Activo!H30,0)</f>
        <v>#DIV/0!</v>
      </c>
      <c r="F12" s="82" t="e">
        <f>IF(Activo!I30&gt;0,F7/Activo!I30,0)</f>
        <v>#DIV/0!</v>
      </c>
      <c r="G12" s="82" t="e">
        <f>IF(Activo!J30&gt;0,G7/Activo!J30,0)</f>
        <v>#DIV/0!</v>
      </c>
      <c r="H12" s="82" t="e">
        <f>IF(Activo!K30&gt;0,H7/Activo!K30,0)</f>
        <v>#DIV/0!</v>
      </c>
    </row>
    <row r="13" spans="1:10" ht="15.6" x14ac:dyDescent="0.3">
      <c r="B13" s="171" t="s">
        <v>503</v>
      </c>
      <c r="C13" s="162"/>
      <c r="D13" s="82">
        <f>IF(Activo!G30&gt;0,IF(Pasivo!G14&gt;0,Pasivo!G14,0)/Activo!G30,0)</f>
        <v>0</v>
      </c>
      <c r="E13" s="82" t="e">
        <f>IF(Activo!H30&gt;0,IF(Pasivo!H14&gt;0,Pasivo!H14,0)/Activo!H30,0)</f>
        <v>#DIV/0!</v>
      </c>
      <c r="F13" s="82" t="e">
        <f>IF(Activo!I30&gt;0,IF(Pasivo!I14&gt;0,Pasivo!I14,0)/Activo!I30,0)</f>
        <v>#DIV/0!</v>
      </c>
      <c r="G13" s="82" t="e">
        <f>IF(Activo!J30&gt;0,IF(Pasivo!J14&gt;0,Pasivo!J14,0)/Activo!J30,0)</f>
        <v>#DIV/0!</v>
      </c>
      <c r="H13" s="82" t="e">
        <f>IF(Activo!K30&gt;0,IF(Pasivo!K14&gt;0,Pasivo!K14,0)/Activo!K30,0)</f>
        <v>#DIV/0!</v>
      </c>
    </row>
    <row r="14" spans="1:10" ht="15.6" x14ac:dyDescent="0.3">
      <c r="B14" s="171" t="s">
        <v>504</v>
      </c>
      <c r="C14" s="162"/>
      <c r="D14" s="82">
        <f>IF(Activo!G30&gt;0,PeG!F19/Activo!G30,0)</f>
        <v>0</v>
      </c>
      <c r="E14" s="82" t="e">
        <f>IF(Activo!H30&gt;0,PeG!G19/Activo!H30,0)</f>
        <v>#DIV/0!</v>
      </c>
      <c r="F14" s="82" t="e">
        <f>IF(Activo!I30&gt;0,PeG!H19/Activo!I30,0)</f>
        <v>#DIV/0!</v>
      </c>
      <c r="G14" s="82" t="e">
        <f>IF(Activo!J30&gt;0,PeG!I19/Activo!J30,0)</f>
        <v>#DIV/0!</v>
      </c>
      <c r="H14" s="82" t="e">
        <f>IF(Activo!K30&gt;0,PeG!J19/Activo!K30,0)</f>
        <v>#DIV/0!</v>
      </c>
    </row>
    <row r="15" spans="1:10" ht="15.6" x14ac:dyDescent="0.3">
      <c r="B15" s="171" t="s">
        <v>505</v>
      </c>
      <c r="C15" s="162"/>
      <c r="D15" s="82" t="e">
        <f>Pasivo!G5/(Pasivo!G17+Pasivo!G27)</f>
        <v>#DIV/0!</v>
      </c>
      <c r="E15" s="82" t="e">
        <f>Pasivo!H5/(Pasivo!H17+Pasivo!H27)</f>
        <v>#DIV/0!</v>
      </c>
      <c r="F15" s="82" t="e">
        <f>Pasivo!I5/(Pasivo!I17+Pasivo!I27)</f>
        <v>#DIV/0!</v>
      </c>
      <c r="G15" s="82" t="e">
        <f>Pasivo!J5/(Pasivo!J17+Pasivo!J27)</f>
        <v>#DIV/0!</v>
      </c>
      <c r="H15" s="82" t="e">
        <f>Pasivo!K5/(Pasivo!K17+Pasivo!K27)</f>
        <v>#DIV/0!</v>
      </c>
    </row>
    <row r="16" spans="1:10" x14ac:dyDescent="0.3">
      <c r="B16" s="162" t="s">
        <v>502</v>
      </c>
      <c r="C16" s="162"/>
      <c r="D16" s="82" t="e">
        <f>3.25+6.56*D12+3.26*D13+6.72*D14+1.05*D15</f>
        <v>#DIV/0!</v>
      </c>
      <c r="E16" s="82" t="e">
        <f t="shared" ref="E16:H16" si="0">3.25+6.56*E12+3.26*E13+6.72*E14+1.05*E15</f>
        <v>#DIV/0!</v>
      </c>
      <c r="F16" s="82" t="e">
        <f t="shared" si="0"/>
        <v>#DIV/0!</v>
      </c>
      <c r="G16" s="82" t="e">
        <f t="shared" si="0"/>
        <v>#DIV/0!</v>
      </c>
      <c r="H16" s="82" t="e">
        <f t="shared" si="0"/>
        <v>#DIV/0!</v>
      </c>
    </row>
    <row r="17" spans="2:10" x14ac:dyDescent="0.3">
      <c r="B17" s="162"/>
      <c r="C17" s="162"/>
      <c r="D17" s="82"/>
      <c r="E17" s="82"/>
      <c r="F17" s="82"/>
      <c r="G17" s="82"/>
      <c r="H17" s="82"/>
    </row>
    <row r="18" spans="2:10" x14ac:dyDescent="0.3">
      <c r="B18" s="155" t="s">
        <v>487</v>
      </c>
      <c r="C18" s="155"/>
      <c r="D18" s="154" t="s">
        <v>438</v>
      </c>
      <c r="E18" s="154" t="s">
        <v>447</v>
      </c>
      <c r="F18" s="154" t="s">
        <v>448</v>
      </c>
      <c r="G18" s="154" t="s">
        <v>449</v>
      </c>
      <c r="H18" s="154" t="s">
        <v>450</v>
      </c>
    </row>
    <row r="19" spans="2:10" x14ac:dyDescent="0.3">
      <c r="B19" s="162" t="str">
        <f>Ratios!A4</f>
        <v>Garantía</v>
      </c>
      <c r="C19" s="162"/>
      <c r="D19" s="105" t="e">
        <f>Ratios!C4</f>
        <v>#DIV/0!</v>
      </c>
      <c r="E19" s="105" t="e">
        <f>Ratios!D4</f>
        <v>#DIV/0!</v>
      </c>
      <c r="F19" s="105" t="e">
        <f>Ratios!E4</f>
        <v>#DIV/0!</v>
      </c>
      <c r="G19" s="105" t="e">
        <f>Ratios!F4</f>
        <v>#DIV/0!</v>
      </c>
      <c r="H19" s="105" t="e">
        <f>Ratios!G4</f>
        <v>#DIV/0!</v>
      </c>
      <c r="I19" s="160" t="s">
        <v>347</v>
      </c>
      <c r="J19" s="160" t="s">
        <v>485</v>
      </c>
    </row>
    <row r="20" spans="2:10" x14ac:dyDescent="0.3">
      <c r="B20" s="162" t="str">
        <f>Ratios!A7</f>
        <v>Endebedamento total</v>
      </c>
      <c r="C20" s="162"/>
      <c r="D20" s="105" t="e">
        <f>Ratios!C7</f>
        <v>#DIV/0!</v>
      </c>
      <c r="E20" s="105" t="e">
        <f>Ratios!D7</f>
        <v>#DIV/0!</v>
      </c>
      <c r="F20" s="105" t="e">
        <f>Ratios!E7</f>
        <v>#DIV/0!</v>
      </c>
      <c r="G20" s="105" t="e">
        <f>Ratios!F7</f>
        <v>#DIV/0!</v>
      </c>
      <c r="H20" s="105" t="e">
        <f>Ratios!G7</f>
        <v>#DIV/0!</v>
      </c>
      <c r="I20" s="160" t="s">
        <v>351</v>
      </c>
    </row>
    <row r="21" spans="2:10" x14ac:dyDescent="0.3">
      <c r="B21" s="162" t="str">
        <f>Ratios!A10</f>
        <v>Endebedamento a C/P</v>
      </c>
      <c r="C21" s="162"/>
      <c r="D21" s="105" t="e">
        <f>Ratios!C10</f>
        <v>#DIV/0!</v>
      </c>
      <c r="E21" s="105" t="e">
        <f>Ratios!D10</f>
        <v>#DIV/0!</v>
      </c>
      <c r="F21" s="105" t="e">
        <f>Ratios!E10</f>
        <v>#DIV/0!</v>
      </c>
      <c r="G21" s="105" t="e">
        <f>Ratios!F10</f>
        <v>#DIV/0!</v>
      </c>
      <c r="H21" s="105" t="e">
        <f>Ratios!G10</f>
        <v>#DIV/0!</v>
      </c>
    </row>
    <row r="22" spans="2:10" x14ac:dyDescent="0.3">
      <c r="B22" s="162" t="str">
        <f>Ratios!A13</f>
        <v>Liquidez xeral ou solvencia</v>
      </c>
      <c r="C22" s="162"/>
      <c r="D22" s="105" t="e">
        <f>Ratios!C13</f>
        <v>#DIV/0!</v>
      </c>
      <c r="E22" s="105" t="e">
        <f>Ratios!D13</f>
        <v>#DIV/0!</v>
      </c>
      <c r="F22" s="105" t="e">
        <f>Ratios!E13</f>
        <v>#DIV/0!</v>
      </c>
      <c r="G22" s="105" t="e">
        <f>Ratios!F13</f>
        <v>#DIV/0!</v>
      </c>
      <c r="H22" s="105" t="e">
        <f>Ratios!G13</f>
        <v>#DIV/0!</v>
      </c>
      <c r="I22" s="160" t="s">
        <v>346</v>
      </c>
    </row>
    <row r="23" spans="2:10" x14ac:dyDescent="0.3">
      <c r="B23" s="162" t="str">
        <f>Ratios!A16</f>
        <v>Liquidez inmediata ou teste ácido</v>
      </c>
      <c r="C23" s="162"/>
      <c r="D23" s="105" t="e">
        <f>Ratios!C16</f>
        <v>#DIV/0!</v>
      </c>
      <c r="E23" s="105" t="e">
        <f>Ratios!D16</f>
        <v>#DIV/0!</v>
      </c>
      <c r="F23" s="105" t="e">
        <f>Ratios!E16</f>
        <v>#DIV/0!</v>
      </c>
      <c r="G23" s="105" t="e">
        <f>Ratios!F16</f>
        <v>#DIV/0!</v>
      </c>
      <c r="H23" s="105" t="e">
        <f>Ratios!G16</f>
        <v>#DIV/0!</v>
      </c>
      <c r="I23" s="160" t="s">
        <v>345</v>
      </c>
    </row>
    <row r="24" spans="2:10" x14ac:dyDescent="0.3">
      <c r="B24" s="162" t="str">
        <f>Ratios!A19</f>
        <v>Tesouraría</v>
      </c>
      <c r="C24" s="162"/>
      <c r="D24" s="105" t="e">
        <f>Ratios!C19</f>
        <v>#DIV/0!</v>
      </c>
      <c r="E24" s="105" t="e">
        <f>Ratios!D19</f>
        <v>#DIV/0!</v>
      </c>
      <c r="F24" s="105" t="e">
        <f>Ratios!E19</f>
        <v>#DIV/0!</v>
      </c>
      <c r="G24" s="105" t="e">
        <f>Ratios!F19</f>
        <v>#DIV/0!</v>
      </c>
      <c r="H24" s="105" t="e">
        <f>Ratios!G19</f>
        <v>#DIV/0!</v>
      </c>
      <c r="I24" s="160" t="s">
        <v>344</v>
      </c>
    </row>
    <row r="25" spans="2:10" x14ac:dyDescent="0.3">
      <c r="B25" s="162" t="str">
        <f>Ratios!A22</f>
        <v>Rendibilidade económica</v>
      </c>
      <c r="C25" s="162"/>
      <c r="D25" s="163" t="e">
        <f>Ratios!C22</f>
        <v>#DIV/0!</v>
      </c>
      <c r="E25" s="163" t="e">
        <f>Ratios!D22</f>
        <v>#DIV/0!</v>
      </c>
      <c r="F25" s="163" t="e">
        <f>Ratios!E22</f>
        <v>#DIV/0!</v>
      </c>
      <c r="G25" s="163" t="e">
        <f>Ratios!F22</f>
        <v>#DIV/0!</v>
      </c>
      <c r="H25" s="163" t="e">
        <f>Ratios!G22</f>
        <v>#DIV/0!</v>
      </c>
    </row>
    <row r="26" spans="2:10" x14ac:dyDescent="0.3">
      <c r="B26" s="162" t="str">
        <f>Ratios!A25</f>
        <v>Rendibilidade financeira</v>
      </c>
      <c r="C26" s="162"/>
      <c r="D26" s="163" t="e">
        <f>Ratios!C25</f>
        <v>#DIV/0!</v>
      </c>
      <c r="E26" s="163" t="e">
        <f>Ratios!D25</f>
        <v>#DIV/0!</v>
      </c>
      <c r="F26" s="163" t="e">
        <f>Ratios!E25</f>
        <v>#DIV/0!</v>
      </c>
      <c r="G26" s="163" t="e">
        <f>Ratios!F25</f>
        <v>#DIV/0!</v>
      </c>
      <c r="H26" s="163" t="e">
        <f>Ratios!G25</f>
        <v>#DIV/0!</v>
      </c>
    </row>
    <row r="27" spans="2:10" x14ac:dyDescent="0.3">
      <c r="B27" s="162"/>
      <c r="C27" s="162"/>
      <c r="D27" s="82"/>
      <c r="E27" s="82"/>
      <c r="F27" s="82"/>
      <c r="G27" s="82"/>
      <c r="H27" s="82"/>
    </row>
    <row r="28" spans="2:10" x14ac:dyDescent="0.3">
      <c r="B28" s="162"/>
      <c r="C28" s="162"/>
      <c r="D28" s="82"/>
      <c r="E28" s="82"/>
      <c r="F28" s="82"/>
      <c r="G28" s="82"/>
      <c r="H28" s="82"/>
    </row>
    <row r="29" spans="2:10" x14ac:dyDescent="0.3">
      <c r="B29" s="162"/>
      <c r="C29" s="162"/>
    </row>
    <row r="30" spans="2:10" x14ac:dyDescent="0.3">
      <c r="B30" s="162"/>
      <c r="C30" s="162"/>
    </row>
    <row r="31" spans="2:10" x14ac:dyDescent="0.3">
      <c r="B31" s="162"/>
      <c r="C31" s="162"/>
    </row>
  </sheetData>
  <sheetProtection password="946E" sheet="1" objects="1" scenarios="1"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3</vt:i4>
      </vt:variant>
    </vt:vector>
  </HeadingPairs>
  <TitlesOfParts>
    <vt:vector size="18" baseType="lpstr">
      <vt:lpstr>Préstamo</vt:lpstr>
      <vt:lpstr>Leasing</vt:lpstr>
      <vt:lpstr>Investimentos</vt:lpstr>
      <vt:lpstr>Vendas</vt:lpstr>
      <vt:lpstr>Aprovisionamento</vt:lpstr>
      <vt:lpstr>G. Xerais</vt:lpstr>
      <vt:lpstr>Persoal</vt:lpstr>
      <vt:lpstr>Tesouraría</vt:lpstr>
      <vt:lpstr>Activo</vt:lpstr>
      <vt:lpstr>Pasivo</vt:lpstr>
      <vt:lpstr>PeG</vt:lpstr>
      <vt:lpstr>LR Man obra</vt:lpstr>
      <vt:lpstr>LM Multiproduto</vt:lpstr>
      <vt:lpstr>Ratios</vt:lpstr>
      <vt:lpstr>Viabilidade</vt:lpstr>
      <vt:lpstr>Pasivo!Área_de_impresión</vt:lpstr>
      <vt:lpstr>Tesouraría!Área_de_impresión</vt:lpstr>
      <vt:lpstr>Pasivo!Print_Area_0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César Vila</dc:creator>
  <cp:lastModifiedBy>Adelina Cobo</cp:lastModifiedBy>
  <cp:revision>1</cp:revision>
  <cp:lastPrinted>2012-10-30T15:26:43Z</cp:lastPrinted>
  <dcterms:created xsi:type="dcterms:W3CDTF">2010-02-05T16:56:30Z</dcterms:created>
  <dcterms:modified xsi:type="dcterms:W3CDTF">2022-11-02T15:09:12Z</dcterms:modified>
  <dc:language>gl-ES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