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176647\Downloads\"/>
    </mc:Choice>
  </mc:AlternateContent>
  <xr:revisionPtr revIDLastSave="0" documentId="8_{BBF53117-6FCE-4898-A0F3-570B5F1D2BF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ge Analysis" sheetId="3" r:id="rId1"/>
    <sheet name="Holidays" sheetId="2" state="hidden" r:id="rId2"/>
    <sheet name="Data" sheetId="4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4" l="1"/>
  <c r="X5" i="4"/>
  <c r="Y5" i="4"/>
  <c r="Z5" i="4" s="1"/>
  <c r="W6" i="4"/>
  <c r="X6" i="4"/>
  <c r="Y6" i="4"/>
  <c r="Z6" i="4" s="1"/>
  <c r="W7" i="4"/>
  <c r="X7" i="4"/>
  <c r="Y7" i="4"/>
  <c r="Z7" i="4" s="1"/>
  <c r="W8" i="4"/>
  <c r="X8" i="4"/>
  <c r="Y8" i="4" s="1"/>
  <c r="Z8" i="4" s="1"/>
  <c r="W9" i="4"/>
  <c r="X9" i="4"/>
  <c r="Y9" i="4"/>
  <c r="Z9" i="4" s="1"/>
  <c r="W10" i="4"/>
  <c r="X10" i="4"/>
  <c r="Y10" i="4"/>
  <c r="Z10" i="4" s="1"/>
  <c r="W11" i="4"/>
  <c r="X11" i="4"/>
  <c r="Y11" i="4" s="1"/>
  <c r="Z11" i="4" s="1"/>
  <c r="W12" i="4"/>
  <c r="X12" i="4"/>
  <c r="Y12" i="4" s="1"/>
  <c r="Z12" i="4" s="1"/>
  <c r="W13" i="4"/>
  <c r="X13" i="4"/>
  <c r="Y13" i="4"/>
  <c r="Z13" i="4" s="1"/>
  <c r="W14" i="4"/>
  <c r="X14" i="4"/>
  <c r="Y14" i="4" s="1"/>
  <c r="Z14" i="4" s="1"/>
  <c r="W15" i="4"/>
  <c r="X15" i="4"/>
  <c r="Y15" i="4"/>
  <c r="Z15" i="4" s="1"/>
  <c r="W16" i="4"/>
  <c r="X16" i="4"/>
  <c r="Y16" i="4" s="1"/>
  <c r="Z16" i="4" s="1"/>
  <c r="W17" i="4"/>
  <c r="X17" i="4"/>
  <c r="Y17" i="4" s="1"/>
  <c r="Z17" i="4" s="1"/>
  <c r="W18" i="4"/>
  <c r="X18" i="4"/>
  <c r="Y18" i="4"/>
  <c r="Z18" i="4" s="1"/>
  <c r="W19" i="4"/>
  <c r="X19" i="4"/>
  <c r="Y19" i="4"/>
  <c r="Z19" i="4" s="1"/>
  <c r="W20" i="4"/>
  <c r="X20" i="4"/>
  <c r="Y20" i="4" s="1"/>
  <c r="Z20" i="4" s="1"/>
  <c r="W21" i="4"/>
  <c r="X21" i="4"/>
  <c r="Y21" i="4"/>
  <c r="Z21" i="4" s="1"/>
  <c r="W22" i="4"/>
  <c r="X22" i="4"/>
  <c r="Y22" i="4"/>
  <c r="Z22" i="4" s="1"/>
  <c r="W23" i="4"/>
  <c r="X23" i="4"/>
  <c r="Y23" i="4"/>
  <c r="Z23" i="4" s="1"/>
</calcChain>
</file>

<file path=xl/sharedStrings.xml><?xml version="1.0" encoding="utf-8"?>
<sst xmlns="http://schemas.openxmlformats.org/spreadsheetml/2006/main" count="291" uniqueCount="86">
  <si>
    <t>ZAR</t>
  </si>
  <si>
    <t>Entry Date</t>
  </si>
  <si>
    <t>Debit/Credit Ind.</t>
  </si>
  <si>
    <t>Holidays</t>
  </si>
  <si>
    <t>Report date</t>
  </si>
  <si>
    <t>Days Outstanding</t>
  </si>
  <si>
    <t>Aging</t>
  </si>
  <si>
    <t>+120 Days</t>
  </si>
  <si>
    <t>Grand Total</t>
  </si>
  <si>
    <t>Items</t>
  </si>
  <si>
    <t>Debit</t>
  </si>
  <si>
    <t>Column Labels</t>
  </si>
  <si>
    <t>Total Items</t>
  </si>
  <si>
    <t>Total Value</t>
  </si>
  <si>
    <t>Value</t>
  </si>
  <si>
    <t>DR</t>
  </si>
  <si>
    <t/>
  </si>
  <si>
    <t>Text</t>
  </si>
  <si>
    <t>Document Number</t>
  </si>
  <si>
    <t>Invoice reference</t>
  </si>
  <si>
    <t>Document Type</t>
  </si>
  <si>
    <t>Clearing Document</t>
  </si>
  <si>
    <t>Reference</t>
  </si>
  <si>
    <t>Amount in local currency</t>
  </si>
  <si>
    <t>Local Currency</t>
  </si>
  <si>
    <t>Document Date</t>
  </si>
  <si>
    <t>Posting Date</t>
  </si>
  <si>
    <t>Clearing date</t>
  </si>
  <si>
    <t>Time of Entry</t>
  </si>
  <si>
    <t>Parked by</t>
  </si>
  <si>
    <t>Payment Block</t>
  </si>
  <si>
    <t>Payment Method</t>
  </si>
  <si>
    <t>Company Code</t>
  </si>
  <si>
    <t>G/L Account</t>
  </si>
  <si>
    <t>Assignment</t>
  </si>
  <si>
    <t>DG</t>
  </si>
  <si>
    <t>Report Date</t>
  </si>
  <si>
    <t>Ageing</t>
  </si>
  <si>
    <t>Credit</t>
  </si>
  <si>
    <t>A097080</t>
  </si>
  <si>
    <t>A022570</t>
  </si>
  <si>
    <t>A204526</t>
  </si>
  <si>
    <t>A161376</t>
  </si>
  <si>
    <t>A1</t>
  </si>
  <si>
    <t>Stationery March 2015 Order 11555353</t>
  </si>
  <si>
    <t>Stationery May 2015 Order 11555076</t>
  </si>
  <si>
    <t>Stationery July 2015 Order 11555274</t>
  </si>
  <si>
    <t>Stationery September 2015 Order 11555079</t>
  </si>
  <si>
    <t>Stationery February 2016 Order 11555079</t>
  </si>
  <si>
    <t>Stationery February 2016 Order 11555076</t>
  </si>
  <si>
    <t>Stationery April 2016 Order 11555076</t>
  </si>
  <si>
    <t>Stationery November 2016 Order 11555353</t>
  </si>
  <si>
    <t>Stationery November 2016 Order 11555076</t>
  </si>
  <si>
    <t>Stationery December 2016 Order 11555353</t>
  </si>
  <si>
    <t>Stationery March 2017 Order 11555076</t>
  </si>
  <si>
    <t>Stationery May 2017 Order 11555076</t>
  </si>
  <si>
    <t>Central Debtors Age Analysis</t>
  </si>
  <si>
    <t>Customer</t>
  </si>
  <si>
    <t>20150331</t>
  </si>
  <si>
    <t>20150531</t>
  </si>
  <si>
    <t>20150731</t>
  </si>
  <si>
    <t>20150930</t>
  </si>
  <si>
    <t>20160229</t>
  </si>
  <si>
    <t>20160501</t>
  </si>
  <si>
    <t>20161130</t>
  </si>
  <si>
    <t>20161231</t>
  </si>
  <si>
    <t>20170531</t>
  </si>
  <si>
    <t>20170630</t>
  </si>
  <si>
    <t>Tax code</t>
  </si>
  <si>
    <t>CLEARING</t>
  </si>
  <si>
    <t>A179070</t>
  </si>
  <si>
    <t>BMW SA (PTY) LTD</t>
  </si>
  <si>
    <t>002701 GOODYEAR SA IT22027ZA074 392</t>
  </si>
  <si>
    <t>PAYMENT FOR 1800</t>
  </si>
  <si>
    <t>BC FOR 180087829</t>
  </si>
  <si>
    <t>1000</t>
  </si>
  <si>
    <t>120900</t>
  </si>
  <si>
    <t>SBV Bloemfontein</t>
  </si>
  <si>
    <t>SBV Cape Town</t>
  </si>
  <si>
    <t>SBV Pinetown</t>
  </si>
  <si>
    <t>BMW Financial Services SA (Pty) Ltd</t>
  </si>
  <si>
    <t>FSS One Time Debtor</t>
  </si>
  <si>
    <t>91 to 120 Days</t>
  </si>
  <si>
    <t>Customer Name</t>
  </si>
  <si>
    <t>31 to 60 Days</t>
  </si>
  <si>
    <t>Open items as at 18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</si>
</sst>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-* #,##0.00\ _D_M_-;\-* #,##0.00\ _D_M_-;_-* &quot;-&quot;??\ _D_M_-;_-@_-"/>
    <numFmt numFmtId="166" formatCode="_-* #,##0.00\ &quot;DM&quot;_-;\-* #,##0.00\ &quot;DM&quot;_-;_-* &quot;-&quot;??\ &quot;DM&quot;_-;_-@_-"/>
    <numFmt numFmtId="167" formatCode="[$-F400]h:mm:ss\ AM/PM"/>
    <numFmt numFmtId="168" formatCode="_ * #,##0_ ;_ * \-#,##0_ ;_ * &quot;-&quot;??_ ;_ @_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/>
    <xf numFmtId="165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164" fontId="1" fillId="0" borderId="0" applyFont="0" applyFill="0" applyBorder="0" applyAlignment="0" applyProtection="0"/>
  </cellStyleXfs>
  <cellXfs count="21">
    <xf numFmtId="0" fontId="0" fillId="0" borderId="0" xfId="0" applyAlignment="1">
      <alignment vertical="top"/>
    </xf>
    <xf numFmtId="0" fontId="20" fillId="0" borderId="0" xfId="0" quotePrefix="1" applyFont="1" applyAlignment="1">
      <alignment vertical="top"/>
    </xf>
    <xf numFmtId="0" fontId="21" fillId="0" borderId="0" xfId="0" applyFont="1" applyAlignment="1">
      <alignment vertical="top"/>
    </xf>
    <xf numFmtId="0" fontId="0" fillId="0" borderId="0" xfId="0" pivotButton="1" applyAlignment="1">
      <alignment vertical="top"/>
    </xf>
    <xf numFmtId="164" fontId="0" fillId="0" borderId="0" xfId="1" applyFont="1" applyAlignment="1">
      <alignment vertical="top"/>
    </xf>
    <xf numFmtId="0" fontId="0" fillId="0" borderId="0" xfId="0" applyNumberFormat="1" applyAlignment="1">
      <alignment vertical="top"/>
    </xf>
    <xf numFmtId="0" fontId="19" fillId="0" borderId="0" xfId="44"/>
    <xf numFmtId="14" fontId="19" fillId="0" borderId="0" xfId="44" applyNumberFormat="1"/>
    <xf numFmtId="0" fontId="0" fillId="0" borderId="0" xfId="0" applyAlignment="1">
      <alignment horizontal="right" vertical="top"/>
    </xf>
    <xf numFmtId="0" fontId="2" fillId="0" borderId="0" xfId="0" applyFont="1" applyAlignment="1">
      <alignment horizontal="left" vertical="top"/>
    </xf>
    <xf numFmtId="168" fontId="0" fillId="0" borderId="0" xfId="0" applyNumberFormat="1" applyAlignment="1">
      <alignment vertical="top"/>
    </xf>
    <xf numFmtId="0" fontId="22" fillId="0" borderId="0" xfId="0" applyFont="1" applyAlignment="1">
      <alignment horizontal="left" vertical="top"/>
    </xf>
    <xf numFmtId="0" fontId="2" fillId="33" borderId="0" xfId="0" applyFont="1" applyFill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164" fontId="0" fillId="0" borderId="0" xfId="0" applyNumberFormat="1" applyAlignment="1">
      <alignment vertical="top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0" xfId="45" xr:uid="{00000000-0005-0000-0000-00001C000000}"/>
    <cellStyle name="Comma 2" xfId="46" xr:uid="{00000000-0005-0000-0000-00001D000000}"/>
    <cellStyle name="Comma 3" xfId="52" xr:uid="{00000000-0005-0000-0000-00001E000000}"/>
    <cellStyle name="Currency 10" xfId="47" xr:uid="{00000000-0005-0000-0000-00001F00000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 xr:uid="{00000000-0005-0000-0000-00002A000000}"/>
    <cellStyle name="Normal 2 2" xfId="49" xr:uid="{00000000-0005-0000-0000-00002B000000}"/>
    <cellStyle name="Normal 2 2 2" xfId="50" xr:uid="{00000000-0005-0000-0000-00002C000000}"/>
    <cellStyle name="Normal 3" xfId="51" xr:uid="{00000000-0005-0000-0000-00002D000000}"/>
    <cellStyle name="Normal 4" xfId="44" xr:uid="{00000000-0005-0000-0000-00002E000000}"/>
    <cellStyle name="Normal 5" xfId="42" xr:uid="{00000000-0005-0000-0000-00002F000000}"/>
    <cellStyle name="Note 2" xfId="43" xr:uid="{00000000-0005-0000-0000-000030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94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4" formatCode="_ * #,##0.00_ ;_ * \-#,##0.00_ ;_ * &quot;-&quot;??_ ;_ @_ 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4" formatCode="_ * #,##0.00_ ;_ * \-#,##0.00_ ;_ * &quot;-&quot;??_ ;_ @_ 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7" formatCode="[$-F400]h:mm:ss\ AM/PM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4" formatCode="_ * #,##0.00_ ;_ * \-#,##0.0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889000</xdr:colOff>
      <xdr:row>4</xdr:row>
      <xdr:rowOff>62675</xdr:rowOff>
    </xdr:to>
    <xdr:pic>
      <xdr:nvPicPr>
        <xdr:cNvPr id="2" name="Picture 1" descr="StandardBan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148840" cy="710375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ston, Peter P" refreshedDate="44760.415892939818" createdVersion="4" refreshedVersion="7" minRefreshableVersion="3" recordCount="19" xr:uid="{00000000-000A-0000-FFFF-FFFF04000000}">
  <cacheSource type="worksheet">
    <worksheetSource name="Table1"/>
  </cacheSource>
  <cacheFields count="26">
    <cacheField name="Document Number" numFmtId="0">
      <sharedItems containsSemiMixedTypes="0" containsString="0" containsNumber="1" containsInteger="1" minValue="1600102593" maxValue="1800933822"/>
    </cacheField>
    <cacheField name="Invoice reference" numFmtId="0">
      <sharedItems containsSemiMixedTypes="0" containsString="0" containsNumber="1" containsInteger="1" minValue="1600102593" maxValue="1800933822"/>
    </cacheField>
    <cacheField name="Customer" numFmtId="0">
      <sharedItems containsSemiMixedTypes="0" containsString="0" containsNumber="1" containsInteger="1" minValue="2000559" maxValue="2100005"/>
    </cacheField>
    <cacheField name="Customer Name" numFmtId="0">
      <sharedItems/>
    </cacheField>
    <cacheField name="Document Type" numFmtId="0">
      <sharedItems/>
    </cacheField>
    <cacheField name="Clearing Document" numFmtId="0">
      <sharedItems/>
    </cacheField>
    <cacheField name="Text" numFmtId="4">
      <sharedItems/>
    </cacheField>
    <cacheField name="Reference" numFmtId="0">
      <sharedItems/>
    </cacheField>
    <cacheField name="Amount in local currency" numFmtId="0">
      <sharedItems containsSemiMixedTypes="0" containsString="0" containsNumber="1" minValue="-68829.45" maxValue="68829.45"/>
    </cacheField>
    <cacheField name="Local Currency" numFmtId="14">
      <sharedItems/>
    </cacheField>
    <cacheField name="Document Date" numFmtId="14">
      <sharedItems containsSemiMixedTypes="0" containsNonDate="0" containsDate="1" containsString="0" minDate="2015-03-31T00:00:00" maxDate="2022-02-02T00:00:00"/>
    </cacheField>
    <cacheField name="Posting Date" numFmtId="14">
      <sharedItems containsSemiMixedTypes="0" containsNonDate="0" containsDate="1" containsString="0" minDate="2015-03-31T00:00:00" maxDate="2022-06-02T00:00:00"/>
    </cacheField>
    <cacheField name="Clearing date" numFmtId="167">
      <sharedItems containsNonDate="0" containsString="0" containsBlank="1"/>
    </cacheField>
    <cacheField name="Entry Date" numFmtId="0">
      <sharedItems containsSemiMixedTypes="0" containsString="0" containsNumber="1" containsInteger="1" minValue="42096" maxValue="44736"/>
    </cacheField>
    <cacheField name="Time of Entry" numFmtId="0">
      <sharedItems containsSemiMixedTypes="0" containsString="0" containsNumber="1" minValue="0.34930555555555998" maxValue="0.77059027777778"/>
    </cacheField>
    <cacheField name="Parked by" numFmtId="0">
      <sharedItems/>
    </cacheField>
    <cacheField name="Payment Block" numFmtId="0">
      <sharedItems/>
    </cacheField>
    <cacheField name="Payment Method" numFmtId="0">
      <sharedItems/>
    </cacheField>
    <cacheField name="Company Code" numFmtId="0">
      <sharedItems/>
    </cacheField>
    <cacheField name="Tax code" numFmtId="0">
      <sharedItems/>
    </cacheField>
    <cacheField name="G/L Account" numFmtId="0">
      <sharedItems/>
    </cacheField>
    <cacheField name="Assignment" numFmtId="14">
      <sharedItems/>
    </cacheField>
    <cacheField name="Debit/Credit Ind." numFmtId="0">
      <sharedItems containsBlank="1" count="3">
        <s v="Credit"/>
        <s v="Debit"/>
        <m u="1"/>
      </sharedItems>
    </cacheField>
    <cacheField name="Report Date" numFmtId="14">
      <sharedItems containsSemiMixedTypes="0" containsNonDate="0" containsDate="1" containsString="0" minDate="2022-07-18T00:00:00" maxDate="2022-07-19T00:00:00"/>
    </cacheField>
    <cacheField name="Days Outstanding" numFmtId="0">
      <sharedItems containsSemiMixedTypes="0" containsString="0" containsNumber="1" containsInteger="1" minValue="33" maxValue="1829"/>
    </cacheField>
    <cacheField name="Ageing" numFmtId="0">
      <sharedItems containsBlank="1" count="6">
        <s v="+120 Days"/>
        <s v="91 to 120 Days"/>
        <s v="31 to 60 Days"/>
        <m u="1"/>
        <s v="0 to 30 Days" u="1"/>
        <s v="61 to 90 Day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600102593"/>
    <n v="1600102593"/>
    <n v="2000559"/>
    <s v="SBV Bloemfontein"/>
    <s v="DG"/>
    <s v=""/>
    <s v="Stationery March 2015 Order 11555353"/>
    <s v=""/>
    <n v="-1777.26"/>
    <s v="ZAR"/>
    <d v="2015-03-31T00:00:00"/>
    <d v="2015-03-31T00:00:00"/>
    <m/>
    <n v="42096"/>
    <n v="0.44061342592593"/>
    <s v=""/>
    <s v=""/>
    <s v=""/>
    <s v="1000"/>
    <s v="A1"/>
    <s v="120900"/>
    <s v="20150331"/>
    <x v="0"/>
    <d v="2022-07-18T00:00:00"/>
    <n v="1829"/>
    <x v="0"/>
  </r>
  <r>
    <n v="1800293449"/>
    <n v="1800293449"/>
    <n v="2000596"/>
    <s v="SBV Cape Town"/>
    <s v="DR"/>
    <s v=""/>
    <s v="Stationery May 2015 Order 11555076"/>
    <s v=""/>
    <n v="4406.28"/>
    <s v="ZAR"/>
    <d v="2015-05-31T00:00:00"/>
    <d v="2015-05-31T00:00:00"/>
    <m/>
    <n v="42157"/>
    <n v="0.48209490740741001"/>
    <s v="A022570"/>
    <s v=""/>
    <s v=""/>
    <s v="1000"/>
    <s v="A1"/>
    <s v="120900"/>
    <s v="20150531"/>
    <x v="1"/>
    <d v="2022-07-18T00:00:00"/>
    <n v="1789"/>
    <x v="0"/>
  </r>
  <r>
    <n v="1800306730"/>
    <n v="1800306730"/>
    <n v="2000600"/>
    <s v="SBV Pinetown"/>
    <s v="DR"/>
    <s v=""/>
    <s v="Stationery July 2015 Order 11555274"/>
    <s v=""/>
    <n v="2405.83"/>
    <s v="ZAR"/>
    <d v="2015-07-31T00:00:00"/>
    <d v="2015-07-31T00:00:00"/>
    <m/>
    <n v="42219"/>
    <n v="0.51905092592593005"/>
    <s v=""/>
    <s v=""/>
    <s v=""/>
    <s v="1000"/>
    <s v="A1"/>
    <s v="120900"/>
    <s v="20150731"/>
    <x v="1"/>
    <d v="2022-07-18T00:00:00"/>
    <n v="1746"/>
    <x v="0"/>
  </r>
  <r>
    <n v="1800303332"/>
    <n v="1800303332"/>
    <n v="2000559"/>
    <s v="SBV Bloemfontein"/>
    <s v="DR"/>
    <s v=""/>
    <s v="Stationery September 2015 Order 11555079"/>
    <s v=""/>
    <n v="6807.16"/>
    <s v="ZAR"/>
    <d v="2015-09-30T00:00:00"/>
    <d v="2015-09-30T00:00:00"/>
    <m/>
    <n v="42278"/>
    <n v="0.60803240740741005"/>
    <s v="A022570"/>
    <s v=""/>
    <s v=""/>
    <s v="1000"/>
    <s v="A1"/>
    <s v="120900"/>
    <s v="20150930"/>
    <x v="1"/>
    <d v="2022-07-18T00:00:00"/>
    <n v="1704"/>
    <x v="0"/>
  </r>
  <r>
    <n v="1800315561"/>
    <n v="1800315561"/>
    <n v="2000559"/>
    <s v="SBV Bloemfontein"/>
    <s v="DR"/>
    <s v=""/>
    <s v="Stationery February 2016 Order 11555079"/>
    <s v=""/>
    <n v="2800.79"/>
    <s v="ZAR"/>
    <d v="2016-02-29T00:00:00"/>
    <d v="2016-02-29T00:00:00"/>
    <m/>
    <n v="42430"/>
    <n v="0.63243055555556005"/>
    <s v="A022570"/>
    <s v=""/>
    <s v=""/>
    <s v="1000"/>
    <s v="A1"/>
    <s v="120900"/>
    <s v="20160229"/>
    <x v="1"/>
    <d v="2022-07-18T00:00:00"/>
    <n v="1599"/>
    <x v="0"/>
  </r>
  <r>
    <n v="1800320829"/>
    <n v="1800320829"/>
    <n v="2000596"/>
    <s v="SBV Cape Town"/>
    <s v="DR"/>
    <s v=""/>
    <s v="Stationery February 2016 Order 11555076"/>
    <s v=""/>
    <n v="920.79"/>
    <s v="ZAR"/>
    <d v="2016-02-29T00:00:00"/>
    <d v="2016-02-29T00:00:00"/>
    <m/>
    <n v="42430"/>
    <n v="0.63253472222221996"/>
    <s v="A022570"/>
    <s v=""/>
    <s v=""/>
    <s v="1000"/>
    <s v="A1"/>
    <s v="120900"/>
    <s v="20160229"/>
    <x v="1"/>
    <d v="2022-07-18T00:00:00"/>
    <n v="1599"/>
    <x v="0"/>
  </r>
  <r>
    <n v="1800333288"/>
    <n v="1800333288"/>
    <n v="2000596"/>
    <s v="SBV Cape Town"/>
    <s v="DR"/>
    <s v=""/>
    <s v="Stationery April 2016 Order 11555076"/>
    <s v=""/>
    <n v="419.69"/>
    <s v="ZAR"/>
    <d v="2016-05-01T00:00:00"/>
    <d v="2016-05-01T00:00:00"/>
    <m/>
    <n v="42496"/>
    <n v="0.43754629629629999"/>
    <s v="A097080"/>
    <s v=""/>
    <s v=""/>
    <s v="1000"/>
    <s v="A1"/>
    <s v="120900"/>
    <s v="20160501"/>
    <x v="1"/>
    <d v="2022-07-18T00:00:00"/>
    <n v="1558"/>
    <x v="0"/>
  </r>
  <r>
    <n v="1800352321"/>
    <n v="1800352321"/>
    <n v="2000559"/>
    <s v="SBV Bloemfontein"/>
    <s v="DR"/>
    <s v=""/>
    <s v="Stationery November 2016 Order 11555353"/>
    <s v=""/>
    <n v="2274.64"/>
    <s v="ZAR"/>
    <d v="2016-11-30T00:00:00"/>
    <d v="2016-11-30T00:00:00"/>
    <m/>
    <n v="42706"/>
    <n v="0.61212962962963002"/>
    <s v="A022570"/>
    <s v=""/>
    <s v=""/>
    <s v="1000"/>
    <s v="A1"/>
    <s v="120900"/>
    <s v="20161130"/>
    <x v="1"/>
    <d v="2022-07-18T00:00:00"/>
    <n v="1409"/>
    <x v="0"/>
  </r>
  <r>
    <n v="1800359903"/>
    <n v="1800359903"/>
    <n v="2000596"/>
    <s v="SBV Cape Town"/>
    <s v="DR"/>
    <s v=""/>
    <s v="Stationery November 2016 Order 11555076"/>
    <s v=""/>
    <n v="779.99"/>
    <s v="ZAR"/>
    <d v="2016-11-30T00:00:00"/>
    <d v="2016-11-30T00:00:00"/>
    <m/>
    <n v="42706"/>
    <n v="0.61234953703703998"/>
    <s v="A022570"/>
    <s v=""/>
    <s v=""/>
    <s v="1000"/>
    <s v="A1"/>
    <s v="120900"/>
    <s v="20161130"/>
    <x v="1"/>
    <d v="2022-07-18T00:00:00"/>
    <n v="1409"/>
    <x v="0"/>
  </r>
  <r>
    <n v="1800360084"/>
    <n v="1800360084"/>
    <n v="2000559"/>
    <s v="SBV Bloemfontein"/>
    <s v="DR"/>
    <s v=""/>
    <s v="Stationery December 2016 Order 11555353"/>
    <s v=""/>
    <n v="1543.97"/>
    <s v="ZAR"/>
    <d v="2016-12-31T00:00:00"/>
    <d v="2016-12-31T00:00:00"/>
    <m/>
    <n v="42739"/>
    <n v="0.64092592592593001"/>
    <s v="A161376"/>
    <s v=""/>
    <s v=""/>
    <s v="1000"/>
    <s v="A1"/>
    <s v="120900"/>
    <s v="20161231"/>
    <x v="1"/>
    <d v="2022-07-18T00:00:00"/>
    <n v="1388"/>
    <x v="0"/>
  </r>
  <r>
    <n v="1800371662"/>
    <n v="1800371662"/>
    <n v="2000596"/>
    <s v="SBV Cape Town"/>
    <s v="DR"/>
    <s v=""/>
    <s v="Stationery March 2017 Order 11555076"/>
    <s v=""/>
    <n v="779.99"/>
    <s v="ZAR"/>
    <d v="2017-03-31T00:00:00"/>
    <d v="2017-05-31T00:00:00"/>
    <m/>
    <n v="42887"/>
    <n v="0.40248842592592998"/>
    <s v="A204526"/>
    <s v=""/>
    <s v=""/>
    <s v="1000"/>
    <s v="A1"/>
    <s v="120900"/>
    <s v="20170531"/>
    <x v="1"/>
    <d v="2022-07-18T00:00:00"/>
    <n v="1286"/>
    <x v="0"/>
  </r>
  <r>
    <n v="1800375631"/>
    <n v="1800375631"/>
    <n v="2000596"/>
    <s v="SBV Cape Town"/>
    <s v="DR"/>
    <s v=""/>
    <s v="Stationery May 2017 Order 11555076"/>
    <s v=""/>
    <n v="684.2"/>
    <s v="ZAR"/>
    <d v="2017-06-30T00:00:00"/>
    <d v="2017-06-30T00:00:00"/>
    <m/>
    <n v="42919"/>
    <n v="0.60225694444444"/>
    <s v="A022570"/>
    <s v=""/>
    <s v=""/>
    <s v="1000"/>
    <s v="A1"/>
    <s v="120900"/>
    <s v="20170630"/>
    <x v="1"/>
    <d v="2022-07-18T00:00:00"/>
    <n v="1265"/>
    <x v="0"/>
  </r>
  <r>
    <n v="1600253262"/>
    <n v="1600253262"/>
    <n v="2003618"/>
    <s v="BMW Financial Services SA (Pty) Ltd"/>
    <s v="DG"/>
    <s v=""/>
    <s v="BMW SA (PTY) LTD"/>
    <s v="CLEARING"/>
    <n v="-2300"/>
    <s v="ZAR"/>
    <d v="2022-01-28T00:00:00"/>
    <d v="2022-01-28T00:00:00"/>
    <m/>
    <n v="44594"/>
    <n v="0.77056712962963003"/>
    <s v="A179070"/>
    <s v=""/>
    <s v=""/>
    <s v="1000"/>
    <s v=""/>
    <s v="120900"/>
    <s v=""/>
    <x v="0"/>
    <d v="2022-07-18T00:00:00"/>
    <n v="116"/>
    <x v="1"/>
  </r>
  <r>
    <n v="1600253263"/>
    <n v="1600253263"/>
    <n v="2003618"/>
    <s v="BMW Financial Services SA (Pty) Ltd"/>
    <s v="DG"/>
    <s v=""/>
    <s v="BMW SA (PTY) LTD"/>
    <s v="CLEARING"/>
    <n v="-1265"/>
    <s v="ZAR"/>
    <d v="2022-01-28T00:00:00"/>
    <d v="2022-01-28T00:00:00"/>
    <m/>
    <n v="44594"/>
    <n v="0.77059027777778"/>
    <s v="A179070"/>
    <s v=""/>
    <s v=""/>
    <s v="1000"/>
    <s v=""/>
    <s v="120900"/>
    <s v=""/>
    <x v="0"/>
    <d v="2022-07-18T00:00:00"/>
    <n v="116"/>
    <x v="1"/>
  </r>
  <r>
    <n v="1600253660"/>
    <n v="1600253660"/>
    <n v="2100005"/>
    <s v="FSS One Time Debtor"/>
    <s v="DG"/>
    <s v=""/>
    <s v="002701 GOODYEAR SA IT22027ZA074 392"/>
    <s v="PAYMENT FOR 1800"/>
    <n v="-68829.45"/>
    <s v="ZAR"/>
    <d v="2022-02-01T00:00:00"/>
    <d v="2022-02-01T00:00:00"/>
    <m/>
    <n v="44595"/>
    <n v="0.43829861111111001"/>
    <s v="A179070"/>
    <s v=""/>
    <s v=""/>
    <s v="1000"/>
    <s v=""/>
    <s v="120900"/>
    <s v=""/>
    <x v="0"/>
    <d v="2022-07-18T00:00:00"/>
    <n v="114"/>
    <x v="1"/>
  </r>
  <r>
    <n v="1800884111"/>
    <n v="1800884111"/>
    <n v="2100005"/>
    <s v="FSS One Time Debtor"/>
    <s v="DR"/>
    <s v=""/>
    <s v="002701 GOODYEAR SA IT22027ZA074 392"/>
    <s v="BC FOR 180087829"/>
    <n v="338.71"/>
    <s v="ZAR"/>
    <d v="2022-02-01T00:00:00"/>
    <d v="2022-02-01T00:00:00"/>
    <m/>
    <n v="44595"/>
    <n v="0.43831018518518999"/>
    <s v="A179070"/>
    <s v=""/>
    <s v=""/>
    <s v="1000"/>
    <s v=""/>
    <s v="120900"/>
    <s v=""/>
    <x v="1"/>
    <d v="2022-07-18T00:00:00"/>
    <n v="114"/>
    <x v="1"/>
  </r>
  <r>
    <n v="1800933821"/>
    <n v="1800933821"/>
    <n v="2003618"/>
    <s v="BMW Financial Services SA (Pty) Ltd"/>
    <s v="DR"/>
    <s v=""/>
    <s v="BMW SA (PTY) LTD"/>
    <s v="CLEARING"/>
    <n v="2300"/>
    <s v="ZAR"/>
    <d v="2022-01-28T00:00:00"/>
    <d v="2022-06-01T00:00:00"/>
    <m/>
    <n v="44736"/>
    <n v="0.35008101851852003"/>
    <s v="A179070"/>
    <s v=""/>
    <s v=""/>
    <s v="1000"/>
    <s v=""/>
    <s v="120900"/>
    <s v=""/>
    <x v="1"/>
    <d v="2022-07-18T00:00:00"/>
    <n v="33"/>
    <x v="2"/>
  </r>
  <r>
    <n v="1800933822"/>
    <n v="1800933822"/>
    <n v="2003618"/>
    <s v="BMW Financial Services SA (Pty) Ltd"/>
    <s v="DR"/>
    <s v=""/>
    <s v="BMW SA (PTY) LTD"/>
    <s v="CLEARING"/>
    <n v="1265"/>
    <s v="ZAR"/>
    <d v="2022-01-28T00:00:00"/>
    <d v="2022-06-01T00:00:00"/>
    <m/>
    <n v="44736"/>
    <n v="0.35031250000000003"/>
    <s v="A179070"/>
    <s v=""/>
    <s v=""/>
    <s v="1000"/>
    <s v=""/>
    <s v="120900"/>
    <s v=""/>
    <x v="1"/>
    <d v="2022-07-18T00:00:00"/>
    <n v="33"/>
    <x v="2"/>
  </r>
  <r>
    <n v="1800933820"/>
    <n v="1800933820"/>
    <n v="2100005"/>
    <s v="FSS One Time Debtor"/>
    <s v="DR"/>
    <s v=""/>
    <s v="002701 GOODYEAR SA IT22027ZA074 392"/>
    <s v="CLEARING"/>
    <n v="68829.45"/>
    <s v="ZAR"/>
    <d v="2022-02-01T00:00:00"/>
    <d v="2022-06-01T00:00:00"/>
    <m/>
    <n v="44736"/>
    <n v="0.34930555555555998"/>
    <s v="A179070"/>
    <s v=""/>
    <s v=""/>
    <s v="1000"/>
    <s v=""/>
    <s v="120900"/>
    <s v=""/>
    <x v="1"/>
    <d v="2022-07-18T00:00:00"/>
    <n v="3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rowHeaderCaption="Aging">
  <location ref="B9:H15" firstHeaderRow="1" firstDataRow="3" firstDataCol="1"/>
  <pivotFields count="26">
    <pivotField dataField="1"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showAll="0" defaultSubtotal="0"/>
    <pivotField numFmtId="14" showAll="0" defaultSubtotal="0"/>
    <pivotField numFmtId="14" showAll="0" defaultSubtotal="0"/>
    <pivotField showAll="0" defaultSubtotal="0"/>
    <pivotField numFmtId="14" showAl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>
      <items count="4">
        <item x="0"/>
        <item x="1"/>
        <item m="1" x="2"/>
        <item t="default"/>
      </items>
    </pivotField>
    <pivotField numFmtId="14" showAll="0"/>
    <pivotField showAll="0"/>
    <pivotField axis="axisRow" showAll="0" defaultSubtotal="0">
      <items count="6">
        <item m="1" x="4"/>
        <item x="2"/>
        <item m="1" x="5"/>
        <item x="1"/>
        <item x="0"/>
        <item m="1" x="3"/>
      </items>
    </pivotField>
  </pivotFields>
  <rowFields count="1">
    <field x="25"/>
  </rowFields>
  <rowItems count="4">
    <i>
      <x v="1"/>
    </i>
    <i>
      <x v="3"/>
    </i>
    <i>
      <x v="4"/>
    </i>
    <i t="grand">
      <x/>
    </i>
  </rowItems>
  <colFields count="2">
    <field x="2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Items" fld="0" subtotal="count" baseField="0" baseItem="0"/>
    <dataField name="Value" fld="8" baseField="0" baseItem="0"/>
  </dataFields>
  <formats count="22">
    <format dxfId="93">
      <pivotArea dataOnly="0" labelOnly="1" fieldPosition="0">
        <references count="1">
          <reference field="22" count="0"/>
        </references>
      </pivotArea>
    </format>
    <format dxfId="92">
      <pivotArea field="2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1">
      <pivotArea field="2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0">
      <pivotArea dataOnly="0" labelOnly="1" outline="0" fieldPosition="0">
        <references count="2">
          <reference field="4294967294" count="2">
            <x v="0"/>
            <x v="1"/>
          </reference>
          <reference field="22" count="1" selected="0">
            <x v="0"/>
          </reference>
        </references>
      </pivotArea>
    </format>
    <format dxfId="89">
      <pivotArea dataOnly="0" labelOnly="1" outline="0" fieldPosition="0">
        <references count="2">
          <reference field="4294967294" count="2">
            <x v="0"/>
            <x v="1"/>
          </reference>
          <reference field="22" count="1" selected="0">
            <x v="1"/>
          </reference>
        </references>
      </pivotArea>
    </format>
    <format dxfId="88">
      <pivotArea collapsedLevelsAreSubtotals="1" fieldPosition="0">
        <references count="3">
          <reference field="4294967294" count="2" selected="0">
            <x v="0"/>
            <x v="1"/>
          </reference>
          <reference field="22" count="1" selected="0">
            <x v="1"/>
          </reference>
          <reference field="25" count="4">
            <x v="0"/>
            <x v="1"/>
            <x v="2"/>
            <x v="3"/>
          </reference>
        </references>
      </pivotArea>
    </format>
    <format dxfId="87">
      <pivotArea field="25" grandCol="1" collapsedLevelsAreSubtotals="1" axis="axisRow" fieldPosition="0">
        <references count="2">
          <reference field="4294967294" count="2" selected="0">
            <x v="0"/>
            <x v="1"/>
          </reference>
          <reference field="25" count="4">
            <x v="0"/>
            <x v="1"/>
            <x v="2"/>
            <x v="3"/>
          </reference>
        </references>
      </pivotArea>
    </format>
    <format dxfId="86">
      <pivotArea field="22" grandRow="1" outline="0" collapsedLevelsAreSubtotals="1" axis="axisCol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format>
    <format dxfId="85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4">
      <pivotArea collapsedLevelsAreSubtotals="1" fieldPosition="0">
        <references count="3">
          <reference field="4294967294" count="1" selected="0">
            <x v="1"/>
          </reference>
          <reference field="22" count="1" selected="0">
            <x v="0"/>
          </reference>
          <reference field="25" count="2">
            <x v="2"/>
            <x v="3"/>
          </reference>
        </references>
      </pivotArea>
    </format>
    <format dxfId="83">
      <pivotArea field="22" grandRow="1" outline="0" collapsedLevelsAreSubtotals="1" axis="axisCol" fieldPosition="0">
        <references count="2">
          <reference field="4294967294" count="1" selected="0">
            <x v="1"/>
          </reference>
          <reference field="22" count="1" selected="0">
            <x v="0"/>
          </reference>
        </references>
      </pivotArea>
    </format>
    <format dxfId="82">
      <pivotArea collapsedLevelsAreSubtotals="1" fieldPosition="0">
        <references count="3">
          <reference field="4294967294" count="1" selected="0">
            <x v="0"/>
          </reference>
          <reference field="22" count="1" selected="0">
            <x v="1"/>
          </reference>
          <reference field="25" count="1">
            <x v="4"/>
          </reference>
        </references>
      </pivotArea>
    </format>
    <format dxfId="81">
      <pivotArea field="25" grandCol="1" collapsedLevelsAreSubtotals="1" axis="axisRow" fieldPosition="0">
        <references count="2">
          <reference field="4294967294" count="1" selected="0">
            <x v="0"/>
          </reference>
          <reference field="25" count="1">
            <x v="4"/>
          </reference>
        </references>
      </pivotArea>
    </format>
    <format dxfId="80">
      <pivotArea collapsedLevelsAreSubtotals="1" fieldPosition="0">
        <references count="3">
          <reference field="4294967294" count="1" selected="0">
            <x v="1"/>
          </reference>
          <reference field="22" count="1" selected="0">
            <x v="1"/>
          </reference>
          <reference field="25" count="1">
            <x v="4"/>
          </reference>
        </references>
      </pivotArea>
    </format>
    <format dxfId="79">
      <pivotArea field="22" grandRow="1" outline="0" collapsedLevelsAreSubtotals="1" axis="axisCol" fieldPosition="0">
        <references count="2">
          <reference field="4294967294" count="1" selected="0">
            <x v="1"/>
          </reference>
          <reference field="22" count="1" selected="0">
            <x v="1"/>
          </reference>
        </references>
      </pivotArea>
    </format>
    <format dxfId="78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7">
      <pivotArea field="25" grandCol="1" collapsedLevelsAreSubtotals="1" axis="axisRow" fieldPosition="0">
        <references count="2">
          <reference field="4294967294" count="1" selected="0">
            <x v="1"/>
          </reference>
          <reference field="25" count="1">
            <x v="4"/>
          </reference>
        </references>
      </pivotArea>
    </format>
    <format dxfId="76">
      <pivotArea collapsedLevelsAreSubtotals="1" fieldPosition="0">
        <references count="3">
          <reference field="4294967294" count="1" selected="0">
            <x v="1"/>
          </reference>
          <reference field="22" count="1" selected="0">
            <x v="2"/>
          </reference>
          <reference field="25" count="1">
            <x v="5"/>
          </reference>
        </references>
      </pivotArea>
    </format>
    <format dxfId="75">
      <pivotArea field="22" grandRow="1" outline="0" collapsedLevelsAreSubtotals="1" axis="axisCol" fieldPosition="0">
        <references count="2">
          <reference field="4294967294" count="1" selected="0">
            <x v="1"/>
          </reference>
          <reference field="22" count="1" selected="0">
            <x v="2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1"/>
          </reference>
          <reference field="22" count="1" selected="0">
            <x v="0"/>
          </reference>
          <reference field="25" count="1">
            <x v="0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1"/>
          </reference>
          <reference field="22" count="1" selected="0">
            <x v="0"/>
          </reference>
          <reference field="25" count="1">
            <x v="4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1"/>
          </reference>
          <reference field="22" count="1" selected="0">
            <x v="0"/>
          </reference>
          <reference field="25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Z23" totalsRowShown="0" headerRowDxfId="71" dataDxfId="70">
  <tableColumns count="26">
    <tableColumn id="1" xr3:uid="{00000000-0010-0000-0000-000001000000}" name="Document Number" dataDxfId="69"/>
    <tableColumn id="2" xr3:uid="{00000000-0010-0000-0000-000002000000}" name="Invoice reference" dataDxfId="68"/>
    <tableColumn id="28" xr3:uid="{00000000-0010-0000-0000-00001C000000}" name="Customer" dataDxfId="67"/>
    <tableColumn id="21" xr3:uid="{00000000-0010-0000-0000-000015000000}" name="Customer Name" dataDxfId="66"/>
    <tableColumn id="3" xr3:uid="{00000000-0010-0000-0000-000003000000}" name="Document Type" dataDxfId="65"/>
    <tableColumn id="4" xr3:uid="{00000000-0010-0000-0000-000004000000}" name="Clearing Document" dataDxfId="64"/>
    <tableColumn id="5" xr3:uid="{00000000-0010-0000-0000-000005000000}" name="Text" dataDxfId="63"/>
    <tableColumn id="6" xr3:uid="{00000000-0010-0000-0000-000006000000}" name="Reference" dataDxfId="62"/>
    <tableColumn id="7" xr3:uid="{00000000-0010-0000-0000-000007000000}" name="Amount in local currency" dataDxfId="61"/>
    <tableColumn id="8" xr3:uid="{00000000-0010-0000-0000-000008000000}" name="Local Currency" dataDxfId="60"/>
    <tableColumn id="9" xr3:uid="{00000000-0010-0000-0000-000009000000}" name="Document Date" dataDxfId="59"/>
    <tableColumn id="10" xr3:uid="{00000000-0010-0000-0000-00000A000000}" name="Posting Date" dataDxfId="58"/>
    <tableColumn id="11" xr3:uid="{00000000-0010-0000-0000-00000B000000}" name="Clearing date" dataDxfId="57"/>
    <tableColumn id="12" xr3:uid="{00000000-0010-0000-0000-00000C000000}" name="Entry Date" dataDxfId="56"/>
    <tableColumn id="13" xr3:uid="{00000000-0010-0000-0000-00000D000000}" name="Time of Entry" dataDxfId="55"/>
    <tableColumn id="14" xr3:uid="{00000000-0010-0000-0000-00000E000000}" name="Parked by" dataDxfId="54"/>
    <tableColumn id="15" xr3:uid="{00000000-0010-0000-0000-00000F000000}" name="Payment Block" dataDxfId="53"/>
    <tableColumn id="16" xr3:uid="{00000000-0010-0000-0000-000010000000}" name="Payment Method" dataDxfId="52"/>
    <tableColumn id="17" xr3:uid="{00000000-0010-0000-0000-000011000000}" name="Company Code" dataDxfId="51"/>
    <tableColumn id="18" xr3:uid="{00000000-0010-0000-0000-000012000000}" name="Tax code" dataDxfId="50"/>
    <tableColumn id="19" xr3:uid="{00000000-0010-0000-0000-000013000000}" name="G/L Account" dataDxfId="49"/>
    <tableColumn id="20" xr3:uid="{00000000-0010-0000-0000-000014000000}" name="Assignment" dataDxfId="48"/>
    <tableColumn id="24" xr3:uid="{00000000-0010-0000-0000-000018000000}" name="Debit/Credit Ind." dataDxfId="47">
      <calculatedColumnFormula>IF(Table1[[#This Row],[Amount in local currency]]&gt;0,"Debit","Credit")</calculatedColumnFormula>
    </tableColumn>
    <tableColumn id="25" xr3:uid="{00000000-0010-0000-0000-000019000000}" name="Report Date" dataDxfId="46">
      <calculatedColumnFormula>$B$1</calculatedColumnFormula>
    </tableColumn>
    <tableColumn id="26" xr3:uid="{00000000-0010-0000-0000-00001A000000}" name="Days Outstanding" dataDxfId="45">
      <calculatedColumnFormula>NETWORKDAYS(Table1[[#This Row],[Posting Date]],Table1[[#This Row],[Report Date]],Holidays!$A$2:$A$350)</calculatedColumnFormula>
    </tableColumn>
    <tableColumn id="27" xr3:uid="{00000000-0010-0000-0000-00001B000000}" name="Ageing" dataDxfId="44">
      <calculatedColumnFormula>IF(Y5&lt;=30,"0 to 30 Days",IF(AND(60&gt;=Y5,Y5&gt;=31),"31 to 60 Days",IF(AND(90&gt;=Y5,Y5&gt;=61),"61 to 90 Days",IF(AND(120&gt;=Y5,Y5&gt;=91),"91 to 120 Days","+120 Days"))))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149"/>
  <sheetViews>
    <sheetView showGridLines="0" workbookViewId="0">
      <selection activeCell="E1" sqref="E1"/>
    </sheetView>
  </sheetViews>
  <sheetFormatPr defaultRowHeight="12.75" x14ac:dyDescent="0.2"/>
  <cols>
    <col min="1" max="1" width="4.28515625" customWidth="1"/>
    <col min="2" max="2" width="13.7109375" bestFit="1" customWidth="1"/>
    <col min="3" max="3" width="17" bestFit="1" customWidth="1"/>
    <col min="4" max="4" width="8.28515625" style="4" bestFit="1" customWidth="1"/>
    <col min="5" max="5" width="5.85546875" style="4" bestFit="1" customWidth="1"/>
    <col min="6" max="6" width="7.7109375" style="4" bestFit="1" customWidth="1"/>
    <col min="7" max="7" width="11" style="4" bestFit="1" customWidth="1"/>
    <col min="8" max="8" width="11.42578125" style="4" bestFit="1" customWidth="1"/>
    <col min="9" max="9" width="10.5703125" customWidth="1"/>
    <col min="10" max="10" width="10.7109375" customWidth="1"/>
  </cols>
  <sheetData>
    <row r="5" spans="2:8" ht="18.75" x14ac:dyDescent="0.2">
      <c r="B5" s="2" t="s">
        <v>56</v>
      </c>
    </row>
    <row r="6" spans="2:8" ht="15" x14ac:dyDescent="0.2">
      <c r="B6" s="1" t="s">
        <v>85</v>
      </c>
    </row>
    <row r="9" spans="2:8" hidden="1" x14ac:dyDescent="0.2">
      <c r="C9" s="3" t="s">
        <v>11</v>
      </c>
      <c r="D9"/>
      <c r="E9"/>
      <c r="F9"/>
      <c r="G9"/>
      <c r="H9"/>
    </row>
    <row r="10" spans="2:8" x14ac:dyDescent="0.2">
      <c r="C10" s="8" t="s">
        <v>38</v>
      </c>
      <c r="D10" s="8"/>
      <c r="E10" s="8" t="s">
        <v>10</v>
      </c>
      <c r="F10" s="8"/>
      <c r="G10" s="8" t="s">
        <v>12</v>
      </c>
      <c r="H10" s="8" t="s">
        <v>13</v>
      </c>
    </row>
    <row r="11" spans="2:8" x14ac:dyDescent="0.2">
      <c r="B11" s="3" t="s">
        <v>6</v>
      </c>
      <c r="C11" s="8" t="s">
        <v>9</v>
      </c>
      <c r="D11" s="8" t="s">
        <v>14</v>
      </c>
      <c r="E11" s="8" t="s">
        <v>9</v>
      </c>
      <c r="F11" s="8" t="s">
        <v>14</v>
      </c>
      <c r="G11" s="8"/>
      <c r="H11" s="8"/>
    </row>
    <row r="12" spans="2:8" x14ac:dyDescent="0.2">
      <c r="B12" s="16" t="s">
        <v>84</v>
      </c>
      <c r="C12" s="5"/>
      <c r="D12" s="20"/>
      <c r="E12" s="10">
        <v>3</v>
      </c>
      <c r="F12" s="10">
        <v>72394.45</v>
      </c>
      <c r="G12" s="10">
        <v>3</v>
      </c>
      <c r="H12" s="10">
        <v>72394.45</v>
      </c>
    </row>
    <row r="13" spans="2:8" x14ac:dyDescent="0.2">
      <c r="B13" s="16" t="s">
        <v>82</v>
      </c>
      <c r="C13" s="5">
        <v>3</v>
      </c>
      <c r="D13" s="10">
        <v>-72394.45</v>
      </c>
      <c r="E13" s="10">
        <v>1</v>
      </c>
      <c r="F13" s="10">
        <v>338.71</v>
      </c>
      <c r="G13" s="10">
        <v>4</v>
      </c>
      <c r="H13" s="10">
        <v>-72055.739999999991</v>
      </c>
    </row>
    <row r="14" spans="2:8" x14ac:dyDescent="0.2">
      <c r="B14" s="16" t="s">
        <v>7</v>
      </c>
      <c r="C14" s="5">
        <v>1</v>
      </c>
      <c r="D14" s="10">
        <v>-1777.26</v>
      </c>
      <c r="E14" s="10">
        <v>11</v>
      </c>
      <c r="F14" s="10">
        <v>23823.330000000005</v>
      </c>
      <c r="G14" s="10">
        <v>12</v>
      </c>
      <c r="H14" s="10">
        <v>22046.070000000007</v>
      </c>
    </row>
    <row r="15" spans="2:8" x14ac:dyDescent="0.2">
      <c r="B15" s="16" t="s">
        <v>8</v>
      </c>
      <c r="C15" s="5">
        <v>4</v>
      </c>
      <c r="D15" s="10">
        <v>-74171.709999999992</v>
      </c>
      <c r="E15" s="10">
        <v>15</v>
      </c>
      <c r="F15" s="10">
        <v>96556.49</v>
      </c>
      <c r="G15" s="10">
        <v>19</v>
      </c>
      <c r="H15" s="10">
        <v>22384.780000000013</v>
      </c>
    </row>
    <row r="16" spans="2:8" x14ac:dyDescent="0.2">
      <c r="D16"/>
      <c r="E16"/>
      <c r="F16"/>
      <c r="G16"/>
      <c r="H16"/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</sheetData>
  <pageMargins left="0.7" right="0.7" top="0.75" bottom="0.75" header="0.3" footer="0.3"/>
  <pageSetup paperSize="9" orientation="portrait" verticalDpi="4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4"/>
  <sheetViews>
    <sheetView workbookViewId="0">
      <selection activeCell="C12" sqref="C12"/>
    </sheetView>
  </sheetViews>
  <sheetFormatPr defaultRowHeight="12.75" x14ac:dyDescent="0.2"/>
  <cols>
    <col min="1" max="1" width="10.140625" bestFit="1" customWidth="1"/>
  </cols>
  <sheetData>
    <row r="1" spans="1:1" x14ac:dyDescent="0.2">
      <c r="A1" s="6" t="s">
        <v>3</v>
      </c>
    </row>
    <row r="2" spans="1:1" x14ac:dyDescent="0.2">
      <c r="A2" s="7">
        <v>43466</v>
      </c>
    </row>
    <row r="3" spans="1:1" x14ac:dyDescent="0.2">
      <c r="A3" s="7">
        <v>43545</v>
      </c>
    </row>
    <row r="4" spans="1:1" x14ac:dyDescent="0.2">
      <c r="A4" s="7">
        <v>43574</v>
      </c>
    </row>
    <row r="5" spans="1:1" x14ac:dyDescent="0.2">
      <c r="A5" s="7">
        <v>43577</v>
      </c>
    </row>
    <row r="6" spans="1:1" x14ac:dyDescent="0.2">
      <c r="A6" s="7">
        <v>43582</v>
      </c>
    </row>
    <row r="7" spans="1:1" x14ac:dyDescent="0.2">
      <c r="A7" s="7">
        <v>43586</v>
      </c>
    </row>
    <row r="8" spans="1:1" x14ac:dyDescent="0.2">
      <c r="A8" s="7">
        <v>43632</v>
      </c>
    </row>
    <row r="9" spans="1:1" x14ac:dyDescent="0.2">
      <c r="A9" s="7">
        <v>43633</v>
      </c>
    </row>
    <row r="10" spans="1:1" x14ac:dyDescent="0.2">
      <c r="A10" s="7">
        <v>43686</v>
      </c>
    </row>
    <row r="11" spans="1:1" x14ac:dyDescent="0.2">
      <c r="A11" s="7">
        <v>43732</v>
      </c>
    </row>
    <row r="12" spans="1:1" x14ac:dyDescent="0.2">
      <c r="A12" s="7">
        <v>43815</v>
      </c>
    </row>
    <row r="13" spans="1:1" x14ac:dyDescent="0.2">
      <c r="A13" s="7">
        <v>43824</v>
      </c>
    </row>
    <row r="14" spans="1:1" x14ac:dyDescent="0.2">
      <c r="A14" s="7">
        <v>43825</v>
      </c>
    </row>
    <row r="15" spans="1:1" x14ac:dyDescent="0.2">
      <c r="A15" s="7">
        <v>43831</v>
      </c>
    </row>
    <row r="16" spans="1:1" x14ac:dyDescent="0.2">
      <c r="A16" s="7">
        <v>43911</v>
      </c>
    </row>
    <row r="17" spans="1:1" x14ac:dyDescent="0.2">
      <c r="A17" s="7">
        <v>43931</v>
      </c>
    </row>
    <row r="18" spans="1:1" x14ac:dyDescent="0.2">
      <c r="A18" s="7">
        <v>43934</v>
      </c>
    </row>
    <row r="19" spans="1:1" x14ac:dyDescent="0.2">
      <c r="A19" s="7">
        <v>43948</v>
      </c>
    </row>
    <row r="20" spans="1:1" x14ac:dyDescent="0.2">
      <c r="A20" s="7">
        <v>43952</v>
      </c>
    </row>
    <row r="21" spans="1:1" x14ac:dyDescent="0.2">
      <c r="A21" s="7">
        <v>43998</v>
      </c>
    </row>
    <row r="22" spans="1:1" x14ac:dyDescent="0.2">
      <c r="A22" s="7">
        <v>44052</v>
      </c>
    </row>
    <row r="23" spans="1:1" x14ac:dyDescent="0.2">
      <c r="A23" s="7">
        <v>44053</v>
      </c>
    </row>
    <row r="24" spans="1:1" x14ac:dyDescent="0.2">
      <c r="A24" s="7">
        <v>44098</v>
      </c>
    </row>
    <row r="25" spans="1:1" x14ac:dyDescent="0.2">
      <c r="A25" s="7">
        <v>44181</v>
      </c>
    </row>
    <row r="26" spans="1:1" x14ac:dyDescent="0.2">
      <c r="A26" s="7">
        <v>44190</v>
      </c>
    </row>
    <row r="27" spans="1:1" x14ac:dyDescent="0.2">
      <c r="A27" s="7">
        <v>44191</v>
      </c>
    </row>
    <row r="28" spans="1:1" x14ac:dyDescent="0.2">
      <c r="A28" s="7">
        <v>44197</v>
      </c>
    </row>
    <row r="29" spans="1:1" x14ac:dyDescent="0.2">
      <c r="A29" s="7">
        <v>44276</v>
      </c>
    </row>
    <row r="30" spans="1:1" x14ac:dyDescent="0.2">
      <c r="A30" s="7">
        <v>44277</v>
      </c>
    </row>
    <row r="31" spans="1:1" x14ac:dyDescent="0.2">
      <c r="A31" s="7">
        <v>44288</v>
      </c>
    </row>
    <row r="32" spans="1:1" x14ac:dyDescent="0.2">
      <c r="A32" s="7">
        <v>44291</v>
      </c>
    </row>
    <row r="33" spans="1:1" x14ac:dyDescent="0.2">
      <c r="A33" s="7">
        <v>44313</v>
      </c>
    </row>
    <row r="34" spans="1:1" x14ac:dyDescent="0.2">
      <c r="A34" s="7">
        <v>44317</v>
      </c>
    </row>
    <row r="35" spans="1:1" x14ac:dyDescent="0.2">
      <c r="A35" s="7">
        <v>44363</v>
      </c>
    </row>
    <row r="36" spans="1:1" x14ac:dyDescent="0.2">
      <c r="A36" s="7">
        <v>44417</v>
      </c>
    </row>
    <row r="37" spans="1:1" x14ac:dyDescent="0.2">
      <c r="A37" s="7">
        <v>44463</v>
      </c>
    </row>
    <row r="38" spans="1:1" x14ac:dyDescent="0.2">
      <c r="A38" s="7">
        <v>44546</v>
      </c>
    </row>
    <row r="39" spans="1:1" x14ac:dyDescent="0.2">
      <c r="A39" s="7">
        <v>44555</v>
      </c>
    </row>
    <row r="40" spans="1:1" x14ac:dyDescent="0.2">
      <c r="A40" s="7">
        <v>44556</v>
      </c>
    </row>
    <row r="41" spans="1:1" x14ac:dyDescent="0.2">
      <c r="A41" s="7">
        <v>44557</v>
      </c>
    </row>
    <row r="42" spans="1:1" x14ac:dyDescent="0.2">
      <c r="A42" s="7">
        <v>44562</v>
      </c>
    </row>
    <row r="43" spans="1:1" x14ac:dyDescent="0.2">
      <c r="A43" s="7">
        <v>44641</v>
      </c>
    </row>
    <row r="44" spans="1:1" x14ac:dyDescent="0.2">
      <c r="A44" s="7">
        <v>44666</v>
      </c>
    </row>
    <row r="45" spans="1:1" x14ac:dyDescent="0.2">
      <c r="A45" s="7">
        <v>44669</v>
      </c>
    </row>
    <row r="46" spans="1:1" x14ac:dyDescent="0.2">
      <c r="A46" s="7">
        <v>44678</v>
      </c>
    </row>
    <row r="47" spans="1:1" x14ac:dyDescent="0.2">
      <c r="A47" s="7">
        <v>44682</v>
      </c>
    </row>
    <row r="48" spans="1:1" x14ac:dyDescent="0.2">
      <c r="A48" s="7">
        <v>44683</v>
      </c>
    </row>
    <row r="49" spans="1:1" x14ac:dyDescent="0.2">
      <c r="A49" s="7">
        <v>44728</v>
      </c>
    </row>
    <row r="50" spans="1:1" x14ac:dyDescent="0.2">
      <c r="A50" s="7">
        <v>44782</v>
      </c>
    </row>
    <row r="51" spans="1:1" x14ac:dyDescent="0.2">
      <c r="A51" s="7">
        <v>44828</v>
      </c>
    </row>
    <row r="52" spans="1:1" x14ac:dyDescent="0.2">
      <c r="A52" s="7">
        <v>44911</v>
      </c>
    </row>
    <row r="53" spans="1:1" x14ac:dyDescent="0.2">
      <c r="A53" s="7">
        <v>44920</v>
      </c>
    </row>
    <row r="54" spans="1:1" x14ac:dyDescent="0.2">
      <c r="A54" s="7">
        <v>44921</v>
      </c>
    </row>
    <row r="55" spans="1:1" x14ac:dyDescent="0.2">
      <c r="A55" s="7">
        <v>44921</v>
      </c>
    </row>
    <row r="56" spans="1:1" x14ac:dyDescent="0.2">
      <c r="A56" s="7">
        <v>44927</v>
      </c>
    </row>
    <row r="57" spans="1:1" x14ac:dyDescent="0.2">
      <c r="A57" s="7">
        <v>44928</v>
      </c>
    </row>
    <row r="58" spans="1:1" x14ac:dyDescent="0.2">
      <c r="A58" s="7">
        <v>45006</v>
      </c>
    </row>
    <row r="59" spans="1:1" x14ac:dyDescent="0.2">
      <c r="A59" s="7">
        <v>45023</v>
      </c>
    </row>
    <row r="60" spans="1:1" x14ac:dyDescent="0.2">
      <c r="A60" s="7">
        <v>45026</v>
      </c>
    </row>
    <row r="61" spans="1:1" x14ac:dyDescent="0.2">
      <c r="A61" s="7">
        <v>45043</v>
      </c>
    </row>
    <row r="62" spans="1:1" x14ac:dyDescent="0.2">
      <c r="A62" s="7">
        <v>45047</v>
      </c>
    </row>
    <row r="63" spans="1:1" x14ac:dyDescent="0.2">
      <c r="A63" s="7">
        <v>45093</v>
      </c>
    </row>
    <row r="64" spans="1:1" x14ac:dyDescent="0.2">
      <c r="A64" s="7">
        <v>45147</v>
      </c>
    </row>
    <row r="65" spans="1:1" x14ac:dyDescent="0.2">
      <c r="A65" s="7">
        <v>45193</v>
      </c>
    </row>
    <row r="66" spans="1:1" x14ac:dyDescent="0.2">
      <c r="A66" s="7">
        <v>45194</v>
      </c>
    </row>
    <row r="67" spans="1:1" x14ac:dyDescent="0.2">
      <c r="A67" s="7">
        <v>45276</v>
      </c>
    </row>
    <row r="68" spans="1:1" x14ac:dyDescent="0.2">
      <c r="A68" s="7">
        <v>45285</v>
      </c>
    </row>
    <row r="69" spans="1:1" x14ac:dyDescent="0.2">
      <c r="A69" s="7">
        <v>45286</v>
      </c>
    </row>
    <row r="70" spans="1:1" x14ac:dyDescent="0.2">
      <c r="A70" s="7">
        <v>45292</v>
      </c>
    </row>
    <row r="71" spans="1:1" x14ac:dyDescent="0.2">
      <c r="A71" s="7">
        <v>45372</v>
      </c>
    </row>
    <row r="72" spans="1:1" x14ac:dyDescent="0.2">
      <c r="A72" s="7">
        <v>45380</v>
      </c>
    </row>
    <row r="73" spans="1:1" x14ac:dyDescent="0.2">
      <c r="A73" s="7">
        <v>45383</v>
      </c>
    </row>
    <row r="74" spans="1:1" x14ac:dyDescent="0.2">
      <c r="A74" s="7">
        <v>45409</v>
      </c>
    </row>
    <row r="75" spans="1:1" x14ac:dyDescent="0.2">
      <c r="A75" s="7">
        <v>45413</v>
      </c>
    </row>
    <row r="76" spans="1:1" x14ac:dyDescent="0.2">
      <c r="A76" s="7">
        <v>45459</v>
      </c>
    </row>
    <row r="77" spans="1:1" x14ac:dyDescent="0.2">
      <c r="A77" s="7">
        <v>45460</v>
      </c>
    </row>
    <row r="78" spans="1:1" x14ac:dyDescent="0.2">
      <c r="A78" s="7">
        <v>45513</v>
      </c>
    </row>
    <row r="79" spans="1:1" x14ac:dyDescent="0.2">
      <c r="A79" s="7">
        <v>45559</v>
      </c>
    </row>
    <row r="80" spans="1:1" x14ac:dyDescent="0.2">
      <c r="A80" s="7">
        <v>45642</v>
      </c>
    </row>
    <row r="81" spans="1:1" x14ac:dyDescent="0.2">
      <c r="A81" s="7">
        <v>45651</v>
      </c>
    </row>
    <row r="82" spans="1:1" x14ac:dyDescent="0.2">
      <c r="A82" s="7">
        <v>45652</v>
      </c>
    </row>
    <row r="83" spans="1:1" x14ac:dyDescent="0.2">
      <c r="A83" s="7">
        <v>45658</v>
      </c>
    </row>
    <row r="84" spans="1:1" x14ac:dyDescent="0.2">
      <c r="A84" s="7">
        <v>45737</v>
      </c>
    </row>
    <row r="85" spans="1:1" x14ac:dyDescent="0.2">
      <c r="A85" s="7">
        <v>45765</v>
      </c>
    </row>
    <row r="86" spans="1:1" x14ac:dyDescent="0.2">
      <c r="A86" s="7">
        <v>45768</v>
      </c>
    </row>
    <row r="87" spans="1:1" x14ac:dyDescent="0.2">
      <c r="A87" s="7">
        <v>45774</v>
      </c>
    </row>
    <row r="88" spans="1:1" x14ac:dyDescent="0.2">
      <c r="A88" s="7">
        <v>45775</v>
      </c>
    </row>
    <row r="89" spans="1:1" x14ac:dyDescent="0.2">
      <c r="A89" s="7">
        <v>45778</v>
      </c>
    </row>
    <row r="90" spans="1:1" x14ac:dyDescent="0.2">
      <c r="A90" s="7">
        <v>45824</v>
      </c>
    </row>
    <row r="91" spans="1:1" x14ac:dyDescent="0.2">
      <c r="A91" s="7">
        <v>45878</v>
      </c>
    </row>
    <row r="92" spans="1:1" x14ac:dyDescent="0.2">
      <c r="A92" s="7">
        <v>45924</v>
      </c>
    </row>
    <row r="93" spans="1:1" x14ac:dyDescent="0.2">
      <c r="A93" s="15">
        <v>46007</v>
      </c>
    </row>
    <row r="94" spans="1:1" x14ac:dyDescent="0.2">
      <c r="A94" s="15">
        <v>46016</v>
      </c>
    </row>
    <row r="95" spans="1:1" x14ac:dyDescent="0.2">
      <c r="A95" s="15">
        <v>46017</v>
      </c>
    </row>
    <row r="96" spans="1:1" x14ac:dyDescent="0.2">
      <c r="A96" s="15">
        <v>46023</v>
      </c>
    </row>
    <row r="97" spans="1:1" x14ac:dyDescent="0.2">
      <c r="A97" s="15">
        <v>46102</v>
      </c>
    </row>
    <row r="98" spans="1:1" x14ac:dyDescent="0.2">
      <c r="A98" s="15">
        <v>46115</v>
      </c>
    </row>
    <row r="99" spans="1:1" x14ac:dyDescent="0.2">
      <c r="A99" s="15">
        <v>46118</v>
      </c>
    </row>
    <row r="100" spans="1:1" x14ac:dyDescent="0.2">
      <c r="A100" s="15">
        <v>46139</v>
      </c>
    </row>
    <row r="101" spans="1:1" x14ac:dyDescent="0.2">
      <c r="A101" s="15">
        <v>46143</v>
      </c>
    </row>
    <row r="102" spans="1:1" x14ac:dyDescent="0.2">
      <c r="A102" s="15">
        <v>46189</v>
      </c>
    </row>
    <row r="103" spans="1:1" x14ac:dyDescent="0.2">
      <c r="A103" s="15">
        <v>46243</v>
      </c>
    </row>
    <row r="104" spans="1:1" x14ac:dyDescent="0.2">
      <c r="A104" s="15">
        <v>46244</v>
      </c>
    </row>
    <row r="105" spans="1:1" x14ac:dyDescent="0.2">
      <c r="A105" s="15">
        <v>46289</v>
      </c>
    </row>
    <row r="106" spans="1:1" x14ac:dyDescent="0.2">
      <c r="A106" s="15">
        <v>46372</v>
      </c>
    </row>
    <row r="107" spans="1:1" x14ac:dyDescent="0.2">
      <c r="A107" s="15">
        <v>46381</v>
      </c>
    </row>
    <row r="108" spans="1:1" x14ac:dyDescent="0.2">
      <c r="A108" s="15">
        <v>46382</v>
      </c>
    </row>
    <row r="109" spans="1:1" x14ac:dyDescent="0.2">
      <c r="A109" s="15">
        <v>46388</v>
      </c>
    </row>
    <row r="110" spans="1:1" x14ac:dyDescent="0.2">
      <c r="A110" s="15">
        <v>46467</v>
      </c>
    </row>
    <row r="111" spans="1:1" x14ac:dyDescent="0.2">
      <c r="A111" s="15">
        <v>46468</v>
      </c>
    </row>
    <row r="112" spans="1:1" x14ac:dyDescent="0.2">
      <c r="A112" s="15">
        <v>46472</v>
      </c>
    </row>
    <row r="113" spans="1:1" x14ac:dyDescent="0.2">
      <c r="A113" s="15">
        <v>46475</v>
      </c>
    </row>
    <row r="114" spans="1:1" x14ac:dyDescent="0.2">
      <c r="A114" s="15">
        <v>46504</v>
      </c>
    </row>
    <row r="115" spans="1:1" x14ac:dyDescent="0.2">
      <c r="A115" s="15">
        <v>46508</v>
      </c>
    </row>
    <row r="116" spans="1:1" x14ac:dyDescent="0.2">
      <c r="A116" s="15">
        <v>46554</v>
      </c>
    </row>
    <row r="117" spans="1:1" x14ac:dyDescent="0.2">
      <c r="A117" s="15">
        <v>46608</v>
      </c>
    </row>
    <row r="118" spans="1:1" x14ac:dyDescent="0.2">
      <c r="A118" s="15">
        <v>46654</v>
      </c>
    </row>
    <row r="119" spans="1:1" x14ac:dyDescent="0.2">
      <c r="A119" s="15">
        <v>46737</v>
      </c>
    </row>
    <row r="120" spans="1:1" x14ac:dyDescent="0.2">
      <c r="A120" s="15">
        <v>46746</v>
      </c>
    </row>
    <row r="121" spans="1:1" x14ac:dyDescent="0.2">
      <c r="A121" s="15">
        <v>46747</v>
      </c>
    </row>
    <row r="122" spans="1:1" x14ac:dyDescent="0.2">
      <c r="A122" s="15">
        <v>46748</v>
      </c>
    </row>
    <row r="123" spans="1:1" x14ac:dyDescent="0.2">
      <c r="A123" s="15">
        <v>46753</v>
      </c>
    </row>
    <row r="124" spans="1:1" x14ac:dyDescent="0.2">
      <c r="A124" s="15">
        <v>46833</v>
      </c>
    </row>
    <row r="125" spans="1:1" x14ac:dyDescent="0.2">
      <c r="A125" s="15">
        <v>46857</v>
      </c>
    </row>
    <row r="126" spans="1:1" x14ac:dyDescent="0.2">
      <c r="A126" s="15">
        <v>46860</v>
      </c>
    </row>
    <row r="127" spans="1:1" x14ac:dyDescent="0.2">
      <c r="A127" s="15">
        <v>46870</v>
      </c>
    </row>
    <row r="128" spans="1:1" x14ac:dyDescent="0.2">
      <c r="A128" s="15">
        <v>46874</v>
      </c>
    </row>
    <row r="129" spans="1:1" x14ac:dyDescent="0.2">
      <c r="A129" s="15">
        <v>46920</v>
      </c>
    </row>
    <row r="130" spans="1:1" x14ac:dyDescent="0.2">
      <c r="A130" s="15">
        <v>46974</v>
      </c>
    </row>
    <row r="131" spans="1:1" x14ac:dyDescent="0.2">
      <c r="A131" s="15">
        <v>47020</v>
      </c>
    </row>
    <row r="132" spans="1:1" x14ac:dyDescent="0.2">
      <c r="A132" s="15">
        <v>47021</v>
      </c>
    </row>
    <row r="133" spans="1:1" x14ac:dyDescent="0.2">
      <c r="A133" s="15">
        <v>47103</v>
      </c>
    </row>
    <row r="134" spans="1:1" x14ac:dyDescent="0.2">
      <c r="A134" s="15">
        <v>47112</v>
      </c>
    </row>
    <row r="135" spans="1:1" x14ac:dyDescent="0.2">
      <c r="A135" s="15">
        <v>47113</v>
      </c>
    </row>
    <row r="136" spans="1:1" x14ac:dyDescent="0.2">
      <c r="A136" s="15">
        <v>47119</v>
      </c>
    </row>
    <row r="137" spans="1:1" x14ac:dyDescent="0.2">
      <c r="A137" s="15">
        <v>47198</v>
      </c>
    </row>
    <row r="138" spans="1:1" x14ac:dyDescent="0.2">
      <c r="A138" s="15">
        <v>47207</v>
      </c>
    </row>
    <row r="139" spans="1:1" x14ac:dyDescent="0.2">
      <c r="A139" s="15">
        <v>47210</v>
      </c>
    </row>
    <row r="140" spans="1:1" x14ac:dyDescent="0.2">
      <c r="A140" s="15">
        <v>47235</v>
      </c>
    </row>
    <row r="141" spans="1:1" x14ac:dyDescent="0.2">
      <c r="A141" s="15">
        <v>47239</v>
      </c>
    </row>
    <row r="142" spans="1:1" x14ac:dyDescent="0.2">
      <c r="A142" s="15">
        <v>47285</v>
      </c>
    </row>
    <row r="143" spans="1:1" x14ac:dyDescent="0.2">
      <c r="A143" s="15">
        <v>47339</v>
      </c>
    </row>
    <row r="144" spans="1:1" x14ac:dyDescent="0.2">
      <c r="A144" s="15">
        <v>47385</v>
      </c>
    </row>
    <row r="145" spans="1:1" x14ac:dyDescent="0.2">
      <c r="A145" s="15">
        <v>47468</v>
      </c>
    </row>
    <row r="146" spans="1:1" x14ac:dyDescent="0.2">
      <c r="A146" s="15">
        <v>47469</v>
      </c>
    </row>
    <row r="147" spans="1:1" x14ac:dyDescent="0.2">
      <c r="A147" s="15">
        <v>47477</v>
      </c>
    </row>
    <row r="148" spans="1:1" x14ac:dyDescent="0.2">
      <c r="A148" s="15">
        <v>47478</v>
      </c>
    </row>
    <row r="149" spans="1:1" x14ac:dyDescent="0.2">
      <c r="A149" s="15">
        <v>47484</v>
      </c>
    </row>
    <row r="150" spans="1:1" x14ac:dyDescent="0.2">
      <c r="A150" s="15">
        <v>47563</v>
      </c>
    </row>
    <row r="151" spans="1:1" x14ac:dyDescent="0.2">
      <c r="A151" s="15">
        <v>47592</v>
      </c>
    </row>
    <row r="152" spans="1:1" x14ac:dyDescent="0.2">
      <c r="A152" s="15">
        <v>47595</v>
      </c>
    </row>
    <row r="153" spans="1:1" x14ac:dyDescent="0.2">
      <c r="A153" s="15">
        <v>47600</v>
      </c>
    </row>
    <row r="154" spans="1:1" x14ac:dyDescent="0.2">
      <c r="A154" s="15">
        <v>47604</v>
      </c>
    </row>
    <row r="155" spans="1:1" x14ac:dyDescent="0.2">
      <c r="A155" s="15">
        <v>47650</v>
      </c>
    </row>
    <row r="156" spans="1:1" x14ac:dyDescent="0.2">
      <c r="A156" s="15">
        <v>47651</v>
      </c>
    </row>
    <row r="157" spans="1:1" x14ac:dyDescent="0.2">
      <c r="A157" s="15">
        <v>47704</v>
      </c>
    </row>
    <row r="158" spans="1:1" x14ac:dyDescent="0.2">
      <c r="A158" s="15">
        <v>47750</v>
      </c>
    </row>
    <row r="159" spans="1:1" x14ac:dyDescent="0.2">
      <c r="A159" s="15">
        <v>47833</v>
      </c>
    </row>
    <row r="160" spans="1:1" x14ac:dyDescent="0.2">
      <c r="A160" s="15">
        <v>47842</v>
      </c>
    </row>
    <row r="161" spans="1:1" x14ac:dyDescent="0.2">
      <c r="A161" s="15">
        <v>47843</v>
      </c>
    </row>
    <row r="162" spans="1:1" x14ac:dyDescent="0.2">
      <c r="A162" s="15">
        <v>43101</v>
      </c>
    </row>
    <row r="163" spans="1:1" x14ac:dyDescent="0.2">
      <c r="A163" s="15">
        <v>43095</v>
      </c>
    </row>
    <row r="164" spans="1:1" x14ac:dyDescent="0.2">
      <c r="A164" s="15">
        <v>43094</v>
      </c>
    </row>
    <row r="165" spans="1:1" x14ac:dyDescent="0.2">
      <c r="A165" s="15">
        <v>43085</v>
      </c>
    </row>
    <row r="166" spans="1:1" x14ac:dyDescent="0.2">
      <c r="A166" s="15">
        <v>43003</v>
      </c>
    </row>
    <row r="167" spans="1:1" x14ac:dyDescent="0.2">
      <c r="A167" s="15">
        <v>42956</v>
      </c>
    </row>
    <row r="168" spans="1:1" x14ac:dyDescent="0.2">
      <c r="A168" s="15">
        <v>42902</v>
      </c>
    </row>
    <row r="169" spans="1:1" x14ac:dyDescent="0.2">
      <c r="A169" s="15">
        <v>42856</v>
      </c>
    </row>
    <row r="170" spans="1:1" x14ac:dyDescent="0.2">
      <c r="A170" s="15">
        <v>42852</v>
      </c>
    </row>
    <row r="171" spans="1:1" x14ac:dyDescent="0.2">
      <c r="A171" s="15">
        <v>42842</v>
      </c>
    </row>
    <row r="172" spans="1:1" x14ac:dyDescent="0.2">
      <c r="A172" s="15">
        <v>42839</v>
      </c>
    </row>
    <row r="173" spans="1:1" x14ac:dyDescent="0.2">
      <c r="A173" s="15">
        <v>42815</v>
      </c>
    </row>
    <row r="174" spans="1:1" x14ac:dyDescent="0.2">
      <c r="A174" s="15">
        <v>42736</v>
      </c>
    </row>
    <row r="175" spans="1:1" x14ac:dyDescent="0.2">
      <c r="A175" s="15">
        <v>42730</v>
      </c>
    </row>
    <row r="176" spans="1:1" x14ac:dyDescent="0.2">
      <c r="A176" s="15">
        <v>42729</v>
      </c>
    </row>
    <row r="177" spans="1:1" x14ac:dyDescent="0.2">
      <c r="A177" s="15">
        <v>42720</v>
      </c>
    </row>
    <row r="178" spans="1:1" x14ac:dyDescent="0.2">
      <c r="A178" s="15">
        <v>42637</v>
      </c>
    </row>
    <row r="179" spans="1:1" x14ac:dyDescent="0.2">
      <c r="A179" s="15">
        <v>42591</v>
      </c>
    </row>
    <row r="180" spans="1:1" x14ac:dyDescent="0.2">
      <c r="A180" s="15">
        <v>42537</v>
      </c>
    </row>
    <row r="181" spans="1:1" x14ac:dyDescent="0.2">
      <c r="A181" s="15">
        <v>42492</v>
      </c>
    </row>
    <row r="182" spans="1:1" x14ac:dyDescent="0.2">
      <c r="A182" s="15">
        <v>42491</v>
      </c>
    </row>
    <row r="183" spans="1:1" x14ac:dyDescent="0.2">
      <c r="A183" s="15">
        <v>42487</v>
      </c>
    </row>
    <row r="184" spans="1:1" x14ac:dyDescent="0.2">
      <c r="A184" s="15">
        <v>42457</v>
      </c>
    </row>
    <row r="185" spans="1:1" x14ac:dyDescent="0.2">
      <c r="A185" s="15">
        <v>42454</v>
      </c>
    </row>
    <row r="186" spans="1:1" x14ac:dyDescent="0.2">
      <c r="A186" s="15">
        <v>42450</v>
      </c>
    </row>
    <row r="187" spans="1:1" x14ac:dyDescent="0.2">
      <c r="A187" s="15">
        <v>42370</v>
      </c>
    </row>
    <row r="188" spans="1:1" x14ac:dyDescent="0.2">
      <c r="A188" s="15">
        <v>42005</v>
      </c>
    </row>
    <row r="189" spans="1:1" x14ac:dyDescent="0.2">
      <c r="A189" s="15">
        <v>42084</v>
      </c>
    </row>
    <row r="190" spans="1:1" x14ac:dyDescent="0.2">
      <c r="A190" s="15">
        <v>42097</v>
      </c>
    </row>
    <row r="191" spans="1:1" x14ac:dyDescent="0.2">
      <c r="A191" s="15">
        <v>42100</v>
      </c>
    </row>
    <row r="192" spans="1:1" x14ac:dyDescent="0.2">
      <c r="A192" s="15">
        <v>42121</v>
      </c>
    </row>
    <row r="193" spans="1:1" x14ac:dyDescent="0.2">
      <c r="A193" s="15">
        <v>42125</v>
      </c>
    </row>
    <row r="194" spans="1:1" x14ac:dyDescent="0.2">
      <c r="A194" s="15">
        <v>42171</v>
      </c>
    </row>
    <row r="195" spans="1:1" x14ac:dyDescent="0.2">
      <c r="A195" s="15">
        <v>42225</v>
      </c>
    </row>
    <row r="196" spans="1:1" x14ac:dyDescent="0.2">
      <c r="A196" s="15">
        <v>42271</v>
      </c>
    </row>
    <row r="197" spans="1:1" x14ac:dyDescent="0.2">
      <c r="A197" s="15">
        <v>42354</v>
      </c>
    </row>
    <row r="198" spans="1:1" x14ac:dyDescent="0.2">
      <c r="A198" s="15">
        <v>42363</v>
      </c>
    </row>
    <row r="199" spans="1:1" x14ac:dyDescent="0.2">
      <c r="A199" s="15">
        <v>42364</v>
      </c>
    </row>
    <row r="200" spans="1:1" x14ac:dyDescent="0.2">
      <c r="A200" s="15">
        <v>42370</v>
      </c>
    </row>
    <row r="201" spans="1:1" x14ac:dyDescent="0.2">
      <c r="A201" s="15">
        <v>41640</v>
      </c>
    </row>
    <row r="202" spans="1:1" x14ac:dyDescent="0.2">
      <c r="A202" s="15">
        <v>41718</v>
      </c>
    </row>
    <row r="203" spans="1:1" x14ac:dyDescent="0.2">
      <c r="A203" s="15">
        <v>41719</v>
      </c>
    </row>
    <row r="204" spans="1:1" x14ac:dyDescent="0.2">
      <c r="A204" s="15">
        <v>41747</v>
      </c>
    </row>
    <row r="205" spans="1:1" x14ac:dyDescent="0.2">
      <c r="A205" s="15">
        <v>41748</v>
      </c>
    </row>
    <row r="206" spans="1:1" x14ac:dyDescent="0.2">
      <c r="A206" s="15">
        <v>41749</v>
      </c>
    </row>
    <row r="207" spans="1:1" x14ac:dyDescent="0.2">
      <c r="A207" s="15">
        <v>41750</v>
      </c>
    </row>
    <row r="208" spans="1:1" x14ac:dyDescent="0.2">
      <c r="A208" s="15">
        <v>41756</v>
      </c>
    </row>
    <row r="209" spans="1:1" x14ac:dyDescent="0.2">
      <c r="A209" s="15">
        <v>41757</v>
      </c>
    </row>
    <row r="210" spans="1:1" x14ac:dyDescent="0.2">
      <c r="A210" s="15">
        <v>41760</v>
      </c>
    </row>
    <row r="211" spans="1:1" x14ac:dyDescent="0.2">
      <c r="A211" s="15">
        <v>41770</v>
      </c>
    </row>
    <row r="212" spans="1:1" x14ac:dyDescent="0.2">
      <c r="A212" s="15">
        <v>41805</v>
      </c>
    </row>
    <row r="213" spans="1:1" x14ac:dyDescent="0.2">
      <c r="A213" s="15">
        <v>41806</v>
      </c>
    </row>
    <row r="214" spans="1:1" x14ac:dyDescent="0.2">
      <c r="A214" s="15">
        <v>41811</v>
      </c>
    </row>
    <row r="215" spans="1:1" x14ac:dyDescent="0.2">
      <c r="A215" s="15">
        <v>41860</v>
      </c>
    </row>
    <row r="216" spans="1:1" x14ac:dyDescent="0.2">
      <c r="A216" s="15">
        <v>41906</v>
      </c>
    </row>
    <row r="217" spans="1:1" x14ac:dyDescent="0.2">
      <c r="A217" s="15">
        <v>41989</v>
      </c>
    </row>
    <row r="218" spans="1:1" x14ac:dyDescent="0.2">
      <c r="A218" s="15">
        <v>41994</v>
      </c>
    </row>
    <row r="219" spans="1:1" x14ac:dyDescent="0.2">
      <c r="A219" s="15">
        <v>41997</v>
      </c>
    </row>
    <row r="220" spans="1:1" x14ac:dyDescent="0.2">
      <c r="A220" s="15">
        <v>41998</v>
      </c>
    </row>
    <row r="221" spans="1:1" x14ac:dyDescent="0.2">
      <c r="A221" s="15">
        <v>41999</v>
      </c>
    </row>
    <row r="222" spans="1:1" x14ac:dyDescent="0.2">
      <c r="A222" s="15">
        <v>42004</v>
      </c>
    </row>
    <row r="223" spans="1:1" x14ac:dyDescent="0.2">
      <c r="A223" s="15">
        <v>41275</v>
      </c>
    </row>
    <row r="224" spans="1:1" x14ac:dyDescent="0.2">
      <c r="A224" s="15">
        <v>41354</v>
      </c>
    </row>
    <row r="225" spans="1:1" x14ac:dyDescent="0.2">
      <c r="A225" s="15">
        <v>41362</v>
      </c>
    </row>
    <row r="226" spans="1:1" x14ac:dyDescent="0.2">
      <c r="A226" s="15">
        <v>41365</v>
      </c>
    </row>
    <row r="227" spans="1:1" x14ac:dyDescent="0.2">
      <c r="A227" s="15">
        <v>41391</v>
      </c>
    </row>
    <row r="228" spans="1:1" x14ac:dyDescent="0.2">
      <c r="A228" s="15">
        <v>41395</v>
      </c>
    </row>
    <row r="229" spans="1:1" x14ac:dyDescent="0.2">
      <c r="A229" s="15">
        <v>41441</v>
      </c>
    </row>
    <row r="230" spans="1:1" x14ac:dyDescent="0.2">
      <c r="A230" s="15">
        <v>41442</v>
      </c>
    </row>
    <row r="231" spans="1:1" x14ac:dyDescent="0.2">
      <c r="A231" s="15">
        <v>41495</v>
      </c>
    </row>
    <row r="232" spans="1:1" x14ac:dyDescent="0.2">
      <c r="A232" s="15">
        <v>41541</v>
      </c>
    </row>
    <row r="233" spans="1:1" x14ac:dyDescent="0.2">
      <c r="A233" s="15">
        <v>41624</v>
      </c>
    </row>
    <row r="234" spans="1:1" x14ac:dyDescent="0.2">
      <c r="A234" s="15">
        <v>41633</v>
      </c>
    </row>
    <row r="235" spans="1:1" x14ac:dyDescent="0.2">
      <c r="A235" s="15">
        <v>41634</v>
      </c>
    </row>
    <row r="236" spans="1:1" x14ac:dyDescent="0.2">
      <c r="A236" s="15">
        <v>41639</v>
      </c>
    </row>
    <row r="237" spans="1:1" x14ac:dyDescent="0.2">
      <c r="A237" s="15">
        <v>40909</v>
      </c>
    </row>
    <row r="238" spans="1:1" x14ac:dyDescent="0.2">
      <c r="A238" s="15">
        <v>40989</v>
      </c>
    </row>
    <row r="239" spans="1:1" x14ac:dyDescent="0.2">
      <c r="A239" s="15">
        <v>40997</v>
      </c>
    </row>
    <row r="240" spans="1:1" x14ac:dyDescent="0.2">
      <c r="A240" s="15">
        <v>41000</v>
      </c>
    </row>
    <row r="241" spans="1:1" x14ac:dyDescent="0.2">
      <c r="A241" s="15">
        <v>41026</v>
      </c>
    </row>
    <row r="242" spans="1:1" x14ac:dyDescent="0.2">
      <c r="A242" s="15">
        <v>41030</v>
      </c>
    </row>
    <row r="243" spans="1:1" x14ac:dyDescent="0.2">
      <c r="A243" s="15">
        <v>41076</v>
      </c>
    </row>
    <row r="244" spans="1:1" x14ac:dyDescent="0.2">
      <c r="A244" s="15">
        <v>41077</v>
      </c>
    </row>
    <row r="245" spans="1:1" x14ac:dyDescent="0.2">
      <c r="A245" s="15">
        <v>41130</v>
      </c>
    </row>
    <row r="246" spans="1:1" x14ac:dyDescent="0.2">
      <c r="A246" s="15">
        <v>41176</v>
      </c>
    </row>
    <row r="247" spans="1:1" x14ac:dyDescent="0.2">
      <c r="A247" s="15">
        <v>41259</v>
      </c>
    </row>
    <row r="248" spans="1:1" x14ac:dyDescent="0.2">
      <c r="A248" s="15">
        <v>41268</v>
      </c>
    </row>
    <row r="249" spans="1:1" x14ac:dyDescent="0.2">
      <c r="A249" s="15">
        <v>41269</v>
      </c>
    </row>
    <row r="250" spans="1:1" x14ac:dyDescent="0.2">
      <c r="A250" s="15">
        <v>41274</v>
      </c>
    </row>
    <row r="251" spans="1:1" x14ac:dyDescent="0.2">
      <c r="A251" s="15">
        <v>40544</v>
      </c>
    </row>
    <row r="252" spans="1:1" x14ac:dyDescent="0.2">
      <c r="A252" s="15">
        <v>40623</v>
      </c>
    </row>
    <row r="253" spans="1:1" x14ac:dyDescent="0.2">
      <c r="A253" s="15">
        <v>40631</v>
      </c>
    </row>
    <row r="254" spans="1:1" x14ac:dyDescent="0.2">
      <c r="A254" s="15">
        <v>40634</v>
      </c>
    </row>
    <row r="255" spans="1:1" x14ac:dyDescent="0.2">
      <c r="A255" s="15">
        <v>40660</v>
      </c>
    </row>
    <row r="256" spans="1:1" x14ac:dyDescent="0.2">
      <c r="A256" s="15">
        <v>40664</v>
      </c>
    </row>
    <row r="257" spans="1:1" x14ac:dyDescent="0.2">
      <c r="A257" s="15">
        <v>40710</v>
      </c>
    </row>
    <row r="258" spans="1:1" x14ac:dyDescent="0.2">
      <c r="A258" s="15">
        <v>40711</v>
      </c>
    </row>
    <row r="259" spans="1:1" x14ac:dyDescent="0.2">
      <c r="A259" s="15">
        <v>40764</v>
      </c>
    </row>
    <row r="260" spans="1:1" x14ac:dyDescent="0.2">
      <c r="A260" s="15">
        <v>40810</v>
      </c>
    </row>
    <row r="261" spans="1:1" x14ac:dyDescent="0.2">
      <c r="A261" s="15">
        <v>40893</v>
      </c>
    </row>
    <row r="262" spans="1:1" x14ac:dyDescent="0.2">
      <c r="A262" s="15">
        <v>40902</v>
      </c>
    </row>
    <row r="263" spans="1:1" x14ac:dyDescent="0.2">
      <c r="A263" s="15">
        <v>40903</v>
      </c>
    </row>
    <row r="264" spans="1:1" x14ac:dyDescent="0.2">
      <c r="A264" s="15">
        <v>40908</v>
      </c>
    </row>
    <row r="265" spans="1:1" x14ac:dyDescent="0.2">
      <c r="A265" s="15">
        <v>40179</v>
      </c>
    </row>
    <row r="266" spans="1:1" x14ac:dyDescent="0.2">
      <c r="A266" s="15">
        <v>40258</v>
      </c>
    </row>
    <row r="267" spans="1:1" x14ac:dyDescent="0.2">
      <c r="A267" s="15">
        <v>40266</v>
      </c>
    </row>
    <row r="268" spans="1:1" x14ac:dyDescent="0.2">
      <c r="A268" s="15">
        <v>40269</v>
      </c>
    </row>
    <row r="269" spans="1:1" x14ac:dyDescent="0.2">
      <c r="A269" s="15">
        <v>40295</v>
      </c>
    </row>
    <row r="270" spans="1:1" x14ac:dyDescent="0.2">
      <c r="A270" s="15">
        <v>40299</v>
      </c>
    </row>
    <row r="271" spans="1:1" x14ac:dyDescent="0.2">
      <c r="A271" s="15">
        <v>40345</v>
      </c>
    </row>
    <row r="272" spans="1:1" x14ac:dyDescent="0.2">
      <c r="A272" s="15">
        <v>40346</v>
      </c>
    </row>
    <row r="273" spans="1:1" x14ac:dyDescent="0.2">
      <c r="A273" s="15">
        <v>40399</v>
      </c>
    </row>
    <row r="274" spans="1:1" x14ac:dyDescent="0.2">
      <c r="A274" s="15">
        <v>40445</v>
      </c>
    </row>
    <row r="275" spans="1:1" x14ac:dyDescent="0.2">
      <c r="A275" s="15">
        <v>40528</v>
      </c>
    </row>
    <row r="276" spans="1:1" x14ac:dyDescent="0.2">
      <c r="A276" s="15">
        <v>40537</v>
      </c>
    </row>
    <row r="277" spans="1:1" x14ac:dyDescent="0.2">
      <c r="A277" s="15">
        <v>40538</v>
      </c>
    </row>
    <row r="278" spans="1:1" x14ac:dyDescent="0.2">
      <c r="A278" s="15">
        <v>40543</v>
      </c>
    </row>
    <row r="279" spans="1:1" x14ac:dyDescent="0.2">
      <c r="A279" s="15">
        <v>39814</v>
      </c>
    </row>
    <row r="280" spans="1:1" x14ac:dyDescent="0.2">
      <c r="A280" s="15">
        <v>39893</v>
      </c>
    </row>
    <row r="281" spans="1:1" x14ac:dyDescent="0.2">
      <c r="A281" s="15">
        <v>39901</v>
      </c>
    </row>
    <row r="282" spans="1:1" x14ac:dyDescent="0.2">
      <c r="A282" s="15">
        <v>39904</v>
      </c>
    </row>
    <row r="283" spans="1:1" x14ac:dyDescent="0.2">
      <c r="A283" s="15">
        <v>39930</v>
      </c>
    </row>
    <row r="284" spans="1:1" x14ac:dyDescent="0.2">
      <c r="A284" s="15">
        <v>39934</v>
      </c>
    </row>
    <row r="285" spans="1:1" x14ac:dyDescent="0.2">
      <c r="A285" s="15">
        <v>39980</v>
      </c>
    </row>
    <row r="286" spans="1:1" x14ac:dyDescent="0.2">
      <c r="A286" s="15">
        <v>39981</v>
      </c>
    </row>
    <row r="287" spans="1:1" x14ac:dyDescent="0.2">
      <c r="A287" s="15">
        <v>40034</v>
      </c>
    </row>
    <row r="288" spans="1:1" x14ac:dyDescent="0.2">
      <c r="A288" s="15">
        <v>40080</v>
      </c>
    </row>
    <row r="289" spans="1:1" x14ac:dyDescent="0.2">
      <c r="A289" s="15">
        <v>40163</v>
      </c>
    </row>
    <row r="290" spans="1:1" x14ac:dyDescent="0.2">
      <c r="A290" s="15">
        <v>40172</v>
      </c>
    </row>
    <row r="291" spans="1:1" x14ac:dyDescent="0.2">
      <c r="A291" s="15">
        <v>40173</v>
      </c>
    </row>
    <row r="292" spans="1:1" x14ac:dyDescent="0.2">
      <c r="A292" s="15">
        <v>40178</v>
      </c>
    </row>
    <row r="293" spans="1:1" x14ac:dyDescent="0.2">
      <c r="A293" s="15">
        <v>43180</v>
      </c>
    </row>
    <row r="294" spans="1:1" x14ac:dyDescent="0.2">
      <c r="A294" s="15">
        <v>43189</v>
      </c>
    </row>
    <row r="295" spans="1:1" x14ac:dyDescent="0.2">
      <c r="A295" s="15">
        <v>43192</v>
      </c>
    </row>
    <row r="296" spans="1:1" x14ac:dyDescent="0.2">
      <c r="A296" s="15">
        <v>43217</v>
      </c>
    </row>
    <row r="297" spans="1:1" x14ac:dyDescent="0.2">
      <c r="A297" s="15">
        <v>43221</v>
      </c>
    </row>
    <row r="298" spans="1:1" x14ac:dyDescent="0.2">
      <c r="A298" s="15">
        <v>43267</v>
      </c>
    </row>
    <row r="299" spans="1:1" x14ac:dyDescent="0.2">
      <c r="A299" s="15">
        <v>43321</v>
      </c>
    </row>
    <row r="300" spans="1:1" x14ac:dyDescent="0.2">
      <c r="A300" s="15">
        <v>43367</v>
      </c>
    </row>
    <row r="301" spans="1:1" x14ac:dyDescent="0.2">
      <c r="A301" s="15">
        <v>43450</v>
      </c>
    </row>
    <row r="302" spans="1:1" x14ac:dyDescent="0.2">
      <c r="A302" s="15">
        <v>43451</v>
      </c>
    </row>
    <row r="303" spans="1:1" x14ac:dyDescent="0.2">
      <c r="A303" s="15">
        <v>43459</v>
      </c>
    </row>
    <row r="304" spans="1:1" x14ac:dyDescent="0.2">
      <c r="A304" s="15">
        <v>43460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"/>
  <sheetViews>
    <sheetView tabSelected="1" zoomScaleNormal="100" zoomScaleSheetLayoutView="98" workbookViewId="0">
      <selection activeCell="B1" sqref="B1"/>
    </sheetView>
  </sheetViews>
  <sheetFormatPr defaultColWidth="8.85546875" defaultRowHeight="12.75" x14ac:dyDescent="0.2"/>
  <cols>
    <col min="1" max="1" width="18.140625" style="16" customWidth="1"/>
    <col min="2" max="2" width="17" style="16" bestFit="1" customWidth="1"/>
    <col min="3" max="3" width="9.5703125" style="16" bestFit="1" customWidth="1"/>
    <col min="4" max="4" width="32.85546875" style="16" bestFit="1" customWidth="1"/>
    <col min="5" max="5" width="15.28515625" style="16" bestFit="1" customWidth="1"/>
    <col min="6" max="6" width="18.7109375" style="16" bestFit="1" customWidth="1"/>
    <col min="7" max="7" width="38.28515625" style="16" bestFit="1" customWidth="1"/>
    <col min="8" max="8" width="19.28515625" style="16" bestFit="1" customWidth="1"/>
    <col min="9" max="9" width="24.140625" style="16" bestFit="1" customWidth="1"/>
    <col min="10" max="10" width="14.85546875" style="16" bestFit="1" customWidth="1"/>
    <col min="11" max="11" width="15" style="16" bestFit="1" customWidth="1"/>
    <col min="12" max="12" width="12.42578125" style="16" bestFit="1" customWidth="1"/>
    <col min="13" max="13" width="13.42578125" style="16" bestFit="1" customWidth="1"/>
    <col min="14" max="14" width="10.28515625" style="16" bestFit="1" customWidth="1"/>
    <col min="15" max="15" width="13.140625" style="16" bestFit="1" customWidth="1"/>
    <col min="16" max="16" width="10.140625" style="16" bestFit="1" customWidth="1"/>
    <col min="17" max="17" width="14.7109375" style="16" bestFit="1" customWidth="1"/>
    <col min="18" max="18" width="16.42578125" style="16" bestFit="1" customWidth="1"/>
    <col min="19" max="19" width="15" style="16" bestFit="1" customWidth="1"/>
    <col min="20" max="20" width="9.42578125" style="16" bestFit="1" customWidth="1"/>
    <col min="21" max="21" width="12" style="16" bestFit="1" customWidth="1"/>
    <col min="22" max="22" width="11.42578125" style="16" bestFit="1" customWidth="1"/>
    <col min="23" max="23" width="15.85546875" style="16" bestFit="1" customWidth="1"/>
    <col min="24" max="24" width="11.7109375" style="16" bestFit="1" customWidth="1"/>
    <col min="25" max="25" width="16.85546875" style="16" bestFit="1" customWidth="1"/>
    <col min="26" max="26" width="13.7109375" style="16" bestFit="1" customWidth="1"/>
    <col min="27" max="16384" width="8.85546875" style="16"/>
  </cols>
  <sheetData>
    <row r="1" spans="1:26" x14ac:dyDescent="0.2">
      <c r="A1" s="11" t="s">
        <v>4</v>
      </c>
      <c r="B1" s="13">
        <v>44760</v>
      </c>
      <c r="C1" s="18"/>
      <c r="D1" s="18"/>
    </row>
    <row r="4" spans="1:26" x14ac:dyDescent="0.2">
      <c r="A4" s="16" t="s">
        <v>18</v>
      </c>
      <c r="B4" s="16" t="s">
        <v>19</v>
      </c>
      <c r="C4" s="9" t="s">
        <v>57</v>
      </c>
      <c r="D4" s="9" t="s">
        <v>83</v>
      </c>
      <c r="E4" s="16" t="s">
        <v>20</v>
      </c>
      <c r="F4" s="16" t="s">
        <v>21</v>
      </c>
      <c r="G4" s="9" t="s">
        <v>17</v>
      </c>
      <c r="H4" s="16" t="s">
        <v>22</v>
      </c>
      <c r="I4" s="16" t="s">
        <v>23</v>
      </c>
      <c r="J4" s="16" t="s">
        <v>24</v>
      </c>
      <c r="K4" s="16" t="s">
        <v>25</v>
      </c>
      <c r="L4" s="16" t="s">
        <v>26</v>
      </c>
      <c r="M4" s="16" t="s">
        <v>27</v>
      </c>
      <c r="N4" s="16" t="s">
        <v>1</v>
      </c>
      <c r="O4" s="16" t="s">
        <v>28</v>
      </c>
      <c r="P4" s="16" t="s">
        <v>29</v>
      </c>
      <c r="Q4" s="16" t="s">
        <v>30</v>
      </c>
      <c r="R4" s="16" t="s">
        <v>31</v>
      </c>
      <c r="S4" s="16" t="s">
        <v>32</v>
      </c>
      <c r="T4" s="16" t="s">
        <v>68</v>
      </c>
      <c r="U4" s="16" t="s">
        <v>33</v>
      </c>
      <c r="V4" s="16" t="s">
        <v>34</v>
      </c>
      <c r="W4" s="12" t="s">
        <v>2</v>
      </c>
      <c r="X4" s="12" t="s">
        <v>36</v>
      </c>
      <c r="Y4" s="12" t="s">
        <v>5</v>
      </c>
      <c r="Z4" s="12" t="s">
        <v>37</v>
      </c>
    </row>
    <row r="5" spans="1:26" x14ac:dyDescent="0.2">
      <c r="A5" s="16">
        <v>1600102593</v>
      </c>
      <c r="B5" s="16">
        <v>1600102593</v>
      </c>
      <c r="C5" s="16">
        <v>2000559</v>
      </c>
      <c r="D5" s="16" t="s">
        <v>77</v>
      </c>
      <c r="E5" s="16" t="s">
        <v>35</v>
      </c>
      <c r="F5" s="16" t="s">
        <v>16</v>
      </c>
      <c r="G5" s="17" t="s">
        <v>44</v>
      </c>
      <c r="H5" s="16" t="s">
        <v>16</v>
      </c>
      <c r="I5" s="14">
        <v>-1777.26</v>
      </c>
      <c r="J5" s="18" t="s">
        <v>0</v>
      </c>
      <c r="K5" s="18">
        <v>42094</v>
      </c>
      <c r="L5" s="18">
        <v>42094</v>
      </c>
      <c r="M5" s="19"/>
      <c r="N5" s="16">
        <v>42096</v>
      </c>
      <c r="O5" s="16">
        <v>0.44061342592593</v>
      </c>
      <c r="P5" s="16" t="s">
        <v>16</v>
      </c>
      <c r="Q5" s="16" t="s">
        <v>16</v>
      </c>
      <c r="R5" s="16" t="s">
        <v>16</v>
      </c>
      <c r="S5" s="16" t="s">
        <v>75</v>
      </c>
      <c r="T5" s="16" t="s">
        <v>43</v>
      </c>
      <c r="U5" s="16" t="s">
        <v>76</v>
      </c>
      <c r="V5" s="18" t="s">
        <v>58</v>
      </c>
      <c r="W5" s="16" t="str">
        <f>IF(Table1[[#This Row],[Amount in local currency]]&gt;0,"Debit","Credit")</f>
        <v>Credit</v>
      </c>
      <c r="X5" s="18">
        <f t="shared" ref="X5:X23" si="0">$B$1</f>
        <v>44760</v>
      </c>
      <c r="Y5" s="16">
        <f>NETWORKDAYS(Table1[[#This Row],[Posting Date]],Table1[[#This Row],[Report Date]],Holidays!$A$2:$A$350)</f>
        <v>1829</v>
      </c>
      <c r="Z5" s="16" t="str">
        <f t="shared" ref="Z5:Z23" si="1">IF(Y5&lt;=30,"0 to 30 Days",IF(AND(60&gt;=Y5,Y5&gt;=31),"31 to 60 Days",IF(AND(90&gt;=Y5,Y5&gt;=61),"61 to 90 Days",IF(AND(120&gt;=Y5,Y5&gt;=91),"91 to 120 Days","+120 Days"))))</f>
        <v>+120 Days</v>
      </c>
    </row>
    <row r="6" spans="1:26" x14ac:dyDescent="0.2">
      <c r="A6" s="16">
        <v>1800293449</v>
      </c>
      <c r="B6" s="16">
        <v>1800293449</v>
      </c>
      <c r="C6" s="16">
        <v>2000596</v>
      </c>
      <c r="D6" s="16" t="s">
        <v>78</v>
      </c>
      <c r="E6" s="16" t="s">
        <v>15</v>
      </c>
      <c r="F6" s="16" t="s">
        <v>16</v>
      </c>
      <c r="G6" s="17" t="s">
        <v>45</v>
      </c>
      <c r="H6" s="16" t="s">
        <v>16</v>
      </c>
      <c r="I6" s="14">
        <v>4406.28</v>
      </c>
      <c r="J6" s="18" t="s">
        <v>0</v>
      </c>
      <c r="K6" s="18">
        <v>42155</v>
      </c>
      <c r="L6" s="18">
        <v>42155</v>
      </c>
      <c r="M6" s="19"/>
      <c r="N6" s="16">
        <v>42157</v>
      </c>
      <c r="O6" s="16">
        <v>0.48209490740741001</v>
      </c>
      <c r="P6" s="16" t="s">
        <v>40</v>
      </c>
      <c r="Q6" s="16" t="s">
        <v>16</v>
      </c>
      <c r="R6" s="16" t="s">
        <v>16</v>
      </c>
      <c r="S6" s="16" t="s">
        <v>75</v>
      </c>
      <c r="T6" s="16" t="s">
        <v>43</v>
      </c>
      <c r="U6" s="16" t="s">
        <v>76</v>
      </c>
      <c r="V6" s="18" t="s">
        <v>59</v>
      </c>
      <c r="W6" s="16" t="str">
        <f>IF(Table1[[#This Row],[Amount in local currency]]&gt;0,"Debit","Credit")</f>
        <v>Debit</v>
      </c>
      <c r="X6" s="18">
        <f t="shared" si="0"/>
        <v>44760</v>
      </c>
      <c r="Y6" s="16">
        <f>NETWORKDAYS(Table1[[#This Row],[Posting Date]],Table1[[#This Row],[Report Date]],Holidays!$A$2:$A$350)</f>
        <v>1789</v>
      </c>
      <c r="Z6" s="16" t="str">
        <f t="shared" si="1"/>
        <v>+120 Days</v>
      </c>
    </row>
    <row r="7" spans="1:26" x14ac:dyDescent="0.2">
      <c r="A7" s="16">
        <v>1800306730</v>
      </c>
      <c r="B7" s="16">
        <v>1800306730</v>
      </c>
      <c r="C7" s="16">
        <v>2000600</v>
      </c>
      <c r="D7" s="16" t="s">
        <v>79</v>
      </c>
      <c r="E7" s="16" t="s">
        <v>15</v>
      </c>
      <c r="F7" s="16" t="s">
        <v>16</v>
      </c>
      <c r="G7" s="17" t="s">
        <v>46</v>
      </c>
      <c r="H7" s="16" t="s">
        <v>16</v>
      </c>
      <c r="I7" s="14">
        <v>2405.83</v>
      </c>
      <c r="J7" s="18" t="s">
        <v>0</v>
      </c>
      <c r="K7" s="18">
        <v>42216</v>
      </c>
      <c r="L7" s="18">
        <v>42216</v>
      </c>
      <c r="M7" s="19"/>
      <c r="N7" s="16">
        <v>42219</v>
      </c>
      <c r="O7" s="16">
        <v>0.51905092592593005</v>
      </c>
      <c r="P7" s="16" t="s">
        <v>16</v>
      </c>
      <c r="Q7" s="16" t="s">
        <v>16</v>
      </c>
      <c r="R7" s="16" t="s">
        <v>16</v>
      </c>
      <c r="S7" s="16" t="s">
        <v>75</v>
      </c>
      <c r="T7" s="16" t="s">
        <v>43</v>
      </c>
      <c r="U7" s="16" t="s">
        <v>76</v>
      </c>
      <c r="V7" s="18" t="s">
        <v>60</v>
      </c>
      <c r="W7" s="16" t="str">
        <f>IF(Table1[[#This Row],[Amount in local currency]]&gt;0,"Debit","Credit")</f>
        <v>Debit</v>
      </c>
      <c r="X7" s="18">
        <f t="shared" si="0"/>
        <v>44760</v>
      </c>
      <c r="Y7" s="16">
        <f>NETWORKDAYS(Table1[[#This Row],[Posting Date]],Table1[[#This Row],[Report Date]],Holidays!$A$2:$A$350)</f>
        <v>1746</v>
      </c>
      <c r="Z7" s="16" t="str">
        <f t="shared" si="1"/>
        <v>+120 Days</v>
      </c>
    </row>
    <row r="8" spans="1:26" x14ac:dyDescent="0.2">
      <c r="A8" s="16">
        <v>1800303332</v>
      </c>
      <c r="B8" s="16">
        <v>1800303332</v>
      </c>
      <c r="C8" s="16">
        <v>2000559</v>
      </c>
      <c r="D8" s="16" t="s">
        <v>77</v>
      </c>
      <c r="E8" s="16" t="s">
        <v>15</v>
      </c>
      <c r="F8" s="16" t="s">
        <v>16</v>
      </c>
      <c r="G8" s="17" t="s">
        <v>47</v>
      </c>
      <c r="H8" s="16" t="s">
        <v>16</v>
      </c>
      <c r="I8" s="14">
        <v>6807.16</v>
      </c>
      <c r="J8" s="18" t="s">
        <v>0</v>
      </c>
      <c r="K8" s="18">
        <v>42277</v>
      </c>
      <c r="L8" s="18">
        <v>42277</v>
      </c>
      <c r="M8" s="19"/>
      <c r="N8" s="16">
        <v>42278</v>
      </c>
      <c r="O8" s="16">
        <v>0.60803240740741005</v>
      </c>
      <c r="P8" s="16" t="s">
        <v>40</v>
      </c>
      <c r="Q8" s="16" t="s">
        <v>16</v>
      </c>
      <c r="R8" s="16" t="s">
        <v>16</v>
      </c>
      <c r="S8" s="16" t="s">
        <v>75</v>
      </c>
      <c r="T8" s="16" t="s">
        <v>43</v>
      </c>
      <c r="U8" s="16" t="s">
        <v>76</v>
      </c>
      <c r="V8" s="18" t="s">
        <v>61</v>
      </c>
      <c r="W8" s="16" t="str">
        <f>IF(Table1[[#This Row],[Amount in local currency]]&gt;0,"Debit","Credit")</f>
        <v>Debit</v>
      </c>
      <c r="X8" s="18">
        <f t="shared" si="0"/>
        <v>44760</v>
      </c>
      <c r="Y8" s="16">
        <f>NETWORKDAYS(Table1[[#This Row],[Posting Date]],Table1[[#This Row],[Report Date]],Holidays!$A$2:$A$350)</f>
        <v>1704</v>
      </c>
      <c r="Z8" s="16" t="str">
        <f t="shared" si="1"/>
        <v>+120 Days</v>
      </c>
    </row>
    <row r="9" spans="1:26" x14ac:dyDescent="0.2">
      <c r="A9" s="16">
        <v>1800315561</v>
      </c>
      <c r="B9" s="16">
        <v>1800315561</v>
      </c>
      <c r="C9" s="16">
        <v>2000559</v>
      </c>
      <c r="D9" s="16" t="s">
        <v>77</v>
      </c>
      <c r="E9" s="16" t="s">
        <v>15</v>
      </c>
      <c r="F9" s="16" t="s">
        <v>16</v>
      </c>
      <c r="G9" s="17" t="s">
        <v>48</v>
      </c>
      <c r="H9" s="16" t="s">
        <v>16</v>
      </c>
      <c r="I9" s="14">
        <v>2800.79</v>
      </c>
      <c r="J9" s="18" t="s">
        <v>0</v>
      </c>
      <c r="K9" s="18">
        <v>42429</v>
      </c>
      <c r="L9" s="18">
        <v>42429</v>
      </c>
      <c r="M9" s="19"/>
      <c r="N9" s="16">
        <v>42430</v>
      </c>
      <c r="O9" s="16">
        <v>0.63243055555556005</v>
      </c>
      <c r="P9" s="16" t="s">
        <v>40</v>
      </c>
      <c r="Q9" s="16" t="s">
        <v>16</v>
      </c>
      <c r="R9" s="16" t="s">
        <v>16</v>
      </c>
      <c r="S9" s="16" t="s">
        <v>75</v>
      </c>
      <c r="T9" s="16" t="s">
        <v>43</v>
      </c>
      <c r="U9" s="16" t="s">
        <v>76</v>
      </c>
      <c r="V9" s="18" t="s">
        <v>62</v>
      </c>
      <c r="W9" s="16" t="str">
        <f>IF(Table1[[#This Row],[Amount in local currency]]&gt;0,"Debit","Credit")</f>
        <v>Debit</v>
      </c>
      <c r="X9" s="18">
        <f t="shared" si="0"/>
        <v>44760</v>
      </c>
      <c r="Y9" s="16">
        <f>NETWORKDAYS(Table1[[#This Row],[Posting Date]],Table1[[#This Row],[Report Date]],Holidays!$A$2:$A$350)</f>
        <v>1599</v>
      </c>
      <c r="Z9" s="16" t="str">
        <f t="shared" si="1"/>
        <v>+120 Days</v>
      </c>
    </row>
    <row r="10" spans="1:26" x14ac:dyDescent="0.2">
      <c r="A10" s="16">
        <v>1800320829</v>
      </c>
      <c r="B10" s="16">
        <v>1800320829</v>
      </c>
      <c r="C10" s="16">
        <v>2000596</v>
      </c>
      <c r="D10" s="16" t="s">
        <v>78</v>
      </c>
      <c r="E10" s="16" t="s">
        <v>15</v>
      </c>
      <c r="F10" s="16" t="s">
        <v>16</v>
      </c>
      <c r="G10" s="17" t="s">
        <v>49</v>
      </c>
      <c r="H10" s="16" t="s">
        <v>16</v>
      </c>
      <c r="I10" s="14">
        <v>920.79</v>
      </c>
      <c r="J10" s="18" t="s">
        <v>0</v>
      </c>
      <c r="K10" s="18">
        <v>42429</v>
      </c>
      <c r="L10" s="18">
        <v>42429</v>
      </c>
      <c r="M10" s="19"/>
      <c r="N10" s="16">
        <v>42430</v>
      </c>
      <c r="O10" s="16">
        <v>0.63253472222221996</v>
      </c>
      <c r="P10" s="16" t="s">
        <v>40</v>
      </c>
      <c r="Q10" s="16" t="s">
        <v>16</v>
      </c>
      <c r="R10" s="16" t="s">
        <v>16</v>
      </c>
      <c r="S10" s="16" t="s">
        <v>75</v>
      </c>
      <c r="T10" s="16" t="s">
        <v>43</v>
      </c>
      <c r="U10" s="16" t="s">
        <v>76</v>
      </c>
      <c r="V10" s="18" t="s">
        <v>62</v>
      </c>
      <c r="W10" s="16" t="str">
        <f>IF(Table1[[#This Row],[Amount in local currency]]&gt;0,"Debit","Credit")</f>
        <v>Debit</v>
      </c>
      <c r="X10" s="18">
        <f t="shared" si="0"/>
        <v>44760</v>
      </c>
      <c r="Y10" s="16">
        <f>NETWORKDAYS(Table1[[#This Row],[Posting Date]],Table1[[#This Row],[Report Date]],Holidays!$A$2:$A$350)</f>
        <v>1599</v>
      </c>
      <c r="Z10" s="16" t="str">
        <f t="shared" si="1"/>
        <v>+120 Days</v>
      </c>
    </row>
    <row r="11" spans="1:26" x14ac:dyDescent="0.2">
      <c r="A11" s="16">
        <v>1800333288</v>
      </c>
      <c r="B11" s="16">
        <v>1800333288</v>
      </c>
      <c r="C11" s="16">
        <v>2000596</v>
      </c>
      <c r="D11" s="16" t="s">
        <v>78</v>
      </c>
      <c r="E11" s="16" t="s">
        <v>15</v>
      </c>
      <c r="F11" s="16" t="s">
        <v>16</v>
      </c>
      <c r="G11" s="17" t="s">
        <v>50</v>
      </c>
      <c r="H11" s="16" t="s">
        <v>16</v>
      </c>
      <c r="I11" s="14">
        <v>419.69</v>
      </c>
      <c r="J11" s="18" t="s">
        <v>0</v>
      </c>
      <c r="K11" s="18">
        <v>42491</v>
      </c>
      <c r="L11" s="18">
        <v>42491</v>
      </c>
      <c r="M11" s="19"/>
      <c r="N11" s="16">
        <v>42496</v>
      </c>
      <c r="O11" s="16">
        <v>0.43754629629629999</v>
      </c>
      <c r="P11" s="16" t="s">
        <v>39</v>
      </c>
      <c r="Q11" s="16" t="s">
        <v>16</v>
      </c>
      <c r="R11" s="16" t="s">
        <v>16</v>
      </c>
      <c r="S11" s="16" t="s">
        <v>75</v>
      </c>
      <c r="T11" s="16" t="s">
        <v>43</v>
      </c>
      <c r="U11" s="16" t="s">
        <v>76</v>
      </c>
      <c r="V11" s="18" t="s">
        <v>63</v>
      </c>
      <c r="W11" s="16" t="str">
        <f>IF(Table1[[#This Row],[Amount in local currency]]&gt;0,"Debit","Credit")</f>
        <v>Debit</v>
      </c>
      <c r="X11" s="18">
        <f t="shared" si="0"/>
        <v>44760</v>
      </c>
      <c r="Y11" s="16">
        <f>NETWORKDAYS(Table1[[#This Row],[Posting Date]],Table1[[#This Row],[Report Date]],Holidays!$A$2:$A$350)</f>
        <v>1558</v>
      </c>
      <c r="Z11" s="16" t="str">
        <f t="shared" si="1"/>
        <v>+120 Days</v>
      </c>
    </row>
    <row r="12" spans="1:26" x14ac:dyDescent="0.2">
      <c r="A12" s="16">
        <v>1800352321</v>
      </c>
      <c r="B12" s="16">
        <v>1800352321</v>
      </c>
      <c r="C12" s="16">
        <v>2000559</v>
      </c>
      <c r="D12" s="16" t="s">
        <v>77</v>
      </c>
      <c r="E12" s="16" t="s">
        <v>15</v>
      </c>
      <c r="F12" s="16" t="s">
        <v>16</v>
      </c>
      <c r="G12" s="17" t="s">
        <v>51</v>
      </c>
      <c r="H12" s="16" t="s">
        <v>16</v>
      </c>
      <c r="I12" s="14">
        <v>2274.64</v>
      </c>
      <c r="J12" s="18" t="s">
        <v>0</v>
      </c>
      <c r="K12" s="18">
        <v>42704</v>
      </c>
      <c r="L12" s="18">
        <v>42704</v>
      </c>
      <c r="M12" s="19"/>
      <c r="N12" s="16">
        <v>42706</v>
      </c>
      <c r="O12" s="16">
        <v>0.61212962962963002</v>
      </c>
      <c r="P12" s="16" t="s">
        <v>40</v>
      </c>
      <c r="Q12" s="16" t="s">
        <v>16</v>
      </c>
      <c r="R12" s="16" t="s">
        <v>16</v>
      </c>
      <c r="S12" s="16" t="s">
        <v>75</v>
      </c>
      <c r="T12" s="16" t="s">
        <v>43</v>
      </c>
      <c r="U12" s="16" t="s">
        <v>76</v>
      </c>
      <c r="V12" s="18" t="s">
        <v>64</v>
      </c>
      <c r="W12" s="16" t="str">
        <f>IF(Table1[[#This Row],[Amount in local currency]]&gt;0,"Debit","Credit")</f>
        <v>Debit</v>
      </c>
      <c r="X12" s="18">
        <f t="shared" si="0"/>
        <v>44760</v>
      </c>
      <c r="Y12" s="16">
        <f>NETWORKDAYS(Table1[[#This Row],[Posting Date]],Table1[[#This Row],[Report Date]],Holidays!$A$2:$A$350)</f>
        <v>1409</v>
      </c>
      <c r="Z12" s="16" t="str">
        <f t="shared" si="1"/>
        <v>+120 Days</v>
      </c>
    </row>
    <row r="13" spans="1:26" x14ac:dyDescent="0.2">
      <c r="A13" s="16">
        <v>1800359903</v>
      </c>
      <c r="B13" s="16">
        <v>1800359903</v>
      </c>
      <c r="C13" s="16">
        <v>2000596</v>
      </c>
      <c r="D13" s="16" t="s">
        <v>78</v>
      </c>
      <c r="E13" s="16" t="s">
        <v>15</v>
      </c>
      <c r="F13" s="16" t="s">
        <v>16</v>
      </c>
      <c r="G13" s="17" t="s">
        <v>52</v>
      </c>
      <c r="H13" s="16" t="s">
        <v>16</v>
      </c>
      <c r="I13" s="14">
        <v>779.99</v>
      </c>
      <c r="J13" s="18" t="s">
        <v>0</v>
      </c>
      <c r="K13" s="18">
        <v>42704</v>
      </c>
      <c r="L13" s="18">
        <v>42704</v>
      </c>
      <c r="M13" s="19"/>
      <c r="N13" s="16">
        <v>42706</v>
      </c>
      <c r="O13" s="16">
        <v>0.61234953703703998</v>
      </c>
      <c r="P13" s="16" t="s">
        <v>40</v>
      </c>
      <c r="Q13" s="16" t="s">
        <v>16</v>
      </c>
      <c r="R13" s="16" t="s">
        <v>16</v>
      </c>
      <c r="S13" s="16" t="s">
        <v>75</v>
      </c>
      <c r="T13" s="16" t="s">
        <v>43</v>
      </c>
      <c r="U13" s="16" t="s">
        <v>76</v>
      </c>
      <c r="V13" s="18" t="s">
        <v>64</v>
      </c>
      <c r="W13" s="16" t="str">
        <f>IF(Table1[[#This Row],[Amount in local currency]]&gt;0,"Debit","Credit")</f>
        <v>Debit</v>
      </c>
      <c r="X13" s="18">
        <f t="shared" si="0"/>
        <v>44760</v>
      </c>
      <c r="Y13" s="16">
        <f>NETWORKDAYS(Table1[[#This Row],[Posting Date]],Table1[[#This Row],[Report Date]],Holidays!$A$2:$A$350)</f>
        <v>1409</v>
      </c>
      <c r="Z13" s="16" t="str">
        <f t="shared" si="1"/>
        <v>+120 Days</v>
      </c>
    </row>
    <row r="14" spans="1:26" x14ac:dyDescent="0.2">
      <c r="A14" s="16">
        <v>1800360084</v>
      </c>
      <c r="B14" s="16">
        <v>1800360084</v>
      </c>
      <c r="C14" s="16">
        <v>2000559</v>
      </c>
      <c r="D14" s="16" t="s">
        <v>77</v>
      </c>
      <c r="E14" s="16" t="s">
        <v>15</v>
      </c>
      <c r="F14" s="16" t="s">
        <v>16</v>
      </c>
      <c r="G14" s="17" t="s">
        <v>53</v>
      </c>
      <c r="H14" s="16" t="s">
        <v>16</v>
      </c>
      <c r="I14" s="14">
        <v>1543.97</v>
      </c>
      <c r="J14" s="18" t="s">
        <v>0</v>
      </c>
      <c r="K14" s="18">
        <v>42735</v>
      </c>
      <c r="L14" s="18">
        <v>42735</v>
      </c>
      <c r="M14" s="19"/>
      <c r="N14" s="16">
        <v>42739</v>
      </c>
      <c r="O14" s="16">
        <v>0.64092592592593001</v>
      </c>
      <c r="P14" s="16" t="s">
        <v>42</v>
      </c>
      <c r="Q14" s="16" t="s">
        <v>16</v>
      </c>
      <c r="R14" s="16" t="s">
        <v>16</v>
      </c>
      <c r="S14" s="16" t="s">
        <v>75</v>
      </c>
      <c r="T14" s="16" t="s">
        <v>43</v>
      </c>
      <c r="U14" s="16" t="s">
        <v>76</v>
      </c>
      <c r="V14" s="18" t="s">
        <v>65</v>
      </c>
      <c r="W14" s="16" t="str">
        <f>IF(Table1[[#This Row],[Amount in local currency]]&gt;0,"Debit","Credit")</f>
        <v>Debit</v>
      </c>
      <c r="X14" s="18">
        <f t="shared" si="0"/>
        <v>44760</v>
      </c>
      <c r="Y14" s="16">
        <f>NETWORKDAYS(Table1[[#This Row],[Posting Date]],Table1[[#This Row],[Report Date]],Holidays!$A$2:$A$350)</f>
        <v>1388</v>
      </c>
      <c r="Z14" s="16" t="str">
        <f t="shared" si="1"/>
        <v>+120 Days</v>
      </c>
    </row>
    <row r="15" spans="1:26" x14ac:dyDescent="0.2">
      <c r="A15" s="16">
        <v>1800371662</v>
      </c>
      <c r="B15" s="16">
        <v>1800371662</v>
      </c>
      <c r="C15" s="16">
        <v>2000596</v>
      </c>
      <c r="D15" s="16" t="s">
        <v>78</v>
      </c>
      <c r="E15" s="16" t="s">
        <v>15</v>
      </c>
      <c r="F15" s="16" t="s">
        <v>16</v>
      </c>
      <c r="G15" s="17" t="s">
        <v>54</v>
      </c>
      <c r="H15" s="16" t="s">
        <v>16</v>
      </c>
      <c r="I15" s="14">
        <v>779.99</v>
      </c>
      <c r="J15" s="18" t="s">
        <v>0</v>
      </c>
      <c r="K15" s="18">
        <v>42825</v>
      </c>
      <c r="L15" s="18">
        <v>42886</v>
      </c>
      <c r="M15" s="19"/>
      <c r="N15" s="16">
        <v>42887</v>
      </c>
      <c r="O15" s="16">
        <v>0.40248842592592998</v>
      </c>
      <c r="P15" s="16" t="s">
        <v>41</v>
      </c>
      <c r="Q15" s="16" t="s">
        <v>16</v>
      </c>
      <c r="R15" s="16" t="s">
        <v>16</v>
      </c>
      <c r="S15" s="16" t="s">
        <v>75</v>
      </c>
      <c r="T15" s="16" t="s">
        <v>43</v>
      </c>
      <c r="U15" s="16" t="s">
        <v>76</v>
      </c>
      <c r="V15" s="18" t="s">
        <v>66</v>
      </c>
      <c r="W15" s="16" t="str">
        <f>IF(Table1[[#This Row],[Amount in local currency]]&gt;0,"Debit","Credit")</f>
        <v>Debit</v>
      </c>
      <c r="X15" s="18">
        <f t="shared" si="0"/>
        <v>44760</v>
      </c>
      <c r="Y15" s="16">
        <f>NETWORKDAYS(Table1[[#This Row],[Posting Date]],Table1[[#This Row],[Report Date]],Holidays!$A$2:$A$350)</f>
        <v>1286</v>
      </c>
      <c r="Z15" s="16" t="str">
        <f t="shared" si="1"/>
        <v>+120 Days</v>
      </c>
    </row>
    <row r="16" spans="1:26" x14ac:dyDescent="0.2">
      <c r="A16" s="16">
        <v>1800375631</v>
      </c>
      <c r="B16" s="16">
        <v>1800375631</v>
      </c>
      <c r="C16" s="16">
        <v>2000596</v>
      </c>
      <c r="D16" s="16" t="s">
        <v>78</v>
      </c>
      <c r="E16" s="16" t="s">
        <v>15</v>
      </c>
      <c r="F16" s="16" t="s">
        <v>16</v>
      </c>
      <c r="G16" s="17" t="s">
        <v>55</v>
      </c>
      <c r="H16" s="16" t="s">
        <v>16</v>
      </c>
      <c r="I16" s="14">
        <v>684.2</v>
      </c>
      <c r="J16" s="18" t="s">
        <v>0</v>
      </c>
      <c r="K16" s="18">
        <v>42916</v>
      </c>
      <c r="L16" s="18">
        <v>42916</v>
      </c>
      <c r="M16" s="19"/>
      <c r="N16" s="16">
        <v>42919</v>
      </c>
      <c r="O16" s="16">
        <v>0.60225694444444</v>
      </c>
      <c r="P16" s="16" t="s">
        <v>40</v>
      </c>
      <c r="Q16" s="16" t="s">
        <v>16</v>
      </c>
      <c r="R16" s="16" t="s">
        <v>16</v>
      </c>
      <c r="S16" s="16" t="s">
        <v>75</v>
      </c>
      <c r="T16" s="16" t="s">
        <v>43</v>
      </c>
      <c r="U16" s="16" t="s">
        <v>76</v>
      </c>
      <c r="V16" s="18" t="s">
        <v>67</v>
      </c>
      <c r="W16" s="16" t="str">
        <f>IF(Table1[[#This Row],[Amount in local currency]]&gt;0,"Debit","Credit")</f>
        <v>Debit</v>
      </c>
      <c r="X16" s="18">
        <f t="shared" si="0"/>
        <v>44760</v>
      </c>
      <c r="Y16" s="16">
        <f>NETWORKDAYS(Table1[[#This Row],[Posting Date]],Table1[[#This Row],[Report Date]],Holidays!$A$2:$A$350)</f>
        <v>1265</v>
      </c>
      <c r="Z16" s="16" t="str">
        <f t="shared" si="1"/>
        <v>+120 Days</v>
      </c>
    </row>
    <row r="17" spans="1:26" x14ac:dyDescent="0.2">
      <c r="A17" s="16">
        <v>1600253262</v>
      </c>
      <c r="B17" s="16">
        <v>1600253262</v>
      </c>
      <c r="C17" s="16">
        <v>2003618</v>
      </c>
      <c r="D17" s="16" t="s">
        <v>80</v>
      </c>
      <c r="E17" s="16" t="s">
        <v>35</v>
      </c>
      <c r="F17" s="16" t="s">
        <v>16</v>
      </c>
      <c r="G17" s="17" t="s">
        <v>71</v>
      </c>
      <c r="H17" s="16" t="s">
        <v>69</v>
      </c>
      <c r="I17" s="14">
        <v>-2300</v>
      </c>
      <c r="J17" s="18" t="s">
        <v>0</v>
      </c>
      <c r="K17" s="18">
        <v>44589</v>
      </c>
      <c r="L17" s="18">
        <v>44589</v>
      </c>
      <c r="M17" s="19"/>
      <c r="N17" s="16">
        <v>44594</v>
      </c>
      <c r="O17" s="16">
        <v>0.77056712962963003</v>
      </c>
      <c r="P17" s="16" t="s">
        <v>70</v>
      </c>
      <c r="Q17" s="16" t="s">
        <v>16</v>
      </c>
      <c r="R17" s="16" t="s">
        <v>16</v>
      </c>
      <c r="S17" s="16" t="s">
        <v>75</v>
      </c>
      <c r="T17" s="16" t="s">
        <v>16</v>
      </c>
      <c r="U17" s="16" t="s">
        <v>76</v>
      </c>
      <c r="V17" s="18" t="s">
        <v>16</v>
      </c>
      <c r="W17" s="16" t="str">
        <f>IF(Table1[[#This Row],[Amount in local currency]]&gt;0,"Debit","Credit")</f>
        <v>Credit</v>
      </c>
      <c r="X17" s="18">
        <f t="shared" si="0"/>
        <v>44760</v>
      </c>
      <c r="Y17" s="16">
        <f>NETWORKDAYS(Table1[[#This Row],[Posting Date]],Table1[[#This Row],[Report Date]],Holidays!$A$2:$A$350)</f>
        <v>116</v>
      </c>
      <c r="Z17" s="16" t="str">
        <f t="shared" si="1"/>
        <v>91 to 120 Days</v>
      </c>
    </row>
    <row r="18" spans="1:26" x14ac:dyDescent="0.2">
      <c r="A18" s="16">
        <v>1600253263</v>
      </c>
      <c r="B18" s="16">
        <v>1600253263</v>
      </c>
      <c r="C18" s="16">
        <v>2003618</v>
      </c>
      <c r="D18" s="16" t="s">
        <v>80</v>
      </c>
      <c r="E18" s="16" t="s">
        <v>35</v>
      </c>
      <c r="F18" s="16" t="s">
        <v>16</v>
      </c>
      <c r="G18" s="17" t="s">
        <v>71</v>
      </c>
      <c r="H18" s="16" t="s">
        <v>69</v>
      </c>
      <c r="I18" s="14">
        <v>-1265</v>
      </c>
      <c r="J18" s="18" t="s">
        <v>0</v>
      </c>
      <c r="K18" s="18">
        <v>44589</v>
      </c>
      <c r="L18" s="18">
        <v>44589</v>
      </c>
      <c r="M18" s="19"/>
      <c r="N18" s="16">
        <v>44594</v>
      </c>
      <c r="O18" s="16">
        <v>0.77059027777778</v>
      </c>
      <c r="P18" s="16" t="s">
        <v>70</v>
      </c>
      <c r="Q18" s="16" t="s">
        <v>16</v>
      </c>
      <c r="R18" s="16" t="s">
        <v>16</v>
      </c>
      <c r="S18" s="16" t="s">
        <v>75</v>
      </c>
      <c r="T18" s="16" t="s">
        <v>16</v>
      </c>
      <c r="U18" s="16" t="s">
        <v>76</v>
      </c>
      <c r="V18" s="18" t="s">
        <v>16</v>
      </c>
      <c r="W18" s="16" t="str">
        <f>IF(Table1[[#This Row],[Amount in local currency]]&gt;0,"Debit","Credit")</f>
        <v>Credit</v>
      </c>
      <c r="X18" s="18">
        <f t="shared" si="0"/>
        <v>44760</v>
      </c>
      <c r="Y18" s="16">
        <f>NETWORKDAYS(Table1[[#This Row],[Posting Date]],Table1[[#This Row],[Report Date]],Holidays!$A$2:$A$350)</f>
        <v>116</v>
      </c>
      <c r="Z18" s="16" t="str">
        <f t="shared" si="1"/>
        <v>91 to 120 Days</v>
      </c>
    </row>
    <row r="19" spans="1:26" x14ac:dyDescent="0.2">
      <c r="A19" s="16">
        <v>1600253660</v>
      </c>
      <c r="B19" s="16">
        <v>1600253660</v>
      </c>
      <c r="C19" s="16">
        <v>2100005</v>
      </c>
      <c r="D19" s="16" t="s">
        <v>81</v>
      </c>
      <c r="E19" s="16" t="s">
        <v>35</v>
      </c>
      <c r="F19" s="16" t="s">
        <v>16</v>
      </c>
      <c r="G19" s="17" t="s">
        <v>72</v>
      </c>
      <c r="H19" s="16" t="s">
        <v>73</v>
      </c>
      <c r="I19" s="14">
        <v>-68829.45</v>
      </c>
      <c r="J19" s="18" t="s">
        <v>0</v>
      </c>
      <c r="K19" s="18">
        <v>44593</v>
      </c>
      <c r="L19" s="18">
        <v>44593</v>
      </c>
      <c r="M19" s="19"/>
      <c r="N19" s="16">
        <v>44595</v>
      </c>
      <c r="O19" s="16">
        <v>0.43829861111111001</v>
      </c>
      <c r="P19" s="16" t="s">
        <v>70</v>
      </c>
      <c r="Q19" s="16" t="s">
        <v>16</v>
      </c>
      <c r="R19" s="16" t="s">
        <v>16</v>
      </c>
      <c r="S19" s="16" t="s">
        <v>75</v>
      </c>
      <c r="T19" s="16" t="s">
        <v>16</v>
      </c>
      <c r="U19" s="16" t="s">
        <v>76</v>
      </c>
      <c r="V19" s="18" t="s">
        <v>16</v>
      </c>
      <c r="W19" s="16" t="str">
        <f>IF(Table1[[#This Row],[Amount in local currency]]&gt;0,"Debit","Credit")</f>
        <v>Credit</v>
      </c>
      <c r="X19" s="18">
        <f t="shared" si="0"/>
        <v>44760</v>
      </c>
      <c r="Y19" s="16">
        <f>NETWORKDAYS(Table1[[#This Row],[Posting Date]],Table1[[#This Row],[Report Date]],Holidays!$A$2:$A$350)</f>
        <v>114</v>
      </c>
      <c r="Z19" s="16" t="str">
        <f t="shared" si="1"/>
        <v>91 to 120 Days</v>
      </c>
    </row>
    <row r="20" spans="1:26" x14ac:dyDescent="0.2">
      <c r="A20" s="16">
        <v>1800884111</v>
      </c>
      <c r="B20" s="16">
        <v>1800884111</v>
      </c>
      <c r="C20" s="16">
        <v>2100005</v>
      </c>
      <c r="D20" s="16" t="s">
        <v>81</v>
      </c>
      <c r="E20" s="16" t="s">
        <v>15</v>
      </c>
      <c r="F20" s="16" t="s">
        <v>16</v>
      </c>
      <c r="G20" s="17" t="s">
        <v>72</v>
      </c>
      <c r="H20" s="16" t="s">
        <v>74</v>
      </c>
      <c r="I20" s="14">
        <v>338.71</v>
      </c>
      <c r="J20" s="18" t="s">
        <v>0</v>
      </c>
      <c r="K20" s="18">
        <v>44593</v>
      </c>
      <c r="L20" s="18">
        <v>44593</v>
      </c>
      <c r="M20" s="19"/>
      <c r="N20" s="16">
        <v>44595</v>
      </c>
      <c r="O20" s="16">
        <v>0.43831018518518999</v>
      </c>
      <c r="P20" s="16" t="s">
        <v>70</v>
      </c>
      <c r="Q20" s="16" t="s">
        <v>16</v>
      </c>
      <c r="R20" s="16" t="s">
        <v>16</v>
      </c>
      <c r="S20" s="16" t="s">
        <v>75</v>
      </c>
      <c r="T20" s="16" t="s">
        <v>16</v>
      </c>
      <c r="U20" s="16" t="s">
        <v>76</v>
      </c>
      <c r="V20" s="18" t="s">
        <v>16</v>
      </c>
      <c r="W20" s="16" t="str">
        <f>IF(Table1[[#This Row],[Amount in local currency]]&gt;0,"Debit","Credit")</f>
        <v>Debit</v>
      </c>
      <c r="X20" s="18">
        <f t="shared" si="0"/>
        <v>44760</v>
      </c>
      <c r="Y20" s="16">
        <f>NETWORKDAYS(Table1[[#This Row],[Posting Date]],Table1[[#This Row],[Report Date]],Holidays!$A$2:$A$350)</f>
        <v>114</v>
      </c>
      <c r="Z20" s="16" t="str">
        <f t="shared" si="1"/>
        <v>91 to 120 Days</v>
      </c>
    </row>
    <row r="21" spans="1:26" x14ac:dyDescent="0.2">
      <c r="A21" s="16">
        <v>1800933821</v>
      </c>
      <c r="B21" s="16">
        <v>1800933821</v>
      </c>
      <c r="C21" s="16">
        <v>2003618</v>
      </c>
      <c r="D21" s="16" t="s">
        <v>80</v>
      </c>
      <c r="E21" s="16" t="s">
        <v>15</v>
      </c>
      <c r="F21" s="16" t="s">
        <v>16</v>
      </c>
      <c r="G21" s="17" t="s">
        <v>71</v>
      </c>
      <c r="H21" s="16" t="s">
        <v>69</v>
      </c>
      <c r="I21" s="14">
        <v>2300</v>
      </c>
      <c r="J21" s="18" t="s">
        <v>0</v>
      </c>
      <c r="K21" s="18">
        <v>44589</v>
      </c>
      <c r="L21" s="18">
        <v>44713</v>
      </c>
      <c r="M21" s="19"/>
      <c r="N21" s="16">
        <v>44736</v>
      </c>
      <c r="O21" s="16">
        <v>0.35008101851852003</v>
      </c>
      <c r="P21" s="16" t="s">
        <v>70</v>
      </c>
      <c r="Q21" s="16" t="s">
        <v>16</v>
      </c>
      <c r="R21" s="16" t="s">
        <v>16</v>
      </c>
      <c r="S21" s="18" t="s">
        <v>75</v>
      </c>
      <c r="T21" s="16" t="s">
        <v>16</v>
      </c>
      <c r="U21" s="16" t="s">
        <v>76</v>
      </c>
      <c r="V21" s="18" t="s">
        <v>16</v>
      </c>
      <c r="W21" s="16" t="str">
        <f>IF(Table1[[#This Row],[Amount in local currency]]&gt;0,"Debit","Credit")</f>
        <v>Debit</v>
      </c>
      <c r="X21" s="18">
        <f t="shared" si="0"/>
        <v>44760</v>
      </c>
      <c r="Y21" s="16">
        <f>NETWORKDAYS(Table1[[#This Row],[Posting Date]],Table1[[#This Row],[Report Date]],Holidays!$A$2:$A$350)</f>
        <v>33</v>
      </c>
      <c r="Z21" s="16" t="str">
        <f t="shared" si="1"/>
        <v>31 to 60 Days</v>
      </c>
    </row>
    <row r="22" spans="1:26" x14ac:dyDescent="0.2">
      <c r="A22" s="16">
        <v>1800933822</v>
      </c>
      <c r="B22" s="16">
        <v>1800933822</v>
      </c>
      <c r="C22" s="16">
        <v>2003618</v>
      </c>
      <c r="D22" s="16" t="s">
        <v>80</v>
      </c>
      <c r="E22" s="16" t="s">
        <v>15</v>
      </c>
      <c r="F22" s="16" t="s">
        <v>16</v>
      </c>
      <c r="G22" s="17" t="s">
        <v>71</v>
      </c>
      <c r="H22" s="16" t="s">
        <v>69</v>
      </c>
      <c r="I22" s="14">
        <v>1265</v>
      </c>
      <c r="J22" s="18" t="s">
        <v>0</v>
      </c>
      <c r="K22" s="18">
        <v>44589</v>
      </c>
      <c r="L22" s="18">
        <v>44713</v>
      </c>
      <c r="M22" s="19"/>
      <c r="N22" s="16">
        <v>44736</v>
      </c>
      <c r="O22" s="16">
        <v>0.35031250000000003</v>
      </c>
      <c r="P22" s="16" t="s">
        <v>70</v>
      </c>
      <c r="Q22" s="16" t="s">
        <v>16</v>
      </c>
      <c r="R22" s="16" t="s">
        <v>16</v>
      </c>
      <c r="S22" s="18" t="s">
        <v>75</v>
      </c>
      <c r="T22" s="16" t="s">
        <v>16</v>
      </c>
      <c r="U22" s="16" t="s">
        <v>76</v>
      </c>
      <c r="V22" s="18" t="s">
        <v>16</v>
      </c>
      <c r="W22" s="16" t="str">
        <f>IF(Table1[[#This Row],[Amount in local currency]]&gt;0,"Debit","Credit")</f>
        <v>Debit</v>
      </c>
      <c r="X22" s="18">
        <f t="shared" si="0"/>
        <v>44760</v>
      </c>
      <c r="Y22" s="16">
        <f>NETWORKDAYS(Table1[[#This Row],[Posting Date]],Table1[[#This Row],[Report Date]],Holidays!$A$2:$A$350)</f>
        <v>33</v>
      </c>
      <c r="Z22" s="16" t="str">
        <f t="shared" si="1"/>
        <v>31 to 60 Days</v>
      </c>
    </row>
    <row r="23" spans="1:26" x14ac:dyDescent="0.2">
      <c r="A23" s="16">
        <v>1800933820</v>
      </c>
      <c r="B23" s="16">
        <v>1800933820</v>
      </c>
      <c r="C23" s="16">
        <v>2100005</v>
      </c>
      <c r="D23" s="16" t="s">
        <v>81</v>
      </c>
      <c r="E23" s="16" t="s">
        <v>15</v>
      </c>
      <c r="F23" s="16" t="s">
        <v>16</v>
      </c>
      <c r="G23" s="17" t="s">
        <v>72</v>
      </c>
      <c r="H23" s="16" t="s">
        <v>69</v>
      </c>
      <c r="I23" s="14">
        <v>68829.45</v>
      </c>
      <c r="J23" s="18" t="s">
        <v>0</v>
      </c>
      <c r="K23" s="18">
        <v>44593</v>
      </c>
      <c r="L23" s="18">
        <v>44713</v>
      </c>
      <c r="M23" s="19"/>
      <c r="N23" s="16">
        <v>44736</v>
      </c>
      <c r="O23" s="16">
        <v>0.34930555555555998</v>
      </c>
      <c r="P23" s="16" t="s">
        <v>70</v>
      </c>
      <c r="Q23" s="16" t="s">
        <v>16</v>
      </c>
      <c r="R23" s="16" t="s">
        <v>16</v>
      </c>
      <c r="S23" s="18" t="s">
        <v>75</v>
      </c>
      <c r="T23" s="16" t="s">
        <v>16</v>
      </c>
      <c r="U23" s="16" t="s">
        <v>76</v>
      </c>
      <c r="V23" s="18" t="s">
        <v>16</v>
      </c>
      <c r="W23" s="16" t="str">
        <f>IF(Table1[[#This Row],[Amount in local currency]]&gt;0,"Debit","Credit")</f>
        <v>Debit</v>
      </c>
      <c r="X23" s="18">
        <f t="shared" si="0"/>
        <v>44760</v>
      </c>
      <c r="Y23" s="16">
        <f>NETWORKDAYS(Table1[[#This Row],[Posting Date]],Table1[[#This Row],[Report Date]],Holidays!$A$2:$A$350)</f>
        <v>33</v>
      </c>
      <c r="Z23" s="16" t="str">
        <f t="shared" si="1"/>
        <v>31 to 60 Days</v>
      </c>
    </row>
  </sheetData>
  <pageMargins left="0.7" right="0.7" top="0.75" bottom="0.75" header="0.3" footer="0.3"/>
  <pageSetup paperSize="9" orientation="portrait" verticalDpi="4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2FB92541690C469FF39FC132B51D20" ma:contentTypeVersion="21" ma:contentTypeDescription="Create a new document." ma:contentTypeScope="" ma:versionID="46ffb08fa67b9ba9f9db58dad98cc691">
  <xsd:schema xmlns:xsd="http://www.w3.org/2001/XMLSchema" xmlns:xs="http://www.w3.org/2001/XMLSchema" xmlns:p="http://schemas.microsoft.com/office/2006/metadata/properties" xmlns:ns3="95757e98-2b43-486c-8ee7-8b03e7fccc8c" xmlns:ns4="58c6a4ad-a82d-4e7b-a6e8-f12cf3efda97" xmlns:ns5="0b7e7d72-aed7-4814-870c-8a5e6eb36846" targetNamespace="http://schemas.microsoft.com/office/2006/metadata/properties" ma:root="true" ma:fieldsID="30397278b5e528a33bb89e9c3c2649bc" ns3:_="" ns4:_="" ns5:_="">
    <xsd:import namespace="95757e98-2b43-486c-8ee7-8b03e7fccc8c"/>
    <xsd:import namespace="58c6a4ad-a82d-4e7b-a6e8-f12cf3efda97"/>
    <xsd:import namespace="0b7e7d72-aed7-4814-870c-8a5e6eb36846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Taxonomy Catch All Column" ma:hidden="true" ma:list="{30722dcc-b2cc-4d01-bcff-421d998938f8}" ma:internalName="TaxCatchAll" ma:showField="CatchAllData" ma:web="0b7e7d72-aed7-4814-870c-8a5e6eb36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Taxonomy Catch All Column1" ma:hidden="true" ma:list="{30722dcc-b2cc-4d01-bcff-421d998938f8}" ma:internalName="TaxCatchAllLabel" ma:readOnly="true" ma:showField="CatchAllDataLabel" ma:web="0b7e7d72-aed7-4814-870c-8a5e6eb36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6a4ad-a82d-4e7b-a6e8-f12cf3efd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e7d72-aed7-4814-870c-8a5e6eb368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f436eb5e-c63d-4189-9248-e6e0fddb7cf9" ContentTypeId="0x0101" PreviousValue="false"/>
</file>

<file path=customXml/itemProps1.xml><?xml version="1.0" encoding="utf-8"?>
<ds:datastoreItem xmlns:ds="http://schemas.openxmlformats.org/officeDocument/2006/customXml" ds:itemID="{3B833E82-6F15-4FF4-A179-851AE203F7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EEF00C-3D4B-476A-8370-2B724EF94E82}">
  <ds:schemaRefs>
    <ds:schemaRef ds:uri="http://purl.org/dc/elements/1.1/"/>
    <ds:schemaRef ds:uri="http://schemas.microsoft.com/office/2006/metadata/properties"/>
    <ds:schemaRef ds:uri="95757e98-2b43-486c-8ee7-8b03e7fccc8c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58c6a4ad-a82d-4e7b-a6e8-f12cf3efda97"/>
    <ds:schemaRef ds:uri="0b7e7d72-aed7-4814-870c-8a5e6eb3684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94330A-2391-48B3-BA0D-1FB1AFFCF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58c6a4ad-a82d-4e7b-a6e8-f12cf3efda97"/>
    <ds:schemaRef ds:uri="0b7e7d72-aed7-4814-870c-8a5e6eb36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F18D108-4165-444C-9BE0-69DC72A1AF98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Analysis</vt:lpstr>
      <vt:lpstr>Holidays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Preston, Peter P</cp:lastModifiedBy>
  <cp:revision>1</cp:revision>
  <dcterms:created xsi:type="dcterms:W3CDTF">2014-12-12T05:25:51Z</dcterms:created>
  <dcterms:modified xsi:type="dcterms:W3CDTF">2022-07-18T07:59:13Z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0x010100312FB92541690C469FF39FC132B51D20</vt:lpwstr>
  </property>
  <property fmtid="{D5CDD505-2E9C-101B-9397-08002B2CF9AE}" pid="3" name="MSIP_Label_027a3850-2850-457c-8efb-fdd5fa4d27d3_Enabled">
    <vt:lpwstr>True</vt:lpwstr>
  </property>
  <property fmtid="{D5CDD505-2E9C-101B-9397-08002B2CF9AE}" pid="4" name="MSIP_Label_027a3850-2850-457c-8efb-fdd5fa4d27d3_SiteId">
    <vt:lpwstr>7369e6ec-faa6-42fa-bc0e-4f332da5b1db</vt:lpwstr>
  </property>
  <property fmtid="{D5CDD505-2E9C-101B-9397-08002B2CF9AE}" pid="5" name="MSIP_Label_027a3850-2850-457c-8efb-fdd5fa4d27d3_SetDate">
    <vt:lpwstr>2019-10-21T10:37:33.0215980Z</vt:lpwstr>
  </property>
  <property fmtid="{D5CDD505-2E9C-101B-9397-08002B2CF9AE}" pid="6" name="MSIP_Label_027a3850-2850-457c-8efb-fdd5fa4d27d3_Name">
    <vt:lpwstr>General (No Protection)</vt:lpwstr>
  </property>
  <property fmtid="{D5CDD505-2E9C-101B-9397-08002B2CF9AE}" pid="7" name="MSIP_Label_027a3850-2850-457c-8efb-fdd5fa4d27d3_ActionId">
    <vt:lpwstr>b6abaf50-2b5a-4e75-9c51-6054a2549495</vt:lpwstr>
  </property>
  <property fmtid="{D5CDD505-2E9C-101B-9397-08002B2CF9AE}" pid="8" name="MSIP_Label_027a3850-2850-457c-8efb-fdd5fa4d27d3_Extended_MSFT_Method">
    <vt:lpwstr>Automatic</vt:lpwstr>
  </property>
  <property fmtid="{D5CDD505-2E9C-101B-9397-08002B2CF9AE}" pid="9" name="Sensitivity">
    <vt:lpwstr>General (No Protection)</vt:lpwstr>
  </property>
</Properties>
</file>