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x\Downloads\"/>
    </mc:Choice>
  </mc:AlternateContent>
  <xr:revisionPtr revIDLastSave="0" documentId="13_ncr:1_{C8CCDF09-E9D9-455A-8D4A-2F31A3B85716}" xr6:coauthVersionLast="45" xr6:coauthVersionMax="45" xr10:uidLastSave="{00000000-0000-0000-0000-000000000000}"/>
  <bookViews>
    <workbookView xWindow="26595" yWindow="1755" windowWidth="21600" windowHeight="13575" xr2:uid="{553694AF-0FC3-4BE4-956A-CB706A928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6" i="1" l="1"/>
  <c r="K55" i="1"/>
  <c r="K24" i="1"/>
  <c r="K23" i="1"/>
  <c r="K3" i="1"/>
  <c r="K2" i="1"/>
  <c r="H76" i="1"/>
  <c r="H72" i="1"/>
  <c r="H73" i="1"/>
  <c r="H69" i="1"/>
  <c r="H66" i="1"/>
  <c r="H65" i="1"/>
  <c r="H62" i="1"/>
  <c r="H60" i="1"/>
  <c r="H57" i="1"/>
  <c r="H52" i="1"/>
  <c r="H53" i="1"/>
  <c r="H48" i="1"/>
  <c r="H47" i="1"/>
  <c r="H44" i="1"/>
  <c r="H42" i="1"/>
  <c r="H41" i="1"/>
  <c r="H38" i="1"/>
  <c r="H35" i="1"/>
  <c r="H32" i="1"/>
  <c r="H31" i="1"/>
  <c r="H28" i="1"/>
  <c r="H25" i="1"/>
  <c r="H20" i="1"/>
  <c r="H17" i="1"/>
  <c r="H14" i="1"/>
  <c r="H11" i="1"/>
  <c r="H8" i="1"/>
  <c r="H5" i="1"/>
  <c r="H4" i="1"/>
  <c r="C76" i="1"/>
  <c r="C75" i="1"/>
  <c r="F76" i="1"/>
  <c r="E75" i="1"/>
  <c r="C73" i="1"/>
  <c r="F73" i="1" s="1"/>
  <c r="C72" i="1"/>
  <c r="E72" i="1" s="1"/>
  <c r="C71" i="1"/>
  <c r="E71" i="1" s="1"/>
  <c r="C68" i="1"/>
  <c r="E68" i="1" s="1"/>
  <c r="C69" i="1"/>
  <c r="F69" i="1"/>
  <c r="C66" i="1"/>
  <c r="F66" i="1" s="1"/>
  <c r="C65" i="1"/>
  <c r="F65" i="1" s="1"/>
  <c r="C64" i="1"/>
  <c r="E64" i="1" s="1"/>
  <c r="F62" i="1"/>
  <c r="E61" i="1"/>
  <c r="C62" i="1"/>
  <c r="C61" i="1"/>
  <c r="C60" i="1"/>
  <c r="F60" i="1" s="1"/>
  <c r="C59" i="1"/>
  <c r="E59" i="1" s="1"/>
  <c r="C57" i="1"/>
  <c r="C56" i="1"/>
  <c r="F57" i="1"/>
  <c r="E56" i="1"/>
  <c r="C52" i="1"/>
  <c r="F52" i="1" s="1"/>
  <c r="C51" i="1"/>
  <c r="E51" i="1" s="1"/>
  <c r="C50" i="1"/>
  <c r="E50" i="1" s="1"/>
  <c r="C48" i="1"/>
  <c r="F48" i="1" s="1"/>
  <c r="C47" i="1"/>
  <c r="C46" i="1"/>
  <c r="F47" i="1"/>
  <c r="E46" i="1"/>
  <c r="C44" i="1"/>
  <c r="F44" i="1" s="1"/>
  <c r="C42" i="1"/>
  <c r="F42" i="1" s="1"/>
  <c r="C41" i="1"/>
  <c r="F41" i="1" s="1"/>
  <c r="C43" i="1"/>
  <c r="E43" i="1" s="1"/>
  <c r="C40" i="1"/>
  <c r="E40" i="1" s="1"/>
  <c r="C38" i="1"/>
  <c r="F38" i="1" s="1"/>
  <c r="C37" i="1"/>
  <c r="E37" i="1"/>
  <c r="F35" i="1"/>
  <c r="E34" i="1"/>
  <c r="C34" i="1"/>
  <c r="C35" i="1"/>
  <c r="F32" i="1"/>
  <c r="F31" i="1"/>
  <c r="E30" i="1"/>
  <c r="C32" i="1"/>
  <c r="C31" i="1"/>
  <c r="C30" i="1"/>
  <c r="F28" i="1"/>
  <c r="E27" i="1"/>
  <c r="C27" i="1"/>
  <c r="C28" i="1"/>
  <c r="F25" i="1"/>
  <c r="E24" i="1"/>
  <c r="C25" i="1"/>
  <c r="C24" i="1"/>
  <c r="F20" i="1"/>
  <c r="E19" i="1"/>
  <c r="F17" i="1"/>
  <c r="E16" i="1"/>
  <c r="F14" i="1"/>
  <c r="E13" i="1"/>
  <c r="F11" i="1"/>
  <c r="E10" i="1"/>
  <c r="F8" i="1"/>
  <c r="E7" i="1"/>
  <c r="C4" i="1"/>
  <c r="F4" i="1" s="1"/>
  <c r="C3" i="1"/>
  <c r="F5" i="1"/>
  <c r="E3" i="1"/>
  <c r="C5" i="1"/>
</calcChain>
</file>

<file path=xl/sharedStrings.xml><?xml version="1.0" encoding="utf-8"?>
<sst xmlns="http://schemas.openxmlformats.org/spreadsheetml/2006/main" count="71" uniqueCount="13">
  <si>
    <t>piezo1</t>
  </si>
  <si>
    <t>before</t>
  </si>
  <si>
    <t>after</t>
  </si>
  <si>
    <t>2nucleus</t>
  </si>
  <si>
    <t xml:space="preserve">2nucleus </t>
  </si>
  <si>
    <t>1membrane</t>
  </si>
  <si>
    <t>fold change 1</t>
  </si>
  <si>
    <t>fold change 2</t>
  </si>
  <si>
    <t>piezo5</t>
  </si>
  <si>
    <t>sicontrol</t>
  </si>
  <si>
    <t>fold change 2/fold change 1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</si>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</sst>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A55E-C4C0-4309-B944-D98B78DFA1FE}">
  <dimension ref="A1:V76"/>
  <sheetViews>
    <sheetView tabSelected="1" topLeftCell="N1" workbookViewId="0">
      <selection activeCell="W9" sqref="W9"/>
    </sheetView>
  </sheetViews>
  <sheetFormatPr defaultRowHeight="15" x14ac:dyDescent="0.25"/>
  <cols>
    <col min="1" max="1" width="11.7109375" bestFit="1" customWidth="1"/>
    <col min="2" max="3" width="10.7109375" customWidth="1"/>
    <col min="5" max="6" width="12.7109375" bestFit="1" customWidth="1"/>
    <col min="8" max="8" width="25.85546875" bestFit="1" customWidth="1"/>
  </cols>
  <sheetData>
    <row r="1" spans="1:22" x14ac:dyDescent="0.25">
      <c r="B1" t="s">
        <v>1</v>
      </c>
      <c r="C1" t="s">
        <v>2</v>
      </c>
      <c r="E1" t="s">
        <v>6</v>
      </c>
      <c r="F1" t="s">
        <v>7</v>
      </c>
      <c r="H1" t="s">
        <v>10</v>
      </c>
    </row>
    <row r="2" spans="1:22" x14ac:dyDescent="0.25">
      <c r="B2" t="s">
        <v>0</v>
      </c>
      <c r="J2" t="s">
        <v>11</v>
      </c>
      <c r="K2">
        <f>AVERAGE(H4:H20)</f>
        <v>0.99454696704528922</v>
      </c>
    </row>
    <row r="3" spans="1:22" x14ac:dyDescent="0.25">
      <c r="A3" t="s">
        <v>5</v>
      </c>
      <c r="B3">
        <v>13.77</v>
      </c>
      <c r="C3">
        <f>12.85+0.5</f>
        <v>13.35</v>
      </c>
      <c r="E3">
        <f xml:space="preserve"> C3 / B3</f>
        <v>0.9694989106753813</v>
      </c>
      <c r="J3" t="s">
        <v>12</v>
      </c>
      <c r="K3">
        <f xml:space="preserve"> STDEV(H4:H20)</f>
        <v>2.5372153159763274E-2</v>
      </c>
      <c r="O3" t="s">
        <v>11</v>
      </c>
      <c r="P3">
        <v>1.0327524506115517</v>
      </c>
      <c r="R3" t="s">
        <v>11</v>
      </c>
      <c r="S3">
        <v>0.99454696704528922</v>
      </c>
      <c r="U3" t="s">
        <v>11</v>
      </c>
      <c r="V3">
        <v>0.99314759318374146</v>
      </c>
    </row>
    <row r="4" spans="1:22" x14ac:dyDescent="0.25">
      <c r="A4" t="s">
        <v>3</v>
      </c>
      <c r="B4">
        <v>14.08</v>
      </c>
      <c r="C4">
        <f>13.31+0.5</f>
        <v>13.81</v>
      </c>
      <c r="F4">
        <f xml:space="preserve"> C4 / B4</f>
        <v>0.98082386363636365</v>
      </c>
      <c r="H4">
        <f xml:space="preserve"> F4 / E3</f>
        <v>1.0116812436159346</v>
      </c>
      <c r="O4" t="s">
        <v>12</v>
      </c>
      <c r="P4">
        <v>4.0555460295583476E-2</v>
      </c>
      <c r="R4" t="s">
        <v>12</v>
      </c>
      <c r="S4">
        <v>2.5372153159763274E-2</v>
      </c>
      <c r="U4" t="s">
        <v>12</v>
      </c>
      <c r="V4">
        <v>2.8936071387858201E-2</v>
      </c>
    </row>
    <row r="5" spans="1:22" x14ac:dyDescent="0.25">
      <c r="A5" t="s">
        <v>4</v>
      </c>
      <c r="B5">
        <v>14.46</v>
      </c>
      <c r="C5">
        <f xml:space="preserve"> 13.46 + 0.5</f>
        <v>13.96</v>
      </c>
      <c r="F5">
        <f xml:space="preserve"> C5 / B5</f>
        <v>0.96542185338865838</v>
      </c>
      <c r="H5">
        <f xml:space="preserve"> F5 / E3</f>
        <v>0.99579467574245883</v>
      </c>
    </row>
    <row r="7" spans="1:22" x14ac:dyDescent="0.25">
      <c r="A7" t="s">
        <v>5</v>
      </c>
      <c r="B7">
        <v>13.25</v>
      </c>
      <c r="C7">
        <v>12.93</v>
      </c>
      <c r="E7">
        <f xml:space="preserve"> C7 / B7</f>
        <v>0.97584905660377352</v>
      </c>
    </row>
    <row r="8" spans="1:22" x14ac:dyDescent="0.25">
      <c r="A8" t="s">
        <v>3</v>
      </c>
      <c r="B8">
        <v>12.92</v>
      </c>
      <c r="C8">
        <v>12.85</v>
      </c>
      <c r="F8">
        <f xml:space="preserve"> C8 / B8</f>
        <v>0.99458204334365319</v>
      </c>
      <c r="H8">
        <f xml:space="preserve"> F8 / E7</f>
        <v>1.019196602807688</v>
      </c>
    </row>
    <row r="10" spans="1:22" x14ac:dyDescent="0.25">
      <c r="A10" t="s">
        <v>5</v>
      </c>
      <c r="B10">
        <v>15.44</v>
      </c>
      <c r="C10">
        <v>15.43</v>
      </c>
      <c r="E10">
        <f xml:space="preserve"> C10 / B10</f>
        <v>0.99935233160621761</v>
      </c>
    </row>
    <row r="11" spans="1:22" x14ac:dyDescent="0.25">
      <c r="A11" t="s">
        <v>3</v>
      </c>
      <c r="B11">
        <v>12.67</v>
      </c>
      <c r="C11">
        <v>12.77</v>
      </c>
      <c r="F11">
        <f xml:space="preserve"> C11 / B11</f>
        <v>1.0078926598263616</v>
      </c>
      <c r="H11">
        <f xml:space="preserve"> F11 / E10</f>
        <v>1.008545863105575</v>
      </c>
    </row>
    <row r="13" spans="1:22" x14ac:dyDescent="0.25">
      <c r="A13" t="s">
        <v>5</v>
      </c>
      <c r="B13">
        <v>13.17</v>
      </c>
      <c r="C13">
        <v>13.35</v>
      </c>
      <c r="E13">
        <f xml:space="preserve"> C13 / B13</f>
        <v>1.0136674259681093</v>
      </c>
    </row>
    <row r="14" spans="1:22" x14ac:dyDescent="0.25">
      <c r="A14" t="s">
        <v>3</v>
      </c>
      <c r="B14">
        <v>13.75</v>
      </c>
      <c r="C14">
        <v>13.35</v>
      </c>
      <c r="F14">
        <f xml:space="preserve"> C14 / B14</f>
        <v>0.97090909090909083</v>
      </c>
      <c r="H14">
        <f xml:space="preserve"> F14 / E13</f>
        <v>0.95781818181818179</v>
      </c>
    </row>
    <row r="16" spans="1:22" x14ac:dyDescent="0.25">
      <c r="A16" t="s">
        <v>5</v>
      </c>
      <c r="B16">
        <v>11.37</v>
      </c>
      <c r="C16">
        <v>11.63</v>
      </c>
      <c r="E16">
        <f xml:space="preserve"> C16 / B16</f>
        <v>1.0228671943711523</v>
      </c>
    </row>
    <row r="17" spans="1:11" x14ac:dyDescent="0.25">
      <c r="A17" t="s">
        <v>3</v>
      </c>
      <c r="B17">
        <v>15.9</v>
      </c>
      <c r="C17">
        <v>15.61</v>
      </c>
      <c r="F17">
        <f xml:space="preserve"> C17 / B17</f>
        <v>0.98176100628930807</v>
      </c>
      <c r="H17">
        <f xml:space="preserve"> F17 / E16</f>
        <v>0.9598127808692547</v>
      </c>
    </row>
    <row r="19" spans="1:11" x14ac:dyDescent="0.25">
      <c r="A19" t="s">
        <v>5</v>
      </c>
      <c r="B19">
        <v>13.46</v>
      </c>
      <c r="C19">
        <v>13.35</v>
      </c>
      <c r="E19">
        <f xml:space="preserve"> C19 / B19</f>
        <v>0.99182763744427926</v>
      </c>
    </row>
    <row r="20" spans="1:11" x14ac:dyDescent="0.25">
      <c r="A20" t="s">
        <v>3</v>
      </c>
      <c r="B20">
        <v>13.63</v>
      </c>
      <c r="C20">
        <v>13.64</v>
      </c>
      <c r="F20">
        <f xml:space="preserve"> C20 / B20</f>
        <v>1.0007336757153338</v>
      </c>
      <c r="H20">
        <f xml:space="preserve"> F20 / E19</f>
        <v>1.0089794213579322</v>
      </c>
    </row>
    <row r="23" spans="1:11" x14ac:dyDescent="0.25">
      <c r="B23" t="s">
        <v>8</v>
      </c>
      <c r="J23" t="s">
        <v>11</v>
      </c>
      <c r="K23">
        <f>AVERAGE(H25:H53)</f>
        <v>0.99314759318374146</v>
      </c>
    </row>
    <row r="24" spans="1:11" x14ac:dyDescent="0.25">
      <c r="A24" t="s">
        <v>5</v>
      </c>
      <c r="B24">
        <v>11.54</v>
      </c>
      <c r="C24">
        <f xml:space="preserve"> 11.46 + 0.14</f>
        <v>11.600000000000001</v>
      </c>
      <c r="E24">
        <f xml:space="preserve"> C24 / B24</f>
        <v>1.005199306759099</v>
      </c>
      <c r="J24" t="s">
        <v>12</v>
      </c>
      <c r="K24">
        <f xml:space="preserve"> STDEV(H25:H53)</f>
        <v>2.8936071387858236E-2</v>
      </c>
    </row>
    <row r="25" spans="1:11" x14ac:dyDescent="0.25">
      <c r="A25" t="s">
        <v>3</v>
      </c>
      <c r="B25">
        <v>12.21</v>
      </c>
      <c r="C25">
        <f xml:space="preserve"> 11.92 + 0.14</f>
        <v>12.06</v>
      </c>
      <c r="F25">
        <f xml:space="preserve"> C25 / B25</f>
        <v>0.98771498771498767</v>
      </c>
      <c r="H25">
        <f xml:space="preserve"> F25 / E24</f>
        <v>0.98260611708887546</v>
      </c>
    </row>
    <row r="27" spans="1:11" x14ac:dyDescent="0.25">
      <c r="A27" t="s">
        <v>5</v>
      </c>
      <c r="B27">
        <v>14.67</v>
      </c>
      <c r="C27">
        <f xml:space="preserve"> 15.04 + 0.2</f>
        <v>15.239999999999998</v>
      </c>
      <c r="E27">
        <f xml:space="preserve"> C27 / B27</f>
        <v>1.0388548057259712</v>
      </c>
    </row>
    <row r="28" spans="1:11" x14ac:dyDescent="0.25">
      <c r="A28" t="s">
        <v>3</v>
      </c>
      <c r="B28">
        <v>12.75</v>
      </c>
      <c r="C28">
        <f xml:space="preserve"> 12.67 + 0.2</f>
        <v>12.87</v>
      </c>
      <c r="F28">
        <f xml:space="preserve"> C28 / B28</f>
        <v>1.0094117647058822</v>
      </c>
      <c r="H28">
        <f xml:space="preserve"> F28 / E27</f>
        <v>0.97165817508105612</v>
      </c>
    </row>
    <row r="30" spans="1:11" x14ac:dyDescent="0.25">
      <c r="A30" t="s">
        <v>5</v>
      </c>
      <c r="B30">
        <v>11.92</v>
      </c>
      <c r="C30">
        <f xml:space="preserve">  11.69 + 0.12</f>
        <v>11.809999999999999</v>
      </c>
      <c r="E30">
        <f xml:space="preserve"> C30 / B30</f>
        <v>0.99077181208053677</v>
      </c>
    </row>
    <row r="31" spans="1:11" x14ac:dyDescent="0.25">
      <c r="A31" t="s">
        <v>3</v>
      </c>
      <c r="B31">
        <v>14.85</v>
      </c>
      <c r="C31">
        <f xml:space="preserve">  14.69 + 0.12</f>
        <v>14.809999999999999</v>
      </c>
      <c r="F31">
        <f xml:space="preserve"> C31 / B31</f>
        <v>0.99730639730639725</v>
      </c>
      <c r="H31">
        <f xml:space="preserve"> F31 / E30</f>
        <v>1.006595449271148</v>
      </c>
    </row>
    <row r="32" spans="1:11" x14ac:dyDescent="0.25">
      <c r="A32" t="s">
        <v>4</v>
      </c>
      <c r="B32">
        <v>12.69</v>
      </c>
      <c r="C32">
        <f xml:space="preserve">  12.08 + 0.12</f>
        <v>12.2</v>
      </c>
      <c r="F32">
        <f xml:space="preserve"> C32 / B32</f>
        <v>0.96138691883372729</v>
      </c>
      <c r="H32">
        <f xml:space="preserve"> F32 / E30</f>
        <v>0.97034141172718302</v>
      </c>
    </row>
    <row r="34" spans="1:8" x14ac:dyDescent="0.25">
      <c r="A34" t="s">
        <v>5</v>
      </c>
      <c r="B34">
        <v>13.71</v>
      </c>
      <c r="C34">
        <f xml:space="preserve">  13.08 + 0.29</f>
        <v>13.37</v>
      </c>
      <c r="E34">
        <f xml:space="preserve"> C34 / B34</f>
        <v>0.97520058351568184</v>
      </c>
    </row>
    <row r="35" spans="1:8" x14ac:dyDescent="0.25">
      <c r="A35" t="s">
        <v>3</v>
      </c>
      <c r="B35">
        <v>15.5</v>
      </c>
      <c r="C35">
        <f xml:space="preserve">  15.3 + 0.29</f>
        <v>15.59</v>
      </c>
      <c r="F35">
        <f xml:space="preserve"> C35 / B35</f>
        <v>1.0058064516129033</v>
      </c>
      <c r="H35">
        <f xml:space="preserve"> F35 / E34</f>
        <v>1.0313841773831642</v>
      </c>
    </row>
    <row r="37" spans="1:8" x14ac:dyDescent="0.25">
      <c r="A37" t="s">
        <v>5</v>
      </c>
      <c r="B37">
        <v>11.73</v>
      </c>
      <c r="C37">
        <f xml:space="preserve">  11.82 + 0.1</f>
        <v>11.92</v>
      </c>
      <c r="E37">
        <f xml:space="preserve"> C37 / B37</f>
        <v>1.0161977834612106</v>
      </c>
    </row>
    <row r="38" spans="1:8" x14ac:dyDescent="0.25">
      <c r="A38" t="s">
        <v>3</v>
      </c>
      <c r="B38">
        <v>11.91</v>
      </c>
      <c r="C38">
        <f xml:space="preserve">  11.86 + 0.1</f>
        <v>11.959999999999999</v>
      </c>
      <c r="F38">
        <f xml:space="preserve"> C38 / B38</f>
        <v>1.0041981528127624</v>
      </c>
      <c r="H38">
        <f xml:space="preserve"> F38 / E37</f>
        <v>0.98819163863202197</v>
      </c>
    </row>
    <row r="40" spans="1:8" x14ac:dyDescent="0.25">
      <c r="A40" t="s">
        <v>5</v>
      </c>
      <c r="B40">
        <v>11.32</v>
      </c>
      <c r="C40">
        <f xml:space="preserve">  11.2 + 0.1</f>
        <v>11.299999999999999</v>
      </c>
      <c r="E40">
        <f xml:space="preserve"> C40 / B40</f>
        <v>0.99823321554770306</v>
      </c>
    </row>
    <row r="41" spans="1:8" x14ac:dyDescent="0.25">
      <c r="A41" t="s">
        <v>3</v>
      </c>
      <c r="B41">
        <v>12.09</v>
      </c>
      <c r="C41">
        <f xml:space="preserve">  11.85 + 0.1</f>
        <v>11.95</v>
      </c>
      <c r="F41">
        <f xml:space="preserve"> C41 / B41</f>
        <v>0.98842018196856907</v>
      </c>
      <c r="H41">
        <f xml:space="preserve"> F41 / E40</f>
        <v>0.99016959821984096</v>
      </c>
    </row>
    <row r="42" spans="1:8" x14ac:dyDescent="0.25">
      <c r="A42" t="s">
        <v>4</v>
      </c>
      <c r="B42">
        <v>11.64</v>
      </c>
      <c r="C42">
        <f xml:space="preserve">  12.02 + 0.1</f>
        <v>12.12</v>
      </c>
      <c r="F42">
        <f xml:space="preserve"> C42 / B42</f>
        <v>1.0412371134020617</v>
      </c>
      <c r="H42">
        <f xml:space="preserve"> F42 / E40</f>
        <v>1.0430800109479061</v>
      </c>
    </row>
    <row r="43" spans="1:8" x14ac:dyDescent="0.25">
      <c r="A43" t="s">
        <v>5</v>
      </c>
      <c r="B43">
        <v>11.2</v>
      </c>
      <c r="C43">
        <f xml:space="preserve">  10.84 + 0.1</f>
        <v>10.94</v>
      </c>
      <c r="E43">
        <f xml:space="preserve"> C43 / B43</f>
        <v>0.97678571428571426</v>
      </c>
    </row>
    <row r="44" spans="1:8" x14ac:dyDescent="0.25">
      <c r="A44" t="s">
        <v>4</v>
      </c>
      <c r="B44">
        <v>11.55</v>
      </c>
      <c r="C44">
        <f>11.34+0.1</f>
        <v>11.44</v>
      </c>
      <c r="F44">
        <f xml:space="preserve"> C44 / B44</f>
        <v>0.9904761904761904</v>
      </c>
      <c r="H44">
        <f xml:space="preserve"> F44 / E43</f>
        <v>1.0140158439975624</v>
      </c>
    </row>
    <row r="46" spans="1:8" x14ac:dyDescent="0.25">
      <c r="A46" t="s">
        <v>5</v>
      </c>
      <c r="B46">
        <v>11.66</v>
      </c>
      <c r="C46">
        <f xml:space="preserve">  11.76 + 0.1</f>
        <v>11.86</v>
      </c>
      <c r="E46">
        <f xml:space="preserve"> C46 / B46</f>
        <v>1.0171526586620925</v>
      </c>
    </row>
    <row r="47" spans="1:8" x14ac:dyDescent="0.25">
      <c r="A47" t="s">
        <v>3</v>
      </c>
      <c r="B47">
        <v>12.93</v>
      </c>
      <c r="C47">
        <f xml:space="preserve">  12.9 + 0.1</f>
        <v>13</v>
      </c>
      <c r="F47">
        <f xml:space="preserve"> C47 / B47</f>
        <v>1.0054137664346481</v>
      </c>
      <c r="H47">
        <f xml:space="preserve"> F47 / E46</f>
        <v>0.9884590654829678</v>
      </c>
    </row>
    <row r="48" spans="1:8" x14ac:dyDescent="0.25">
      <c r="A48" t="s">
        <v>4</v>
      </c>
      <c r="B48">
        <v>12.66</v>
      </c>
      <c r="C48">
        <f xml:space="preserve">  12.14 + 0.1</f>
        <v>12.24</v>
      </c>
      <c r="F48">
        <f xml:space="preserve"> C48 / B48</f>
        <v>0.96682464454976302</v>
      </c>
      <c r="H48">
        <f xml:space="preserve"> F48 / E46</f>
        <v>0.95052068764335906</v>
      </c>
    </row>
    <row r="50" spans="1:11" x14ac:dyDescent="0.25">
      <c r="A50" t="s">
        <v>5</v>
      </c>
      <c r="B50">
        <v>12.88</v>
      </c>
      <c r="C50">
        <f xml:space="preserve">  13 + 0.49</f>
        <v>13.49</v>
      </c>
      <c r="E50">
        <f xml:space="preserve"> C50 / B50</f>
        <v>1.0473602484472049</v>
      </c>
    </row>
    <row r="51" spans="1:11" x14ac:dyDescent="0.25">
      <c r="A51" t="s">
        <v>5</v>
      </c>
      <c r="B51">
        <v>14.08</v>
      </c>
      <c r="C51">
        <f xml:space="preserve">  13.25 + 0.49</f>
        <v>13.74</v>
      </c>
      <c r="E51">
        <f xml:space="preserve"> C51 / B51</f>
        <v>0.97585227272727271</v>
      </c>
    </row>
    <row r="52" spans="1:11" x14ac:dyDescent="0.25">
      <c r="A52" t="s">
        <v>3</v>
      </c>
      <c r="B52">
        <v>17.579999999999998</v>
      </c>
      <c r="C52">
        <f xml:space="preserve">  17.04 + 0.49</f>
        <v>17.529999999999998</v>
      </c>
      <c r="F52">
        <f xml:space="preserve"> C52 / B52</f>
        <v>0.99715585893060288</v>
      </c>
      <c r="H52">
        <f xml:space="preserve"> F52 / E50</f>
        <v>0.95206578673285147</v>
      </c>
    </row>
    <row r="53" spans="1:11" x14ac:dyDescent="0.25">
      <c r="H53">
        <f xml:space="preserve"> F52 / E51</f>
        <v>1.021830749180705</v>
      </c>
    </row>
    <row r="55" spans="1:11" x14ac:dyDescent="0.25">
      <c r="B55" t="s">
        <v>9</v>
      </c>
      <c r="J55" t="s">
        <v>11</v>
      </c>
      <c r="K55">
        <f>AVERAGE(H57:H76)</f>
        <v>1.0327524506115517</v>
      </c>
    </row>
    <row r="56" spans="1:11" x14ac:dyDescent="0.25">
      <c r="A56" t="s">
        <v>5</v>
      </c>
      <c r="B56">
        <v>10.27</v>
      </c>
      <c r="C56">
        <f xml:space="preserve">  10.36 + 0.59</f>
        <v>10.95</v>
      </c>
      <c r="E56">
        <f xml:space="preserve"> C56 / B56</f>
        <v>1.0662122687439144</v>
      </c>
      <c r="J56" t="s">
        <v>12</v>
      </c>
      <c r="K56">
        <f xml:space="preserve"> STDEV(H57:H76)</f>
        <v>4.0555460295583476E-2</v>
      </c>
    </row>
    <row r="57" spans="1:11" x14ac:dyDescent="0.25">
      <c r="A57" t="s">
        <v>3</v>
      </c>
      <c r="B57">
        <v>10.18</v>
      </c>
      <c r="C57">
        <f xml:space="preserve">  10.41 + 0.59</f>
        <v>11</v>
      </c>
      <c r="F57">
        <f xml:space="preserve"> C57 / B57</f>
        <v>1.0805500982318272</v>
      </c>
      <c r="H57">
        <f xml:space="preserve"> F57 / E56</f>
        <v>1.0134474437297594</v>
      </c>
    </row>
    <row r="59" spans="1:11" x14ac:dyDescent="0.25">
      <c r="A59" t="s">
        <v>5</v>
      </c>
      <c r="B59">
        <v>10.41</v>
      </c>
      <c r="C59">
        <f xml:space="preserve">  0.1 + 10.79</f>
        <v>10.889999999999999</v>
      </c>
      <c r="E59">
        <f xml:space="preserve"> C59 / B59</f>
        <v>1.0461095100864553</v>
      </c>
    </row>
    <row r="60" spans="1:11" x14ac:dyDescent="0.25">
      <c r="A60" t="s">
        <v>3</v>
      </c>
      <c r="B60">
        <v>10.119999999999999</v>
      </c>
      <c r="C60">
        <f xml:space="preserve">  0.1 +11.51</f>
        <v>11.61</v>
      </c>
      <c r="F60">
        <f xml:space="preserve"> C60 / B60</f>
        <v>1.1472332015810276</v>
      </c>
      <c r="H60">
        <f xml:space="preserve"> F60 / E59</f>
        <v>1.0966664488942606</v>
      </c>
    </row>
    <row r="61" spans="1:11" x14ac:dyDescent="0.25">
      <c r="A61" t="s">
        <v>5</v>
      </c>
      <c r="B61">
        <v>10.220000000000001</v>
      </c>
      <c r="C61">
        <f xml:space="preserve">  0.1 + 11.27</f>
        <v>11.37</v>
      </c>
      <c r="E61">
        <f xml:space="preserve"> C61 / B61</f>
        <v>1.1125244618395302</v>
      </c>
    </row>
    <row r="62" spans="1:11" x14ac:dyDescent="0.25">
      <c r="A62" t="s">
        <v>3</v>
      </c>
      <c r="B62">
        <v>10.47</v>
      </c>
      <c r="C62">
        <f xml:space="preserve">  0.1 + 11.25</f>
        <v>11.35</v>
      </c>
      <c r="F62">
        <f xml:space="preserve"> C62 / B62</f>
        <v>1.0840496657115568</v>
      </c>
      <c r="H62">
        <f xml:space="preserve"> F62 / E61</f>
        <v>0.97440524041971077</v>
      </c>
    </row>
    <row r="64" spans="1:11" x14ac:dyDescent="0.25">
      <c r="A64" t="s">
        <v>5</v>
      </c>
      <c r="B64">
        <v>13.91</v>
      </c>
      <c r="C64">
        <f xml:space="preserve">  0.1 + 14.09</f>
        <v>14.19</v>
      </c>
      <c r="E64">
        <f xml:space="preserve"> C64 / B64</f>
        <v>1.0201294033069734</v>
      </c>
    </row>
    <row r="65" spans="1:8" x14ac:dyDescent="0.25">
      <c r="A65" t="s">
        <v>3</v>
      </c>
      <c r="B65">
        <v>14.11</v>
      </c>
      <c r="C65">
        <f xml:space="preserve">  0.1 + 15</f>
        <v>15.1</v>
      </c>
      <c r="F65">
        <f xml:space="preserve"> C65 / B65</f>
        <v>1.0701630049610207</v>
      </c>
      <c r="H65">
        <f xml:space="preserve"> F65 / E64</f>
        <v>1.0490463283303593</v>
      </c>
    </row>
    <row r="66" spans="1:8" x14ac:dyDescent="0.25">
      <c r="A66" t="s">
        <v>3</v>
      </c>
      <c r="B66">
        <v>13.84</v>
      </c>
      <c r="C66">
        <f xml:space="preserve">  0.1 + 14.09</f>
        <v>14.19</v>
      </c>
      <c r="F66">
        <f xml:space="preserve"> C66 / B66</f>
        <v>1.0252890173410405</v>
      </c>
      <c r="H66">
        <f xml:space="preserve"> F66 / E64</f>
        <v>1.0050578034682081</v>
      </c>
    </row>
    <row r="68" spans="1:8" x14ac:dyDescent="0.25">
      <c r="A68" t="s">
        <v>5</v>
      </c>
      <c r="B68">
        <v>12.08</v>
      </c>
      <c r="C68">
        <f xml:space="preserve">  12.25 + 0.58</f>
        <v>12.83</v>
      </c>
      <c r="E68">
        <f xml:space="preserve"> C68 / B68</f>
        <v>1.0620860927152318</v>
      </c>
    </row>
    <row r="69" spans="1:8" x14ac:dyDescent="0.25">
      <c r="A69" t="s">
        <v>3</v>
      </c>
      <c r="B69">
        <v>12.42</v>
      </c>
      <c r="C69">
        <f xml:space="preserve">  12.58 + 0.58</f>
        <v>13.16</v>
      </c>
      <c r="F69">
        <f xml:space="preserve"> C69 / B69</f>
        <v>1.0595813204508857</v>
      </c>
      <c r="H69">
        <f xml:space="preserve"> F69 / E68</f>
        <v>0.9976416485617069</v>
      </c>
    </row>
    <row r="71" spans="1:8" x14ac:dyDescent="0.25">
      <c r="A71" t="s">
        <v>5</v>
      </c>
      <c r="B71">
        <v>12.08</v>
      </c>
      <c r="C71">
        <f xml:space="preserve">  12.25 + 1</f>
        <v>13.25</v>
      </c>
      <c r="E71">
        <f xml:space="preserve"> C71 / B71</f>
        <v>1.0968543046357615</v>
      </c>
    </row>
    <row r="72" spans="1:8" x14ac:dyDescent="0.25">
      <c r="A72" t="s">
        <v>5</v>
      </c>
      <c r="B72">
        <v>13.15</v>
      </c>
      <c r="C72">
        <f xml:space="preserve">  12.62 + 1</f>
        <v>13.62</v>
      </c>
      <c r="E72">
        <f xml:space="preserve"> C72 / B72</f>
        <v>1.03574144486692</v>
      </c>
      <c r="H72">
        <f xml:space="preserve"> F73 / E71</f>
        <v>1.0220830865555461</v>
      </c>
    </row>
    <row r="73" spans="1:8" x14ac:dyDescent="0.25">
      <c r="A73" t="s">
        <v>3</v>
      </c>
      <c r="B73">
        <v>13.38</v>
      </c>
      <c r="C73">
        <f xml:space="preserve">  14 + 1</f>
        <v>15</v>
      </c>
      <c r="F73">
        <f xml:space="preserve"> C73 / B73</f>
        <v>1.1210762331838564</v>
      </c>
      <c r="H73">
        <f xml:space="preserve"> F73 / E72</f>
        <v>1.0823900489256766</v>
      </c>
    </row>
    <row r="75" spans="1:8" x14ac:dyDescent="0.25">
      <c r="A75" t="s">
        <v>5</v>
      </c>
      <c r="B75">
        <v>10.92</v>
      </c>
      <c r="C75">
        <f xml:space="preserve">  10.92 + 0.51</f>
        <v>11.43</v>
      </c>
      <c r="E75">
        <f xml:space="preserve"> C75 / B75</f>
        <v>1.0467032967032968</v>
      </c>
    </row>
    <row r="76" spans="1:8" x14ac:dyDescent="0.25">
      <c r="A76" t="s">
        <v>3</v>
      </c>
      <c r="B76">
        <v>11.04</v>
      </c>
      <c r="C76">
        <f xml:space="preserve">  11.67 + 0.51</f>
        <v>12.18</v>
      </c>
      <c r="F76">
        <f xml:space="preserve"> C76 / B76</f>
        <v>1.1032608695652175</v>
      </c>
      <c r="H76">
        <f xml:space="preserve"> F76 / E75</f>
        <v>1.0540340066187379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Zheyuan Gong</dc:creator>
  <cp:lastModifiedBy>xian wang</cp:lastModifiedBy>
  <dcterms:created xsi:type="dcterms:W3CDTF">2020-10-03T15:02:45Z</dcterms:created>
  <dcterms:modified xsi:type="dcterms:W3CDTF">2020-10-05T21:54:52Z</dcterms:modified>
</cp:coreProperties>
</file>