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x\Downloads\"/>
    </mc:Choice>
  </mc:AlternateContent>
  <xr:revisionPtr revIDLastSave="0" documentId="13_ncr:1_{1484AB32-5772-40D6-99AD-9D5EC031F86C}" xr6:coauthVersionLast="45" xr6:coauthVersionMax="45" xr10:uidLastSave="{00000000-0000-0000-0000-000000000000}"/>
  <bookViews>
    <workbookView xWindow="26595" yWindow="1755" windowWidth="21600" windowHeight="13575" xr2:uid="{553694AF-0FC3-4BE4-956A-CB706A9285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2" i="1" l="1"/>
  <c r="F92" i="1"/>
  <c r="F91" i="1"/>
  <c r="E91" i="1"/>
  <c r="G93" i="1" l="1"/>
  <c r="F62" i="1"/>
  <c r="F16" i="1"/>
  <c r="F18" i="1"/>
  <c r="E3" i="1"/>
  <c r="E5" i="1"/>
  <c r="F58" i="1" l="1"/>
  <c r="F59" i="1"/>
  <c r="E59" i="1"/>
  <c r="E58" i="1"/>
  <c r="C37" i="1"/>
  <c r="F37" i="1" s="1"/>
  <c r="C36" i="1"/>
  <c r="F36" i="1" s="1"/>
  <c r="C35" i="1"/>
  <c r="E35" i="1" s="1"/>
  <c r="C34" i="1"/>
  <c r="E34" i="1" s="1"/>
  <c r="C55" i="1"/>
  <c r="C54" i="1"/>
  <c r="E54" i="1" s="1"/>
  <c r="F55" i="1"/>
  <c r="C52" i="1"/>
  <c r="C51" i="1"/>
  <c r="E51" i="1" s="1"/>
  <c r="C50" i="1"/>
  <c r="E50" i="1" s="1"/>
  <c r="F52" i="1"/>
  <c r="C48" i="1"/>
  <c r="F48" i="1" s="1"/>
  <c r="C47" i="1"/>
  <c r="F47" i="1" s="1"/>
  <c r="C46" i="1"/>
  <c r="E46" i="1"/>
  <c r="C44" i="1"/>
  <c r="F44" i="1" s="1"/>
  <c r="C43" i="1"/>
  <c r="E43" i="1" s="1"/>
  <c r="H31" i="1"/>
  <c r="H28" i="1"/>
  <c r="H40" i="1"/>
  <c r="C41" i="1"/>
  <c r="F41" i="1" s="1"/>
  <c r="C40" i="1"/>
  <c r="F40" i="1" s="1"/>
  <c r="C39" i="1"/>
  <c r="E39" i="1" s="1"/>
  <c r="H35" i="1" l="1"/>
  <c r="H34" i="1"/>
  <c r="H55" i="1"/>
  <c r="H52" i="1"/>
  <c r="H51" i="1"/>
  <c r="H47" i="1"/>
  <c r="H48" i="1"/>
  <c r="H44" i="1"/>
  <c r="H41" i="1"/>
  <c r="H37" i="1"/>
  <c r="H36" i="1"/>
  <c r="H32" i="1"/>
  <c r="H29" i="1"/>
  <c r="F31" i="1"/>
  <c r="F28" i="1"/>
  <c r="C32" i="1"/>
  <c r="F32" i="1" s="1"/>
  <c r="C31" i="1"/>
  <c r="C30" i="1"/>
  <c r="C29" i="1"/>
  <c r="C28" i="1"/>
  <c r="C27" i="1"/>
  <c r="E30" i="1"/>
  <c r="F29" i="1"/>
  <c r="E27" i="1"/>
  <c r="C25" i="1"/>
  <c r="F25" i="1" s="1"/>
  <c r="C24" i="1"/>
  <c r="E24" i="1" s="1"/>
  <c r="C23" i="1"/>
  <c r="E23" i="1" s="1"/>
  <c r="C22" i="1"/>
  <c r="F22" i="1" s="1"/>
  <c r="C21" i="1"/>
  <c r="E21" i="1" s="1"/>
  <c r="C20" i="1"/>
  <c r="E20" i="1"/>
  <c r="C18" i="1"/>
  <c r="C17" i="1"/>
  <c r="E17" i="1" s="1"/>
  <c r="C16" i="1"/>
  <c r="C15" i="1"/>
  <c r="E15" i="1" s="1"/>
  <c r="H12" i="1"/>
  <c r="H9" i="1"/>
  <c r="C12" i="1"/>
  <c r="E12" i="1" s="1"/>
  <c r="C11" i="1"/>
  <c r="C13" i="1"/>
  <c r="F13" i="1" s="1"/>
  <c r="C9" i="1"/>
  <c r="C8" i="1"/>
  <c r="E8" i="1" s="1"/>
  <c r="C10" i="1"/>
  <c r="E9" i="1"/>
  <c r="E11" i="1"/>
  <c r="F10" i="1"/>
  <c r="H6" i="1"/>
  <c r="F6" i="1"/>
  <c r="C5" i="1"/>
  <c r="C6" i="1"/>
  <c r="C3" i="1"/>
  <c r="C4" i="1"/>
  <c r="H24" i="1" l="1"/>
  <c r="H22" i="1"/>
  <c r="H21" i="1"/>
  <c r="H25" i="1"/>
  <c r="H18" i="1"/>
  <c r="H16" i="1"/>
  <c r="H13" i="1"/>
  <c r="H10" i="1"/>
  <c r="F4" i="1"/>
  <c r="H4" i="1" l="1"/>
  <c r="K2" i="1" s="1"/>
  <c r="K3" i="1" l="1"/>
</calcChain>
</file>

<file path=xl/sharedStrings.xml><?xml version="1.0" encoding="utf-8"?>
<sst xmlns="http://schemas.openxmlformats.org/spreadsheetml/2006/main" count="54" uniqueCount="11">
  <si>
    <t>before</t>
  </si>
  <si>
    <t>after</t>
  </si>
  <si>
    <t>2nucleus</t>
  </si>
  <si>
    <t>1membrane</t>
  </si>
  <si>
    <t>fold change 1</t>
  </si>
  <si>
    <t>fold change 2</t>
  </si>
  <si>
    <t>fold change 2/fold change 1</t>
  </si>
  <si>
    <t>Average</t>
  </si>
  <si>
    <t>stdev</t>
  </si>
  <si>
    <t>t test pair</t>
  </si>
  <si>
    <t xml:space="preserve">  n =19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</si>
</sst>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0A55E-C4C0-4309-B944-D98B78DFA1FE}">
  <dimension ref="A1:K93"/>
  <sheetViews>
    <sheetView tabSelected="1" topLeftCell="B68" workbookViewId="0">
      <selection activeCell="L85" sqref="L85"/>
    </sheetView>
  </sheetViews>
  <sheetFormatPr defaultRowHeight="15" x14ac:dyDescent="0.25"/>
  <cols>
    <col min="1" max="1" width="11.7109375" bestFit="1" customWidth="1"/>
    <col min="2" max="3" width="10.7109375" customWidth="1"/>
    <col min="5" max="6" width="12.7109375" bestFit="1" customWidth="1"/>
    <col min="8" max="8" width="25.85546875" bestFit="1" customWidth="1"/>
  </cols>
  <sheetData>
    <row r="1" spans="1:11" x14ac:dyDescent="0.25">
      <c r="B1" t="s">
        <v>0</v>
      </c>
      <c r="C1" t="s">
        <v>1</v>
      </c>
      <c r="E1" t="s">
        <v>4</v>
      </c>
      <c r="F1" t="s">
        <v>5</v>
      </c>
      <c r="H1" t="s">
        <v>6</v>
      </c>
    </row>
    <row r="2" spans="1:11" x14ac:dyDescent="0.25">
      <c r="J2" t="s">
        <v>7</v>
      </c>
      <c r="K2">
        <f>AVERAGE(H4:H55)</f>
        <v>1.0331252970344005</v>
      </c>
    </row>
    <row r="3" spans="1:11" x14ac:dyDescent="0.25">
      <c r="A3" t="s">
        <v>3</v>
      </c>
      <c r="B3">
        <v>10.55</v>
      </c>
      <c r="C3">
        <f xml:space="preserve"> 11.59 + 0.18</f>
        <v>11.77</v>
      </c>
      <c r="E3">
        <f xml:space="preserve"> C3 / B3</f>
        <v>1.1156398104265401</v>
      </c>
      <c r="J3" t="s">
        <v>8</v>
      </c>
      <c r="K3">
        <f xml:space="preserve"> STDEV(H4:H55)</f>
        <v>5.5886912768628415E-2</v>
      </c>
    </row>
    <row r="4" spans="1:11" x14ac:dyDescent="0.25">
      <c r="A4" t="s">
        <v>2</v>
      </c>
      <c r="B4">
        <v>11.79</v>
      </c>
      <c r="C4">
        <f xml:space="preserve"> 12.66 + 0.18</f>
        <v>12.84</v>
      </c>
      <c r="F4">
        <f xml:space="preserve"> C4 / B4</f>
        <v>1.089058524173028</v>
      </c>
      <c r="H4">
        <f xml:space="preserve"> F4 / E3</f>
        <v>0.97617395327319001</v>
      </c>
    </row>
    <row r="5" spans="1:11" x14ac:dyDescent="0.25">
      <c r="A5" t="s">
        <v>3</v>
      </c>
      <c r="B5">
        <v>10.79</v>
      </c>
      <c r="C5">
        <f xml:space="preserve"> 11.75 + 0.18</f>
        <v>11.93</v>
      </c>
      <c r="E5">
        <f xml:space="preserve"> C5 / B5</f>
        <v>1.1056533827618165</v>
      </c>
    </row>
    <row r="6" spans="1:11" x14ac:dyDescent="0.25">
      <c r="A6" t="s">
        <v>2</v>
      </c>
      <c r="B6">
        <v>12.13</v>
      </c>
      <c r="C6">
        <f xml:space="preserve"> 12.71 + 0.18</f>
        <v>12.89</v>
      </c>
      <c r="F6">
        <f xml:space="preserve"> C6 / B6</f>
        <v>1.0626545754328112</v>
      </c>
      <c r="H6">
        <f xml:space="preserve"> F6 / E5</f>
        <v>0.96111004768818376</v>
      </c>
    </row>
    <row r="8" spans="1:11" x14ac:dyDescent="0.25">
      <c r="A8" t="s">
        <v>3</v>
      </c>
      <c r="B8">
        <v>10.83</v>
      </c>
      <c r="C8">
        <f xml:space="preserve"> 10.96 + 0.1</f>
        <v>11.06</v>
      </c>
      <c r="E8">
        <f xml:space="preserve"> C8 / B8</f>
        <v>1.0212373037857803</v>
      </c>
    </row>
    <row r="9" spans="1:11" x14ac:dyDescent="0.25">
      <c r="A9" t="s">
        <v>3</v>
      </c>
      <c r="B9">
        <v>10.48</v>
      </c>
      <c r="C9">
        <f xml:space="preserve"> 10.21 + 0.1</f>
        <v>10.31</v>
      </c>
      <c r="E9">
        <f xml:space="preserve"> C9 / B9</f>
        <v>0.98377862595419852</v>
      </c>
      <c r="H9">
        <f xml:space="preserve"> F10 / E8</f>
        <v>1.0790305470037054</v>
      </c>
    </row>
    <row r="10" spans="1:11" x14ac:dyDescent="0.25">
      <c r="A10" t="s">
        <v>2</v>
      </c>
      <c r="B10">
        <v>10.79</v>
      </c>
      <c r="C10">
        <f xml:space="preserve"> 11.79 + 0.1</f>
        <v>11.889999999999999</v>
      </c>
      <c r="F10">
        <f xml:space="preserve"> C10 / B10</f>
        <v>1.1019462465245597</v>
      </c>
      <c r="H10">
        <f xml:space="preserve"> F10 / E9</f>
        <v>1.1201160682422295</v>
      </c>
    </row>
    <row r="11" spans="1:11" x14ac:dyDescent="0.25">
      <c r="A11" t="s">
        <v>3</v>
      </c>
      <c r="B11">
        <v>10.88</v>
      </c>
      <c r="C11">
        <f xml:space="preserve"> 11 + 0.1</f>
        <v>11.1</v>
      </c>
      <c r="E11">
        <f xml:space="preserve"> C11 / B11</f>
        <v>1.0202205882352939</v>
      </c>
    </row>
    <row r="12" spans="1:11" x14ac:dyDescent="0.25">
      <c r="A12" t="s">
        <v>3</v>
      </c>
      <c r="B12">
        <v>10.5</v>
      </c>
      <c r="C12">
        <f xml:space="preserve"> 10.25 + 0.1</f>
        <v>10.35</v>
      </c>
      <c r="E12">
        <f xml:space="preserve"> C12 / B12</f>
        <v>0.98571428571428565</v>
      </c>
      <c r="H12">
        <f xml:space="preserve"> F13 / E11</f>
        <v>1.1167777947438968</v>
      </c>
    </row>
    <row r="13" spans="1:11" x14ac:dyDescent="0.25">
      <c r="A13" t="s">
        <v>2</v>
      </c>
      <c r="B13">
        <v>10.62</v>
      </c>
      <c r="C13">
        <f xml:space="preserve"> 12 + 0.1</f>
        <v>12.1</v>
      </c>
      <c r="F13">
        <f xml:space="preserve"> C13 / B13</f>
        <v>1.1393596986817327</v>
      </c>
      <c r="H13">
        <f xml:space="preserve"> F13 / E12</f>
        <v>1.1558721580829172</v>
      </c>
    </row>
    <row r="15" spans="1:11" x14ac:dyDescent="0.25">
      <c r="A15" t="s">
        <v>3</v>
      </c>
      <c r="B15">
        <v>11.5</v>
      </c>
      <c r="C15">
        <f xml:space="preserve"> 11.2 + 0.27</f>
        <v>11.469999999999999</v>
      </c>
      <c r="E15">
        <f xml:space="preserve"> C15 / B15</f>
        <v>0.99739130434782597</v>
      </c>
    </row>
    <row r="16" spans="1:11" x14ac:dyDescent="0.25">
      <c r="A16" t="s">
        <v>2</v>
      </c>
      <c r="B16">
        <v>11.5</v>
      </c>
      <c r="C16">
        <f xml:space="preserve"> 11.39 + 0.27</f>
        <v>11.66</v>
      </c>
      <c r="F16">
        <f xml:space="preserve"> C16 / B16</f>
        <v>1.0139130434782608</v>
      </c>
      <c r="H16">
        <f xml:space="preserve"> F16 / E15</f>
        <v>1.0165649520488231</v>
      </c>
    </row>
    <row r="17" spans="1:8" x14ac:dyDescent="0.25">
      <c r="A17" t="s">
        <v>3</v>
      </c>
      <c r="B17">
        <v>11.46</v>
      </c>
      <c r="C17">
        <f xml:space="preserve"> 11.42 + 0.27</f>
        <v>11.69</v>
      </c>
      <c r="E17">
        <f xml:space="preserve"> C17 / B17</f>
        <v>1.0200698080279231</v>
      </c>
    </row>
    <row r="18" spans="1:8" x14ac:dyDescent="0.25">
      <c r="A18" t="s">
        <v>2</v>
      </c>
      <c r="B18">
        <v>11.63</v>
      </c>
      <c r="C18">
        <f xml:space="preserve"> 11.58 + 0.27</f>
        <v>11.85</v>
      </c>
      <c r="F18">
        <f xml:space="preserve"> C18 / B18</f>
        <v>1.0189165950128976</v>
      </c>
      <c r="H18">
        <f xml:space="preserve"> F18 / E17</f>
        <v>0.99886947637705792</v>
      </c>
    </row>
    <row r="20" spans="1:8" x14ac:dyDescent="0.25">
      <c r="A20" t="s">
        <v>3</v>
      </c>
      <c r="B20">
        <v>10.5</v>
      </c>
      <c r="C20">
        <f xml:space="preserve"> 11.05 + 0.1</f>
        <v>11.15</v>
      </c>
      <c r="E20">
        <f xml:space="preserve"> C20 / B20</f>
        <v>1.0619047619047619</v>
      </c>
    </row>
    <row r="21" spans="1:8" x14ac:dyDescent="0.25">
      <c r="A21" t="s">
        <v>3</v>
      </c>
      <c r="B21">
        <v>10.32</v>
      </c>
      <c r="C21">
        <f xml:space="preserve"> 10.95 + 0.1</f>
        <v>11.049999999999999</v>
      </c>
      <c r="E21">
        <f xml:space="preserve"> C21 / B21</f>
        <v>1.070736434108527</v>
      </c>
      <c r="H21">
        <f xml:space="preserve"> F22 / E20</f>
        <v>1.0187525479005299</v>
      </c>
    </row>
    <row r="22" spans="1:8" x14ac:dyDescent="0.25">
      <c r="A22" t="s">
        <v>2</v>
      </c>
      <c r="B22">
        <v>11</v>
      </c>
      <c r="C22">
        <f xml:space="preserve"> 11.8 + 0.1</f>
        <v>11.9</v>
      </c>
      <c r="F22">
        <f xml:space="preserve"> C22 / B22</f>
        <v>1.0818181818181818</v>
      </c>
      <c r="H22">
        <f xml:space="preserve"> F22 / E21</f>
        <v>1.0103496503496505</v>
      </c>
    </row>
    <row r="23" spans="1:8" x14ac:dyDescent="0.25">
      <c r="A23" t="s">
        <v>3</v>
      </c>
      <c r="B23">
        <v>10.75</v>
      </c>
      <c r="C23">
        <f xml:space="preserve"> 11.25 + 0.1</f>
        <v>11.35</v>
      </c>
      <c r="E23">
        <f xml:space="preserve"> C23 / B23</f>
        <v>1.0558139534883721</v>
      </c>
    </row>
    <row r="24" spans="1:8" x14ac:dyDescent="0.25">
      <c r="A24" t="s">
        <v>3</v>
      </c>
      <c r="B24">
        <v>10.63</v>
      </c>
      <c r="C24">
        <f xml:space="preserve"> 11.29 + 0.1</f>
        <v>11.389999999999999</v>
      </c>
      <c r="E24">
        <f xml:space="preserve"> C24 / B24</f>
        <v>1.0714957666980243</v>
      </c>
      <c r="H24">
        <f xml:space="preserve"> F25 / E23</f>
        <v>1.0072591457575177</v>
      </c>
    </row>
    <row r="25" spans="1:8" x14ac:dyDescent="0.25">
      <c r="A25" t="s">
        <v>2</v>
      </c>
      <c r="B25">
        <v>11.5</v>
      </c>
      <c r="C25">
        <f xml:space="preserve"> 12.13 + 0.1</f>
        <v>12.23</v>
      </c>
      <c r="F25">
        <f xml:space="preserve"> C25 / B25</f>
        <v>1.0634782608695652</v>
      </c>
      <c r="H25">
        <f xml:space="preserve"> F25 / E24</f>
        <v>0.99251746383173667</v>
      </c>
    </row>
    <row r="27" spans="1:8" x14ac:dyDescent="0.25">
      <c r="A27" t="s">
        <v>3</v>
      </c>
      <c r="B27">
        <v>10.48</v>
      </c>
      <c r="C27">
        <f xml:space="preserve"> 10.55 + 0.1</f>
        <v>10.65</v>
      </c>
      <c r="E27">
        <f xml:space="preserve"> C27 / B27</f>
        <v>1.0162213740458015</v>
      </c>
    </row>
    <row r="28" spans="1:8" x14ac:dyDescent="0.25">
      <c r="A28" t="s">
        <v>2</v>
      </c>
      <c r="B28">
        <v>11.07</v>
      </c>
      <c r="C28">
        <f xml:space="preserve"> 11.3 + 0.1</f>
        <v>11.4</v>
      </c>
      <c r="F28">
        <f xml:space="preserve"> C28 / B28</f>
        <v>1.0298102981029811</v>
      </c>
      <c r="H28">
        <f xml:space="preserve"> F28 / E27</f>
        <v>1.0133720116543889</v>
      </c>
    </row>
    <row r="29" spans="1:8" x14ac:dyDescent="0.25">
      <c r="A29" t="s">
        <v>2</v>
      </c>
      <c r="B29">
        <v>10.86</v>
      </c>
      <c r="C29">
        <f xml:space="preserve"> 11.14 + 0.1</f>
        <v>11.24</v>
      </c>
      <c r="F29">
        <f xml:space="preserve"> C29 / B29</f>
        <v>1.0349907918968693</v>
      </c>
      <c r="H29">
        <f xml:space="preserve"> F29 / E27</f>
        <v>1.0184698121201117</v>
      </c>
    </row>
    <row r="30" spans="1:8" x14ac:dyDescent="0.25">
      <c r="A30" t="s">
        <v>3</v>
      </c>
      <c r="B30">
        <v>10.49</v>
      </c>
      <c r="C30">
        <f xml:space="preserve"> 10.45 + 0.1</f>
        <v>10.549999999999999</v>
      </c>
      <c r="E30">
        <f xml:space="preserve"> C30 / B30</f>
        <v>1.0057197330791228</v>
      </c>
    </row>
    <row r="31" spans="1:8" x14ac:dyDescent="0.25">
      <c r="A31" t="s">
        <v>2</v>
      </c>
      <c r="B31">
        <v>11.14</v>
      </c>
      <c r="C31">
        <f xml:space="preserve"> 11.27 + 0.1</f>
        <v>11.37</v>
      </c>
      <c r="F31">
        <f xml:space="preserve"> C31 / B31</f>
        <v>1.0206463195691202</v>
      </c>
      <c r="H31">
        <f xml:space="preserve"> F31 / E30</f>
        <v>1.0148416959507178</v>
      </c>
    </row>
    <row r="32" spans="1:8" x14ac:dyDescent="0.25">
      <c r="A32" t="s">
        <v>2</v>
      </c>
      <c r="B32">
        <v>10.78</v>
      </c>
      <c r="C32">
        <f xml:space="preserve"> 11.12 + 0.1</f>
        <v>11.219999999999999</v>
      </c>
      <c r="F32">
        <f xml:space="preserve"> C32 / B32</f>
        <v>1.0408163265306123</v>
      </c>
      <c r="H32">
        <f xml:space="preserve"> F32 / E30</f>
        <v>1.0348969919721445</v>
      </c>
    </row>
    <row r="34" spans="1:8" x14ac:dyDescent="0.25">
      <c r="A34" t="s">
        <v>3</v>
      </c>
      <c r="B34">
        <v>10.54</v>
      </c>
      <c r="C34">
        <f xml:space="preserve"> 11 + 0.21</f>
        <v>11.21</v>
      </c>
      <c r="E34">
        <f xml:space="preserve"> C34 / B34</f>
        <v>1.0635673624288426</v>
      </c>
      <c r="H34">
        <f xml:space="preserve"> F36 / E34</f>
        <v>0.99140621659754569</v>
      </c>
    </row>
    <row r="35" spans="1:8" x14ac:dyDescent="0.25">
      <c r="A35" t="s">
        <v>3</v>
      </c>
      <c r="B35">
        <v>12.46</v>
      </c>
      <c r="C35">
        <f xml:space="preserve"> 12.08 + 0.21</f>
        <v>12.290000000000001</v>
      </c>
      <c r="E35">
        <f xml:space="preserve"> C35 / B35</f>
        <v>0.9863563402889246</v>
      </c>
      <c r="H35">
        <f xml:space="preserve"> F37 / E34</f>
        <v>0.96668713092262126</v>
      </c>
    </row>
    <row r="36" spans="1:8" x14ac:dyDescent="0.25">
      <c r="A36" t="s">
        <v>2</v>
      </c>
      <c r="B36">
        <v>12.31</v>
      </c>
      <c r="C36">
        <f xml:space="preserve"> 12.77 + 0.21</f>
        <v>12.98</v>
      </c>
      <c r="F36">
        <f xml:space="preserve"> C36 / B36</f>
        <v>1.0544272948822095</v>
      </c>
      <c r="H36">
        <f xml:space="preserve"> F36 / E35</f>
        <v>1.0690125381800106</v>
      </c>
    </row>
    <row r="37" spans="1:8" x14ac:dyDescent="0.25">
      <c r="A37" t="s">
        <v>2</v>
      </c>
      <c r="B37">
        <v>13.15</v>
      </c>
      <c r="C37">
        <f xml:space="preserve"> 13.31 + 0.21</f>
        <v>13.520000000000001</v>
      </c>
      <c r="F37">
        <f xml:space="preserve"> C37 / B37</f>
        <v>1.0281368821292776</v>
      </c>
      <c r="H37">
        <f xml:space="preserve"> F37 / E35</f>
        <v>1.0423584663409926</v>
      </c>
    </row>
    <row r="39" spans="1:8" x14ac:dyDescent="0.25">
      <c r="A39" t="s">
        <v>3</v>
      </c>
      <c r="B39">
        <v>11.58</v>
      </c>
      <c r="C39">
        <f xml:space="preserve"> 10.83 + 0.35</f>
        <v>11.18</v>
      </c>
      <c r="E39">
        <f xml:space="preserve"> C39 / B39</f>
        <v>0.9654576856649395</v>
      </c>
    </row>
    <row r="40" spans="1:8" x14ac:dyDescent="0.25">
      <c r="A40" t="s">
        <v>2</v>
      </c>
      <c r="B40">
        <v>13</v>
      </c>
      <c r="C40">
        <f xml:space="preserve"> 13.13 + 0.35</f>
        <v>13.48</v>
      </c>
      <c r="F40">
        <f xml:space="preserve"> C40 / B40</f>
        <v>1.0369230769230771</v>
      </c>
      <c r="H40">
        <f xml:space="preserve"> F40 / E39</f>
        <v>1.0740222925553875</v>
      </c>
    </row>
    <row r="41" spans="1:8" x14ac:dyDescent="0.25">
      <c r="A41" t="s">
        <v>2</v>
      </c>
      <c r="B41">
        <v>12.58</v>
      </c>
      <c r="C41">
        <f xml:space="preserve"> 12.83 + 0.35</f>
        <v>13.18</v>
      </c>
      <c r="F41">
        <f xml:space="preserve"> C41 / B41</f>
        <v>1.0476947535771064</v>
      </c>
      <c r="H41">
        <f xml:space="preserve"> F41 / E39</f>
        <v>1.0851793601451603</v>
      </c>
    </row>
    <row r="43" spans="1:8" x14ac:dyDescent="0.25">
      <c r="A43" t="s">
        <v>3</v>
      </c>
      <c r="B43">
        <v>11.38</v>
      </c>
      <c r="C43">
        <f>10.55+0.1</f>
        <v>10.65</v>
      </c>
      <c r="E43">
        <f xml:space="preserve"> C43 / B43</f>
        <v>0.93585237258347975</v>
      </c>
    </row>
    <row r="44" spans="1:8" x14ac:dyDescent="0.25">
      <c r="A44" t="s">
        <v>2</v>
      </c>
      <c r="B44">
        <v>10.93</v>
      </c>
      <c r="C44">
        <f xml:space="preserve"> 11.62 + 0.1</f>
        <v>11.719999999999999</v>
      </c>
      <c r="F44">
        <f xml:space="preserve"> C44 / B44</f>
        <v>1.0722781335773102</v>
      </c>
      <c r="H44">
        <f xml:space="preserve"> F44 / E43</f>
        <v>1.1457770103389475</v>
      </c>
    </row>
    <row r="46" spans="1:8" x14ac:dyDescent="0.25">
      <c r="A46" t="s">
        <v>3</v>
      </c>
      <c r="B46">
        <v>11.04</v>
      </c>
      <c r="C46">
        <f xml:space="preserve"> 11.01 + 0.1</f>
        <v>11.11</v>
      </c>
      <c r="E46">
        <f xml:space="preserve"> C46 / B46</f>
        <v>1.006340579710145</v>
      </c>
    </row>
    <row r="47" spans="1:8" x14ac:dyDescent="0.25">
      <c r="A47" t="s">
        <v>2</v>
      </c>
      <c r="B47">
        <v>10.88</v>
      </c>
      <c r="C47">
        <f xml:space="preserve"> 11.46 + 0.1</f>
        <v>11.56</v>
      </c>
      <c r="F47">
        <f xml:space="preserve"> C47 / B47</f>
        <v>1.0625</v>
      </c>
      <c r="H47">
        <f xml:space="preserve"> F47 / E46</f>
        <v>1.0558055805580557</v>
      </c>
    </row>
    <row r="48" spans="1:8" x14ac:dyDescent="0.25">
      <c r="A48" t="s">
        <v>2</v>
      </c>
      <c r="B48">
        <v>10.38</v>
      </c>
      <c r="C48">
        <f xml:space="preserve"> 10.75 + 0.1</f>
        <v>10.85</v>
      </c>
      <c r="F48">
        <f xml:space="preserve"> C48 / B48</f>
        <v>1.0452793834296723</v>
      </c>
      <c r="H48">
        <f xml:space="preserve"> F48 / E46</f>
        <v>1.0386934647221946</v>
      </c>
    </row>
    <row r="50" spans="1:8" x14ac:dyDescent="0.25">
      <c r="A50" t="s">
        <v>3</v>
      </c>
      <c r="B50">
        <v>11.6</v>
      </c>
      <c r="C50">
        <f xml:space="preserve"> 11.5 + 0.2</f>
        <v>11.7</v>
      </c>
      <c r="E50">
        <f xml:space="preserve"> C50 / B50</f>
        <v>1.0086206896551724</v>
      </c>
    </row>
    <row r="51" spans="1:8" x14ac:dyDescent="0.25">
      <c r="A51" t="s">
        <v>3</v>
      </c>
      <c r="B51">
        <v>11.5</v>
      </c>
      <c r="C51">
        <f xml:space="preserve"> 11.8 + 0.2</f>
        <v>12</v>
      </c>
      <c r="E51">
        <f xml:space="preserve"> C51 / B51</f>
        <v>1.0434782608695652</v>
      </c>
      <c r="H51">
        <f xml:space="preserve"> F52 / E50</f>
        <v>1.0126984126984127</v>
      </c>
    </row>
    <row r="52" spans="1:8" x14ac:dyDescent="0.25">
      <c r="A52" t="s">
        <v>2</v>
      </c>
      <c r="B52">
        <v>14</v>
      </c>
      <c r="C52">
        <f xml:space="preserve"> 14.1 + 0.2</f>
        <v>14.299999999999999</v>
      </c>
      <c r="F52">
        <f xml:space="preserve"> C52 / B52</f>
        <v>1.0214285714285714</v>
      </c>
      <c r="H52">
        <f xml:space="preserve"> F52 / E51</f>
        <v>0.97886904761904758</v>
      </c>
    </row>
    <row r="54" spans="1:8" x14ac:dyDescent="0.25">
      <c r="A54" t="s">
        <v>3</v>
      </c>
      <c r="B54">
        <v>10.15</v>
      </c>
      <c r="C54">
        <f>10.46+0.7</f>
        <v>11.16</v>
      </c>
      <c r="E54">
        <f xml:space="preserve"> C54 / B54</f>
        <v>1.0995073891625615</v>
      </c>
    </row>
    <row r="55" spans="1:8" x14ac:dyDescent="0.25">
      <c r="A55" t="s">
        <v>2</v>
      </c>
      <c r="B55">
        <v>12.92</v>
      </c>
      <c r="C55">
        <f>12.54+0.7</f>
        <v>13.239999999999998</v>
      </c>
      <c r="F55">
        <f xml:space="preserve"> C55 / B55</f>
        <v>1.024767801857585</v>
      </c>
      <c r="H55">
        <f xml:space="preserve"> F55 / E54</f>
        <v>0.93202447928803656</v>
      </c>
    </row>
    <row r="58" spans="1:8" x14ac:dyDescent="0.25">
      <c r="D58" t="s">
        <v>7</v>
      </c>
      <c r="E58">
        <f>AVERAGE(E3:E55)</f>
        <v>1.0291262642246319</v>
      </c>
      <c r="F58">
        <f>AVERAGE(F3:F55)</f>
        <v>1.0519449885664491</v>
      </c>
    </row>
    <row r="59" spans="1:8" x14ac:dyDescent="0.25">
      <c r="D59" t="s">
        <v>8</v>
      </c>
      <c r="E59">
        <f xml:space="preserve"> STDEV(E3:E55)</f>
        <v>4.7009944265982054E-2</v>
      </c>
      <c r="F59">
        <f xml:space="preserve"> STDEV(F3:F55)</f>
        <v>3.1727728044694092E-2</v>
      </c>
    </row>
    <row r="60" spans="1:8" x14ac:dyDescent="0.25">
      <c r="E60">
        <v>21</v>
      </c>
      <c r="F60">
        <v>21</v>
      </c>
    </row>
    <row r="62" spans="1:8" x14ac:dyDescent="0.25">
      <c r="F62" t="e">
        <f>TTEST(E3:E55,F3:F55,2,1)</f>
        <v>#DIV/0!</v>
      </c>
    </row>
    <row r="69" spans="5:6" x14ac:dyDescent="0.25">
      <c r="E69">
        <v>1.0212373037857803</v>
      </c>
      <c r="F69">
        <v>1.089058524173028</v>
      </c>
    </row>
    <row r="70" spans="5:6" x14ac:dyDescent="0.25">
      <c r="E70">
        <v>0.98377862595419852</v>
      </c>
      <c r="F70">
        <v>1.0626545754328112</v>
      </c>
    </row>
    <row r="71" spans="5:6" x14ac:dyDescent="0.25">
      <c r="E71">
        <v>1.0202205882352939</v>
      </c>
      <c r="F71">
        <v>1.1019462465245597</v>
      </c>
    </row>
    <row r="72" spans="5:6" x14ac:dyDescent="0.25">
      <c r="E72">
        <v>0.98571428571428565</v>
      </c>
      <c r="F72">
        <v>1.1393596986817327</v>
      </c>
    </row>
    <row r="73" spans="5:6" x14ac:dyDescent="0.25">
      <c r="E73">
        <v>0.99739130434782597</v>
      </c>
      <c r="F73">
        <v>1.0818181818181818</v>
      </c>
    </row>
    <row r="74" spans="5:6" x14ac:dyDescent="0.25">
      <c r="E74">
        <v>1.0200698080279231</v>
      </c>
      <c r="F74">
        <v>1.0634782608695652</v>
      </c>
    </row>
    <row r="75" spans="5:6" x14ac:dyDescent="0.25">
      <c r="E75">
        <v>1.0619047619047619</v>
      </c>
      <c r="F75">
        <v>1.0298102981029811</v>
      </c>
    </row>
    <row r="76" spans="5:6" x14ac:dyDescent="0.25">
      <c r="E76">
        <v>1.070736434108527</v>
      </c>
      <c r="F76">
        <v>1.0349907918968693</v>
      </c>
    </row>
    <row r="77" spans="5:6" x14ac:dyDescent="0.25">
      <c r="E77">
        <v>1.0558139534883721</v>
      </c>
      <c r="F77">
        <v>1.0206463195691202</v>
      </c>
    </row>
    <row r="78" spans="5:6" x14ac:dyDescent="0.25">
      <c r="E78">
        <v>1.0714957666980243</v>
      </c>
      <c r="F78">
        <v>1.0408163265306123</v>
      </c>
    </row>
    <row r="79" spans="5:6" x14ac:dyDescent="0.25">
      <c r="E79">
        <v>1.0162213740458015</v>
      </c>
      <c r="F79">
        <v>1.0544272948822095</v>
      </c>
    </row>
    <row r="80" spans="5:6" x14ac:dyDescent="0.25">
      <c r="E80">
        <v>1.0057197330791228</v>
      </c>
      <c r="F80">
        <v>1.0281368821292776</v>
      </c>
    </row>
    <row r="81" spans="5:8" x14ac:dyDescent="0.25">
      <c r="E81">
        <v>0.9863563402889246</v>
      </c>
      <c r="F81">
        <v>1.0369230769230771</v>
      </c>
    </row>
    <row r="82" spans="5:8" x14ac:dyDescent="0.25">
      <c r="E82">
        <v>0.9654576856649395</v>
      </c>
      <c r="F82">
        <v>1.0476947535771064</v>
      </c>
    </row>
    <row r="83" spans="5:8" x14ac:dyDescent="0.25">
      <c r="E83">
        <v>0.93585237258347975</v>
      </c>
      <c r="F83">
        <v>1.0722781335773102</v>
      </c>
    </row>
    <row r="84" spans="5:8" x14ac:dyDescent="0.25">
      <c r="E84">
        <v>1.006340579710145</v>
      </c>
      <c r="F84">
        <v>1.0625</v>
      </c>
    </row>
    <row r="85" spans="5:8" x14ac:dyDescent="0.25">
      <c r="E85">
        <v>1.0086206896551724</v>
      </c>
      <c r="F85">
        <v>1.0452793834296723</v>
      </c>
    </row>
    <row r="86" spans="5:8" x14ac:dyDescent="0.25">
      <c r="E86">
        <v>1.0434782608695652</v>
      </c>
      <c r="F86">
        <v>1.0214285714285714</v>
      </c>
    </row>
    <row r="87" spans="5:8" x14ac:dyDescent="0.25">
      <c r="E87">
        <v>1.0995073891625615</v>
      </c>
      <c r="F87">
        <v>1.024767801857585</v>
      </c>
    </row>
    <row r="91" spans="5:8" x14ac:dyDescent="0.25">
      <c r="E91">
        <f>AVERAGE(E69:E87)</f>
        <v>1.018732487227616</v>
      </c>
      <c r="F91">
        <f>AVERAGE(F69:F87)</f>
        <v>1.0556850063896988</v>
      </c>
    </row>
    <row r="92" spans="5:8" x14ac:dyDescent="0.25">
      <c r="E92">
        <f>STDEV(E69:E87)</f>
        <v>4.0708221841641384E-2</v>
      </c>
      <c r="F92">
        <f>STDEV(F69:F87)</f>
        <v>3.1028574623147207E-2</v>
      </c>
      <c r="G92" t="s">
        <v>9</v>
      </c>
      <c r="H92" t="s">
        <v>10</v>
      </c>
    </row>
    <row r="93" spans="5:8" x14ac:dyDescent="0.25">
      <c r="G93">
        <f>TTEST(E69:E87,F69:F87,2,1)</f>
        <v>1.8129808569724633E-2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Zheyuan Gong</dc:creator>
  <cp:lastModifiedBy>xian wang</cp:lastModifiedBy>
  <dcterms:created xsi:type="dcterms:W3CDTF">2020-10-03T15:02:45Z</dcterms:created>
  <dcterms:modified xsi:type="dcterms:W3CDTF">2020-10-05T19:28:48Z</dcterms:modified>
</cp:coreProperties>
</file>