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Khazanah\shift-share\"/>
    </mc:Choice>
  </mc:AlternateContent>
  <bookViews>
    <workbookView xWindow="0" yWindow="0" windowWidth="20490" windowHeight="6930" firstSheet="1" activeTab="3"/>
  </bookViews>
  <sheets>
    <sheet name="Services 00 to 16" sheetId="1" state="hidden" r:id="rId1"/>
    <sheet name="Manufacturing 00 to 16" sheetId="2" r:id="rId2"/>
    <sheet name="Services 87 - 16" sheetId="3" r:id="rId3"/>
    <sheet name="Manu and Services" sheetId="4" r:id="rId4"/>
    <sheet name="Growth Rate" sheetId="7" r:id="rId5"/>
    <sheet name="Shift-Share" sheetId="6" r:id="rId6"/>
    <sheet name="Shift-Share breakdown" sheetId="11" state="hidden" r:id="rId7"/>
    <sheet name="Growth Rate with Modern Service" sheetId="8" state="hidden" r:id="rId8"/>
    <sheet name="Shift-Share Modern Services" sheetId="10" state="hidden" r:id="rId9"/>
  </sheets>
  <externalReferences>
    <externalReference r:id="rId10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4" i="7" l="1"/>
  <c r="D84" i="7"/>
  <c r="E84" i="7"/>
  <c r="F84" i="7"/>
  <c r="G84" i="7"/>
  <c r="H84" i="7"/>
  <c r="C85" i="7"/>
  <c r="D85" i="7"/>
  <c r="E85" i="7"/>
  <c r="F85" i="7"/>
  <c r="G85" i="7"/>
  <c r="H85" i="7"/>
  <c r="C86" i="7"/>
  <c r="D86" i="7"/>
  <c r="E86" i="7"/>
  <c r="F86" i="7"/>
  <c r="G86" i="7"/>
  <c r="H86" i="7"/>
  <c r="C87" i="7"/>
  <c r="D87" i="7"/>
  <c r="E87" i="7"/>
  <c r="F87" i="7"/>
  <c r="G87" i="7"/>
  <c r="H87" i="7"/>
  <c r="B87" i="7"/>
  <c r="B86" i="7"/>
  <c r="B85" i="7"/>
  <c r="B84" i="7"/>
  <c r="B81" i="7"/>
  <c r="C54" i="7"/>
  <c r="D54" i="7"/>
  <c r="E54" i="7"/>
  <c r="F54" i="7"/>
  <c r="G54" i="7"/>
  <c r="H54" i="7"/>
  <c r="C55" i="7"/>
  <c r="D55" i="7"/>
  <c r="E55" i="7"/>
  <c r="F55" i="7"/>
  <c r="G55" i="7"/>
  <c r="H55" i="7"/>
  <c r="C56" i="7"/>
  <c r="D56" i="7"/>
  <c r="E56" i="7"/>
  <c r="F56" i="7"/>
  <c r="G56" i="7"/>
  <c r="H56" i="7"/>
  <c r="C57" i="7"/>
  <c r="D57" i="7"/>
  <c r="E57" i="7"/>
  <c r="F57" i="7"/>
  <c r="G57" i="7"/>
  <c r="H57" i="7"/>
  <c r="C58" i="7"/>
  <c r="D58" i="7"/>
  <c r="E58" i="7"/>
  <c r="F58" i="7"/>
  <c r="G58" i="7"/>
  <c r="H58" i="7"/>
  <c r="C59" i="7"/>
  <c r="D59" i="7"/>
  <c r="E59" i="7"/>
  <c r="F59" i="7"/>
  <c r="G59" i="7"/>
  <c r="H59" i="7"/>
  <c r="C60" i="7"/>
  <c r="D60" i="7"/>
  <c r="E60" i="7"/>
  <c r="F60" i="7"/>
  <c r="G60" i="7"/>
  <c r="H60" i="7"/>
  <c r="B58" i="7"/>
  <c r="B57" i="7"/>
  <c r="B56" i="7"/>
  <c r="B55" i="7"/>
  <c r="B54" i="7"/>
  <c r="D6" i="7"/>
  <c r="E6" i="7"/>
  <c r="F6" i="7"/>
  <c r="G6" i="7"/>
  <c r="H6" i="7"/>
  <c r="D7" i="7"/>
  <c r="E7" i="7"/>
  <c r="F7" i="7"/>
  <c r="G7" i="7"/>
  <c r="H7" i="7"/>
  <c r="D8" i="7"/>
  <c r="E8" i="7"/>
  <c r="F8" i="7"/>
  <c r="G8" i="7"/>
  <c r="H8" i="7"/>
  <c r="D9" i="7"/>
  <c r="E9" i="7"/>
  <c r="F9" i="7"/>
  <c r="G9" i="7"/>
  <c r="H9" i="7"/>
  <c r="D10" i="7"/>
  <c r="E10" i="7"/>
  <c r="F10" i="7"/>
  <c r="G10" i="7"/>
  <c r="H10" i="7"/>
  <c r="D11" i="7"/>
  <c r="E11" i="7"/>
  <c r="F11" i="7"/>
  <c r="G11" i="7"/>
  <c r="H11" i="7"/>
  <c r="D12" i="7"/>
  <c r="E12" i="7"/>
  <c r="F12" i="7"/>
  <c r="G12" i="7"/>
  <c r="H12" i="7"/>
  <c r="C6" i="7"/>
  <c r="C7" i="7"/>
  <c r="C8" i="7"/>
  <c r="C9" i="7"/>
  <c r="C10" i="7"/>
  <c r="C11" i="7"/>
  <c r="C12" i="7"/>
  <c r="C20" i="4"/>
  <c r="D20" i="4"/>
  <c r="E20" i="4"/>
  <c r="F20" i="4"/>
  <c r="G20" i="4"/>
  <c r="H20" i="4"/>
  <c r="B20" i="4"/>
  <c r="C6" i="4"/>
  <c r="D6" i="4"/>
  <c r="E6" i="4"/>
  <c r="F6" i="4"/>
  <c r="G6" i="4"/>
  <c r="H6" i="4"/>
  <c r="C7" i="4"/>
  <c r="D7" i="4"/>
  <c r="E7" i="4"/>
  <c r="F7" i="4"/>
  <c r="G7" i="4"/>
  <c r="H7" i="4"/>
  <c r="C8" i="4"/>
  <c r="D8" i="4"/>
  <c r="E8" i="4"/>
  <c r="F8" i="4"/>
  <c r="G8" i="4"/>
  <c r="H8" i="4"/>
  <c r="C9" i="4"/>
  <c r="D9" i="4"/>
  <c r="E9" i="4"/>
  <c r="F9" i="4"/>
  <c r="G9" i="4"/>
  <c r="H9" i="4"/>
  <c r="B7" i="4"/>
  <c r="B8" i="4"/>
  <c r="B9" i="4"/>
  <c r="B6" i="4"/>
  <c r="D35" i="3"/>
  <c r="E35" i="3"/>
  <c r="F35" i="3"/>
  <c r="G35" i="3"/>
  <c r="H35" i="3"/>
  <c r="I35" i="3"/>
  <c r="D36" i="3"/>
  <c r="E36" i="3"/>
  <c r="F36" i="3"/>
  <c r="G36" i="3"/>
  <c r="H36" i="3"/>
  <c r="I36" i="3"/>
  <c r="D37" i="3"/>
  <c r="E37" i="3"/>
  <c r="F37" i="3"/>
  <c r="G37" i="3"/>
  <c r="H37" i="3"/>
  <c r="I37" i="3"/>
  <c r="D38" i="3"/>
  <c r="E38" i="3"/>
  <c r="F38" i="3"/>
  <c r="G38" i="3"/>
  <c r="H38" i="3"/>
  <c r="I38" i="3"/>
  <c r="C38" i="3"/>
  <c r="C37" i="3"/>
  <c r="C36" i="3"/>
  <c r="C35" i="3"/>
  <c r="D19" i="3"/>
  <c r="E19" i="3"/>
  <c r="F19" i="3"/>
  <c r="G19" i="3"/>
  <c r="H19" i="3"/>
  <c r="I19" i="3"/>
  <c r="D20" i="3"/>
  <c r="E20" i="3"/>
  <c r="F20" i="3"/>
  <c r="G20" i="3"/>
  <c r="H20" i="3"/>
  <c r="I20" i="3"/>
  <c r="D21" i="3"/>
  <c r="E21" i="3"/>
  <c r="F21" i="3"/>
  <c r="G21" i="3"/>
  <c r="H21" i="3"/>
  <c r="I21" i="3"/>
  <c r="D22" i="3"/>
  <c r="E22" i="3"/>
  <c r="F22" i="3"/>
  <c r="G22" i="3"/>
  <c r="H22" i="3"/>
  <c r="I22" i="3"/>
  <c r="D23" i="3"/>
  <c r="E23" i="3"/>
  <c r="F23" i="3"/>
  <c r="G23" i="3"/>
  <c r="H23" i="3"/>
  <c r="I23" i="3"/>
  <c r="D24" i="3"/>
  <c r="E24" i="3"/>
  <c r="F24" i="3"/>
  <c r="G24" i="3"/>
  <c r="H24" i="3"/>
  <c r="I24" i="3"/>
  <c r="D25" i="3"/>
  <c r="E25" i="3"/>
  <c r="F25" i="3"/>
  <c r="G25" i="3"/>
  <c r="H25" i="3"/>
  <c r="I25" i="3"/>
  <c r="D26" i="3"/>
  <c r="E26" i="3"/>
  <c r="F26" i="3"/>
  <c r="G26" i="3"/>
  <c r="H26" i="3"/>
  <c r="I26" i="3"/>
  <c r="D27" i="3"/>
  <c r="E27" i="3"/>
  <c r="F27" i="3"/>
  <c r="G27" i="3"/>
  <c r="H27" i="3"/>
  <c r="I27" i="3"/>
  <c r="D28" i="3"/>
  <c r="E28" i="3"/>
  <c r="F28" i="3"/>
  <c r="G28" i="3"/>
  <c r="H28" i="3"/>
  <c r="I28" i="3"/>
  <c r="D29" i="3"/>
  <c r="E29" i="3"/>
  <c r="F29" i="3"/>
  <c r="G29" i="3"/>
  <c r="H29" i="3"/>
  <c r="I29" i="3"/>
  <c r="C29" i="3"/>
  <c r="C28" i="3"/>
  <c r="C27" i="3"/>
  <c r="C26" i="3"/>
  <c r="C25" i="3"/>
  <c r="C24" i="3"/>
  <c r="C23" i="3"/>
  <c r="C22" i="3"/>
  <c r="C21" i="3"/>
  <c r="C20" i="3"/>
  <c r="C19" i="3"/>
  <c r="D15" i="3" l="1"/>
  <c r="E15" i="3"/>
  <c r="F15" i="3"/>
  <c r="G15" i="3"/>
  <c r="H15" i="3"/>
  <c r="I15" i="3"/>
  <c r="C15" i="3"/>
  <c r="A13" i="6" l="1"/>
  <c r="A7" i="6"/>
  <c r="A8" i="6"/>
  <c r="A9" i="6"/>
  <c r="A10" i="6"/>
  <c r="A11" i="6"/>
  <c r="A12" i="6"/>
  <c r="C88" i="7"/>
  <c r="D88" i="7"/>
  <c r="E88" i="7"/>
  <c r="F88" i="7"/>
  <c r="G88" i="7"/>
  <c r="H88" i="7"/>
  <c r="C89" i="7"/>
  <c r="D89" i="7"/>
  <c r="E89" i="7"/>
  <c r="F89" i="7"/>
  <c r="G89" i="7"/>
  <c r="H89" i="7"/>
  <c r="C90" i="7"/>
  <c r="D90" i="7"/>
  <c r="E90" i="7"/>
  <c r="F90" i="7"/>
  <c r="G90" i="7"/>
  <c r="H90" i="7"/>
  <c r="C91" i="7"/>
  <c r="D91" i="7"/>
  <c r="E91" i="7"/>
  <c r="F91" i="7"/>
  <c r="G91" i="7"/>
  <c r="H91" i="7"/>
  <c r="B89" i="7"/>
  <c r="B90" i="7"/>
  <c r="B91" i="7"/>
  <c r="B88" i="7"/>
  <c r="B59" i="7"/>
  <c r="B60" i="7"/>
  <c r="A11" i="7"/>
  <c r="A12" i="7"/>
  <c r="A13" i="7"/>
  <c r="A7" i="7"/>
  <c r="A8" i="7"/>
  <c r="A9" i="7"/>
  <c r="A10" i="7"/>
  <c r="D8" i="6" l="1"/>
  <c r="H8" i="6" s="1"/>
  <c r="D9" i="6"/>
  <c r="H9" i="6" s="1"/>
  <c r="H107" i="7"/>
  <c r="D103" i="7"/>
  <c r="D10" i="6"/>
  <c r="H10" i="6" s="1"/>
  <c r="E105" i="7"/>
  <c r="E107" i="7"/>
  <c r="E109" i="7"/>
  <c r="D107" i="7"/>
  <c r="H103" i="7"/>
  <c r="H109" i="7"/>
  <c r="D105" i="7"/>
  <c r="D109" i="7"/>
  <c r="H105" i="7"/>
  <c r="E103" i="7"/>
  <c r="G110" i="7"/>
  <c r="C110" i="7"/>
  <c r="G108" i="7"/>
  <c r="C108" i="7"/>
  <c r="G106" i="7"/>
  <c r="C106" i="7"/>
  <c r="G104" i="7"/>
  <c r="C104" i="7"/>
  <c r="F110" i="7"/>
  <c r="F108" i="7"/>
  <c r="F106" i="7"/>
  <c r="F104" i="7"/>
  <c r="E110" i="7"/>
  <c r="G109" i="7"/>
  <c r="C109" i="7"/>
  <c r="E108" i="7"/>
  <c r="G107" i="7"/>
  <c r="C107" i="7"/>
  <c r="E106" i="7"/>
  <c r="G105" i="7"/>
  <c r="C105" i="7"/>
  <c r="E104" i="7"/>
  <c r="G103" i="7"/>
  <c r="C103" i="7"/>
  <c r="H110" i="7"/>
  <c r="D110" i="7"/>
  <c r="F109" i="7"/>
  <c r="H108" i="7"/>
  <c r="D108" i="7"/>
  <c r="F107" i="7"/>
  <c r="H106" i="7"/>
  <c r="D106" i="7"/>
  <c r="F105" i="7"/>
  <c r="H104" i="7"/>
  <c r="D104" i="7"/>
  <c r="F103" i="7"/>
  <c r="B106" i="7"/>
  <c r="B110" i="7"/>
  <c r="B105" i="7"/>
  <c r="B108" i="7"/>
  <c r="B104" i="7"/>
  <c r="B109" i="7"/>
  <c r="B107" i="7"/>
  <c r="B103" i="7"/>
  <c r="J36" i="3"/>
  <c r="N36" i="3"/>
  <c r="O36" i="3"/>
  <c r="P36" i="3"/>
  <c r="Q36" i="3"/>
  <c r="R36" i="3"/>
  <c r="M36" i="3"/>
  <c r="M38" i="3"/>
  <c r="P38" i="3"/>
  <c r="M37" i="3"/>
  <c r="N37" i="3"/>
  <c r="J37" i="3"/>
  <c r="D7" i="6"/>
  <c r="H7" i="6" s="1"/>
  <c r="Q37" i="3" l="1"/>
  <c r="O38" i="3"/>
  <c r="O37" i="3"/>
  <c r="Q38" i="3"/>
  <c r="R37" i="3"/>
  <c r="P35" i="3"/>
  <c r="P37" i="3"/>
  <c r="R38" i="3"/>
  <c r="N38" i="3"/>
  <c r="O35" i="3"/>
  <c r="J38" i="3"/>
  <c r="R35" i="3"/>
  <c r="N35" i="3"/>
  <c r="M35" i="3"/>
  <c r="Q35" i="3"/>
  <c r="J35" i="3"/>
  <c r="G48" i="11"/>
  <c r="G51" i="11"/>
  <c r="G50" i="11"/>
  <c r="G49" i="11"/>
  <c r="G44" i="11"/>
  <c r="G43" i="11"/>
  <c r="G42" i="11"/>
  <c r="G41" i="11"/>
  <c r="A14" i="11"/>
  <c r="A51" i="11" s="1"/>
  <c r="A13" i="11"/>
  <c r="A50" i="11" s="1"/>
  <c r="A12" i="11"/>
  <c r="A49" i="11" s="1"/>
  <c r="A11" i="11"/>
  <c r="A48" i="11" s="1"/>
  <c r="A7" i="11"/>
  <c r="A44" i="11" s="1"/>
  <c r="C72" i="3" l="1"/>
  <c r="D72" i="3"/>
  <c r="E72" i="3"/>
  <c r="F72" i="3"/>
  <c r="G72" i="3"/>
  <c r="H72" i="3"/>
  <c r="I72" i="3"/>
  <c r="C73" i="3"/>
  <c r="D73" i="3"/>
  <c r="E73" i="3"/>
  <c r="F73" i="3"/>
  <c r="G73" i="3"/>
  <c r="H73" i="3"/>
  <c r="I73" i="3"/>
  <c r="C74" i="3"/>
  <c r="D74" i="3"/>
  <c r="E74" i="3"/>
  <c r="F74" i="3"/>
  <c r="G74" i="3"/>
  <c r="H74" i="3"/>
  <c r="I74" i="3"/>
  <c r="C75" i="3"/>
  <c r="D75" i="3"/>
  <c r="E75" i="3"/>
  <c r="F75" i="3"/>
  <c r="G75" i="3"/>
  <c r="H75" i="3"/>
  <c r="I75" i="3"/>
  <c r="C76" i="3"/>
  <c r="D76" i="3"/>
  <c r="E76" i="3"/>
  <c r="F76" i="3"/>
  <c r="G76" i="3"/>
  <c r="H76" i="3"/>
  <c r="I76" i="3"/>
  <c r="C65" i="3" l="1"/>
  <c r="D65" i="3"/>
  <c r="E65" i="3"/>
  <c r="F65" i="3"/>
  <c r="G65" i="3"/>
  <c r="H65" i="3"/>
  <c r="I65" i="3"/>
  <c r="C66" i="3"/>
  <c r="D66" i="3"/>
  <c r="E66" i="3"/>
  <c r="F66" i="3"/>
  <c r="G66" i="3"/>
  <c r="H66" i="3"/>
  <c r="I66" i="3"/>
  <c r="C67" i="3"/>
  <c r="D67" i="3"/>
  <c r="E67" i="3"/>
  <c r="F67" i="3"/>
  <c r="G67" i="3"/>
  <c r="H67" i="3"/>
  <c r="I67" i="3"/>
  <c r="B40" i="2"/>
  <c r="C40" i="2"/>
  <c r="D40" i="2"/>
  <c r="E40" i="2"/>
  <c r="F40" i="2"/>
  <c r="G40" i="2"/>
  <c r="H40" i="2"/>
  <c r="A42" i="2"/>
  <c r="A43" i="2"/>
  <c r="A44" i="2"/>
  <c r="A45" i="2"/>
  <c r="A46" i="2"/>
  <c r="A47" i="2"/>
  <c r="A41" i="2"/>
  <c r="A13" i="10" l="1"/>
  <c r="A8" i="10"/>
  <c r="A9" i="10"/>
  <c r="A10" i="10"/>
  <c r="A11" i="10"/>
  <c r="A12" i="10"/>
  <c r="A7" i="10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B61" i="8"/>
  <c r="B62" i="8"/>
  <c r="B60" i="8"/>
  <c r="B59" i="8"/>
  <c r="B58" i="8"/>
  <c r="B57" i="8"/>
  <c r="B56" i="8"/>
  <c r="B55" i="8"/>
  <c r="B54" i="8"/>
  <c r="A5" i="8"/>
  <c r="A6" i="10" s="1"/>
  <c r="A4" i="8"/>
  <c r="A5" i="10" s="1"/>
  <c r="A3" i="8"/>
  <c r="A4" i="10" s="1"/>
  <c r="X8" i="8" l="1"/>
  <c r="T8" i="8"/>
  <c r="P8" i="8"/>
  <c r="L8" i="8"/>
  <c r="H8" i="8"/>
  <c r="K9" i="8"/>
  <c r="G9" i="8"/>
  <c r="V8" i="8"/>
  <c r="R8" i="8"/>
  <c r="N8" i="8"/>
  <c r="J8" i="8"/>
  <c r="F8" i="8"/>
  <c r="X9" i="8"/>
  <c r="T9" i="8"/>
  <c r="P9" i="8"/>
  <c r="L9" i="8"/>
  <c r="H9" i="8"/>
  <c r="D9" i="8"/>
  <c r="V9" i="8"/>
  <c r="R9" i="8"/>
  <c r="N9" i="8"/>
  <c r="J9" i="8"/>
  <c r="F9" i="8"/>
  <c r="W9" i="8"/>
  <c r="S9" i="8"/>
  <c r="O9" i="8"/>
  <c r="D9" i="10"/>
  <c r="H9" i="10" s="1"/>
  <c r="U9" i="8"/>
  <c r="Q9" i="8"/>
  <c r="M9" i="8"/>
  <c r="I9" i="8"/>
  <c r="E9" i="8"/>
  <c r="W8" i="8"/>
  <c r="S8" i="8"/>
  <c r="O8" i="8"/>
  <c r="K8" i="8"/>
  <c r="G8" i="8"/>
  <c r="D8" i="10"/>
  <c r="H8" i="10" s="1"/>
  <c r="Y8" i="8"/>
  <c r="U8" i="8"/>
  <c r="Q8" i="8"/>
  <c r="M8" i="8"/>
  <c r="D41" i="10"/>
  <c r="H41" i="10" s="1"/>
  <c r="I8" i="8"/>
  <c r="E8" i="8"/>
  <c r="C9" i="8"/>
  <c r="H42" i="10"/>
  <c r="Y9" i="8"/>
  <c r="B100" i="7" l="1"/>
  <c r="C81" i="7"/>
  <c r="C100" i="7" s="1"/>
  <c r="D81" i="7"/>
  <c r="D100" i="7" s="1"/>
  <c r="E81" i="7"/>
  <c r="E100" i="7" s="1"/>
  <c r="F81" i="7"/>
  <c r="F100" i="7" s="1"/>
  <c r="G81" i="7"/>
  <c r="G100" i="7" s="1"/>
  <c r="H81" i="7"/>
  <c r="H100" i="7" s="1"/>
  <c r="B82" i="7"/>
  <c r="B101" i="7" s="1"/>
  <c r="C82" i="7"/>
  <c r="C101" i="7" s="1"/>
  <c r="D82" i="7"/>
  <c r="D101" i="7" s="1"/>
  <c r="E82" i="7"/>
  <c r="E101" i="7" s="1"/>
  <c r="F82" i="7"/>
  <c r="F101" i="7" s="1"/>
  <c r="G82" i="7"/>
  <c r="G101" i="7" s="1"/>
  <c r="H82" i="7"/>
  <c r="H101" i="7" s="1"/>
  <c r="B83" i="7"/>
  <c r="B102" i="7" s="1"/>
  <c r="C83" i="7"/>
  <c r="C102" i="7" s="1"/>
  <c r="D83" i="7"/>
  <c r="D102" i="7" s="1"/>
  <c r="E83" i="7"/>
  <c r="E102" i="7" s="1"/>
  <c r="F83" i="7"/>
  <c r="F102" i="7" s="1"/>
  <c r="G83" i="7"/>
  <c r="G102" i="7" s="1"/>
  <c r="H83" i="7"/>
  <c r="H102" i="7" s="1"/>
  <c r="B65" i="7" l="1"/>
  <c r="C65" i="7"/>
  <c r="D65" i="7"/>
  <c r="E65" i="7"/>
  <c r="F65" i="7"/>
  <c r="G65" i="7"/>
  <c r="H65" i="7"/>
  <c r="A6" i="7"/>
  <c r="D49" i="11" l="1"/>
  <c r="H49" i="11" s="1"/>
  <c r="D11" i="11"/>
  <c r="H11" i="11" s="1"/>
  <c r="D86" i="11"/>
  <c r="H86" i="11" s="1"/>
  <c r="V11" i="8"/>
  <c r="R11" i="8"/>
  <c r="N11" i="8"/>
  <c r="J11" i="8"/>
  <c r="F11" i="8"/>
  <c r="W11" i="8"/>
  <c r="S11" i="8"/>
  <c r="O11" i="8"/>
  <c r="K11" i="8"/>
  <c r="X11" i="8"/>
  <c r="T11" i="8"/>
  <c r="P11" i="8"/>
  <c r="L11" i="8"/>
  <c r="H11" i="8"/>
  <c r="G11" i="8"/>
  <c r="D61" i="10"/>
  <c r="H61" i="10" s="1"/>
  <c r="Y11" i="8"/>
  <c r="D11" i="10"/>
  <c r="H11" i="10" s="1"/>
  <c r="U11" i="8"/>
  <c r="Q11" i="8"/>
  <c r="M11" i="8"/>
  <c r="I11" i="8"/>
  <c r="D44" i="10"/>
  <c r="H44" i="10" s="1"/>
  <c r="E11" i="8"/>
  <c r="D12" i="8" l="1"/>
  <c r="H12" i="8"/>
  <c r="L12" i="8"/>
  <c r="P12" i="8"/>
  <c r="B10" i="4"/>
  <c r="C10" i="4"/>
  <c r="D10" i="4"/>
  <c r="E10" i="4"/>
  <c r="F10" i="4"/>
  <c r="G10" i="4"/>
  <c r="H10" i="4"/>
  <c r="E13" i="8"/>
  <c r="M13" i="8"/>
  <c r="Q13" i="8"/>
  <c r="B11" i="4"/>
  <c r="C11" i="4"/>
  <c r="D11" i="4"/>
  <c r="E11" i="4"/>
  <c r="F11" i="4"/>
  <c r="G11" i="4"/>
  <c r="H11" i="4"/>
  <c r="F14" i="8"/>
  <c r="J14" i="8"/>
  <c r="N14" i="8"/>
  <c r="R14" i="8"/>
  <c r="B12" i="4"/>
  <c r="C12" i="4"/>
  <c r="D12" i="4"/>
  <c r="E12" i="4"/>
  <c r="F12" i="4"/>
  <c r="G12" i="4"/>
  <c r="H12" i="4"/>
  <c r="D13" i="6" l="1"/>
  <c r="H13" i="6" s="1"/>
  <c r="D11" i="6"/>
  <c r="H11" i="6" s="1"/>
  <c r="D12" i="6"/>
  <c r="H12" i="6" s="1"/>
  <c r="U13" i="8"/>
  <c r="D12" i="11"/>
  <c r="H12" i="11" s="1"/>
  <c r="D87" i="11"/>
  <c r="H87" i="11" s="1"/>
  <c r="D50" i="11"/>
  <c r="H50" i="11" s="1"/>
  <c r="D13" i="11"/>
  <c r="H13" i="11" s="1"/>
  <c r="D88" i="11"/>
  <c r="H88" i="11" s="1"/>
  <c r="D51" i="11"/>
  <c r="H51" i="11" s="1"/>
  <c r="D14" i="11"/>
  <c r="H14" i="11" s="1"/>
  <c r="L14" i="8"/>
  <c r="G13" i="8"/>
  <c r="J12" i="8"/>
  <c r="C14" i="8"/>
  <c r="J13" i="8"/>
  <c r="M12" i="8"/>
  <c r="D46" i="10"/>
  <c r="H46" i="10" s="1"/>
  <c r="I13" i="8"/>
  <c r="P14" i="8"/>
  <c r="H14" i="8"/>
  <c r="D14" i="8"/>
  <c r="O13" i="8"/>
  <c r="K13" i="8"/>
  <c r="C13" i="8"/>
  <c r="R12" i="8"/>
  <c r="N12" i="8"/>
  <c r="F12" i="8"/>
  <c r="O14" i="8"/>
  <c r="K14" i="8"/>
  <c r="G14" i="8"/>
  <c r="R13" i="8"/>
  <c r="N13" i="8"/>
  <c r="F13" i="8"/>
  <c r="Q12" i="8"/>
  <c r="D45" i="10"/>
  <c r="H45" i="10" s="1"/>
  <c r="I12" i="8"/>
  <c r="E12" i="8"/>
  <c r="Q14" i="8"/>
  <c r="M14" i="8"/>
  <c r="I14" i="8"/>
  <c r="E14" i="8"/>
  <c r="P13" i="8"/>
  <c r="L13" i="8"/>
  <c r="H13" i="8"/>
  <c r="D13" i="8"/>
  <c r="O12" i="8"/>
  <c r="K12" i="8"/>
  <c r="G12" i="8"/>
  <c r="C12" i="8"/>
  <c r="W13" i="8"/>
  <c r="S13" i="8"/>
  <c r="V13" i="8"/>
  <c r="D13" i="10"/>
  <c r="Y13" i="8"/>
  <c r="D63" i="10"/>
  <c r="X13" i="8"/>
  <c r="T13" i="8"/>
  <c r="X14" i="8"/>
  <c r="S14" i="8"/>
  <c r="V14" i="8"/>
  <c r="T14" i="8"/>
  <c r="W14" i="8"/>
  <c r="Y14" i="8"/>
  <c r="U14" i="8"/>
  <c r="V12" i="8"/>
  <c r="D62" i="10"/>
  <c r="Y12" i="8"/>
  <c r="D12" i="10"/>
  <c r="X12" i="8"/>
  <c r="T12" i="8"/>
  <c r="U12" i="8"/>
  <c r="W12" i="8"/>
  <c r="S12" i="8"/>
  <c r="H2" i="4"/>
  <c r="B2" i="4"/>
  <c r="C2" i="4"/>
  <c r="D2" i="4"/>
  <c r="E2" i="4"/>
  <c r="F2" i="4"/>
  <c r="G2" i="4"/>
  <c r="A3" i="4"/>
  <c r="A4" i="4"/>
  <c r="A5" i="4"/>
  <c r="C64" i="3"/>
  <c r="D64" i="3"/>
  <c r="E64" i="3"/>
  <c r="F64" i="3"/>
  <c r="G64" i="3"/>
  <c r="H64" i="3"/>
  <c r="I64" i="3"/>
  <c r="A6" i="11" l="1"/>
  <c r="A43" i="11" s="1"/>
  <c r="A6" i="6"/>
  <c r="A5" i="11"/>
  <c r="A42" i="11" s="1"/>
  <c r="A5" i="6"/>
  <c r="A3" i="7"/>
  <c r="A4" i="11"/>
  <c r="A41" i="11" s="1"/>
  <c r="D48" i="11"/>
  <c r="H48" i="11" s="1"/>
  <c r="D85" i="11"/>
  <c r="H85" i="11" s="1"/>
  <c r="X7" i="8"/>
  <c r="T7" i="8"/>
  <c r="P7" i="8"/>
  <c r="I7" i="8"/>
  <c r="E7" i="8"/>
  <c r="D59" i="10"/>
  <c r="H59" i="10" s="1"/>
  <c r="Y7" i="8"/>
  <c r="Q7" i="8"/>
  <c r="L7" i="8"/>
  <c r="H7" i="8"/>
  <c r="W7" i="8"/>
  <c r="S7" i="8"/>
  <c r="O7" i="8"/>
  <c r="K7" i="8"/>
  <c r="G7" i="8"/>
  <c r="U7" i="8"/>
  <c r="M7" i="8"/>
  <c r="V7" i="8"/>
  <c r="R7" i="8"/>
  <c r="N7" i="8"/>
  <c r="J7" i="8"/>
  <c r="F7" i="8"/>
  <c r="C54" i="8"/>
  <c r="U10" i="8"/>
  <c r="Q10" i="8"/>
  <c r="M10" i="8"/>
  <c r="E10" i="8"/>
  <c r="V10" i="8"/>
  <c r="R10" i="8"/>
  <c r="N10" i="8"/>
  <c r="J10" i="8"/>
  <c r="F10" i="8"/>
  <c r="D60" i="10"/>
  <c r="H60" i="10" s="1"/>
  <c r="Y10" i="8"/>
  <c r="D10" i="10"/>
  <c r="H10" i="10" s="1"/>
  <c r="D43" i="10"/>
  <c r="I10" i="8"/>
  <c r="X10" i="8"/>
  <c r="P10" i="8"/>
  <c r="L10" i="8"/>
  <c r="W10" i="8"/>
  <c r="S10" i="8"/>
  <c r="K10" i="8"/>
  <c r="T10" i="8"/>
  <c r="H10" i="8"/>
  <c r="O10" i="8"/>
  <c r="G10" i="8"/>
  <c r="H13" i="10"/>
  <c r="H63" i="10"/>
  <c r="H12" i="10"/>
  <c r="H62" i="10"/>
  <c r="A5" i="7"/>
  <c r="A4" i="7"/>
  <c r="A4" i="6"/>
  <c r="H43" i="10" l="1"/>
  <c r="D46" i="11"/>
  <c r="H46" i="11" s="1"/>
  <c r="D83" i="11" l="1"/>
  <c r="H83" i="11" s="1"/>
  <c r="D9" i="11"/>
  <c r="H9" i="11" s="1"/>
  <c r="C57" i="8"/>
  <c r="C55" i="8"/>
  <c r="C59" i="8"/>
  <c r="C58" i="8"/>
  <c r="C56" i="8"/>
  <c r="B3" i="2"/>
  <c r="C3" i="2"/>
  <c r="D3" i="2"/>
  <c r="E3" i="2"/>
  <c r="F3" i="2"/>
  <c r="G3" i="2"/>
  <c r="H3" i="2"/>
  <c r="B4" i="2"/>
  <c r="C4" i="2"/>
  <c r="D4" i="2"/>
  <c r="E4" i="2"/>
  <c r="F4" i="2"/>
  <c r="G4" i="2"/>
  <c r="H4" i="2"/>
  <c r="H42" i="2" s="1"/>
  <c r="B5" i="2"/>
  <c r="C5" i="2"/>
  <c r="D5" i="2"/>
  <c r="E5" i="2"/>
  <c r="F5" i="2"/>
  <c r="G5" i="2"/>
  <c r="H5" i="2"/>
  <c r="H43" i="2" s="1"/>
  <c r="B6" i="2"/>
  <c r="B44" i="2" s="1"/>
  <c r="C6" i="2"/>
  <c r="C44" i="2" s="1"/>
  <c r="D6" i="2"/>
  <c r="D44" i="2" s="1"/>
  <c r="E6" i="2"/>
  <c r="E44" i="2" s="1"/>
  <c r="F6" i="2"/>
  <c r="F44" i="2" s="1"/>
  <c r="G6" i="2"/>
  <c r="G44" i="2" s="1"/>
  <c r="H6" i="2"/>
  <c r="H44" i="2" s="1"/>
  <c r="H52" i="2" s="1"/>
  <c r="B7" i="2"/>
  <c r="C7" i="2"/>
  <c r="D7" i="2"/>
  <c r="E7" i="2"/>
  <c r="F7" i="2"/>
  <c r="G7" i="2"/>
  <c r="H7" i="2"/>
  <c r="H45" i="2" s="1"/>
  <c r="B8" i="2"/>
  <c r="B46" i="2" s="1"/>
  <c r="C8" i="2"/>
  <c r="C46" i="2" s="1"/>
  <c r="D8" i="2"/>
  <c r="D46" i="2" s="1"/>
  <c r="E8" i="2"/>
  <c r="E46" i="2" s="1"/>
  <c r="F8" i="2"/>
  <c r="F46" i="2" s="1"/>
  <c r="G8" i="2"/>
  <c r="G46" i="2" s="1"/>
  <c r="H8" i="2"/>
  <c r="H46" i="2" s="1"/>
  <c r="B9" i="2"/>
  <c r="C9" i="2"/>
  <c r="D9" i="2"/>
  <c r="E9" i="2"/>
  <c r="F9" i="2"/>
  <c r="G9" i="2"/>
  <c r="H9" i="2"/>
  <c r="H47" i="2" s="1"/>
  <c r="G52" i="2" l="1"/>
  <c r="H28" i="4"/>
  <c r="H61" i="7" s="1"/>
  <c r="F28" i="4"/>
  <c r="F61" i="7" s="1"/>
  <c r="B51" i="7"/>
  <c r="B28" i="4"/>
  <c r="B41" i="2"/>
  <c r="B24" i="2"/>
  <c r="B35" i="2"/>
  <c r="D52" i="2"/>
  <c r="E28" i="4"/>
  <c r="E61" i="7" s="1"/>
  <c r="D28" i="4"/>
  <c r="D61" i="7" s="1"/>
  <c r="H53" i="2"/>
  <c r="G28" i="4"/>
  <c r="G61" i="7" s="1"/>
  <c r="C28" i="4"/>
  <c r="C61" i="7" s="1"/>
  <c r="D41" i="2"/>
  <c r="G41" i="2"/>
  <c r="X63" i="8"/>
  <c r="C41" i="2"/>
  <c r="F41" i="2"/>
  <c r="W63" i="8"/>
  <c r="H41" i="2"/>
  <c r="H51" i="2" s="1"/>
  <c r="E41" i="2"/>
  <c r="E51" i="2" s="1"/>
  <c r="D44" i="11"/>
  <c r="H44" i="11" s="1"/>
  <c r="D8" i="11"/>
  <c r="H8" i="11" s="1"/>
  <c r="D82" i="11"/>
  <c r="H82" i="11" s="1"/>
  <c r="D47" i="11"/>
  <c r="H47" i="11" s="1"/>
  <c r="D84" i="11"/>
  <c r="H84" i="11" s="1"/>
  <c r="D10" i="11"/>
  <c r="H10" i="11" s="1"/>
  <c r="D45" i="11"/>
  <c r="H45" i="11" s="1"/>
  <c r="V6" i="8"/>
  <c r="D81" i="11"/>
  <c r="H81" i="11" s="1"/>
  <c r="D7" i="11"/>
  <c r="H7" i="11" s="1"/>
  <c r="D6" i="8"/>
  <c r="X6" i="8"/>
  <c r="I6" i="8"/>
  <c r="U6" i="8"/>
  <c r="C6" i="8"/>
  <c r="Q6" i="8"/>
  <c r="J6" i="8"/>
  <c r="K6" i="8"/>
  <c r="N6" i="8"/>
  <c r="T6" i="8"/>
  <c r="F6" i="8"/>
  <c r="D7" i="10"/>
  <c r="H7" i="10" s="1"/>
  <c r="M6" i="8"/>
  <c r="L6" i="8"/>
  <c r="R6" i="8"/>
  <c r="B52" i="8"/>
  <c r="B28" i="2"/>
  <c r="B45" i="2"/>
  <c r="B52" i="2" s="1"/>
  <c r="G25" i="2"/>
  <c r="G42" i="2"/>
  <c r="C30" i="2"/>
  <c r="C47" i="2"/>
  <c r="C53" i="2" s="1"/>
  <c r="E28" i="2"/>
  <c r="E45" i="2"/>
  <c r="E52" i="2" s="1"/>
  <c r="G26" i="2"/>
  <c r="G43" i="2"/>
  <c r="C26" i="2"/>
  <c r="C43" i="2"/>
  <c r="F25" i="2"/>
  <c r="F42" i="2"/>
  <c r="B25" i="2"/>
  <c r="B42" i="2"/>
  <c r="D28" i="2"/>
  <c r="D45" i="2"/>
  <c r="F26" i="2"/>
  <c r="F43" i="2"/>
  <c r="B26" i="2"/>
  <c r="B43" i="2"/>
  <c r="E25" i="2"/>
  <c r="E42" i="2"/>
  <c r="D30" i="2"/>
  <c r="D47" i="2"/>
  <c r="D53" i="2" s="1"/>
  <c r="F28" i="2"/>
  <c r="F45" i="2"/>
  <c r="F52" i="2" s="1"/>
  <c r="D26" i="2"/>
  <c r="D43" i="2"/>
  <c r="C25" i="2"/>
  <c r="C42" i="2"/>
  <c r="G30" i="2"/>
  <c r="G47" i="2"/>
  <c r="G53" i="2" s="1"/>
  <c r="F30" i="2"/>
  <c r="F47" i="2"/>
  <c r="F53" i="2" s="1"/>
  <c r="B30" i="2"/>
  <c r="B47" i="2"/>
  <c r="B53" i="2" s="1"/>
  <c r="E30" i="2"/>
  <c r="E47" i="2"/>
  <c r="E53" i="2" s="1"/>
  <c r="G28" i="2"/>
  <c r="G45" i="2"/>
  <c r="C28" i="2"/>
  <c r="C45" i="2"/>
  <c r="C52" i="2" s="1"/>
  <c r="E26" i="2"/>
  <c r="E43" i="2"/>
  <c r="D25" i="2"/>
  <c r="D42" i="2"/>
  <c r="D10" i="8"/>
  <c r="Y6" i="8"/>
  <c r="D58" i="10"/>
  <c r="H58" i="10" s="1"/>
  <c r="W6" i="8"/>
  <c r="S6" i="8"/>
  <c r="E6" i="8"/>
  <c r="D40" i="10"/>
  <c r="H40" i="10" s="1"/>
  <c r="G6" i="8"/>
  <c r="O6" i="8"/>
  <c r="H6" i="8"/>
  <c r="P6" i="8"/>
  <c r="C8" i="8"/>
  <c r="D8" i="8"/>
  <c r="C11" i="8"/>
  <c r="D11" i="8"/>
  <c r="D7" i="8"/>
  <c r="C7" i="8"/>
  <c r="B53" i="8"/>
  <c r="V53" i="8"/>
  <c r="R53" i="8"/>
  <c r="N53" i="8"/>
  <c r="J53" i="8"/>
  <c r="F53" i="8"/>
  <c r="X52" i="8"/>
  <c r="T52" i="8"/>
  <c r="P52" i="8"/>
  <c r="L52" i="8"/>
  <c r="H52" i="8"/>
  <c r="D52" i="8"/>
  <c r="B51" i="8"/>
  <c r="W53" i="8"/>
  <c r="S53" i="8"/>
  <c r="O53" i="8"/>
  <c r="K53" i="8"/>
  <c r="G53" i="8"/>
  <c r="C53" i="8"/>
  <c r="Y52" i="8"/>
  <c r="U52" i="8"/>
  <c r="Q52" i="8"/>
  <c r="M52" i="8"/>
  <c r="I52" i="8"/>
  <c r="E52" i="8"/>
  <c r="V51" i="8"/>
  <c r="R51" i="8"/>
  <c r="N51" i="8"/>
  <c r="J51" i="8"/>
  <c r="F51" i="8"/>
  <c r="Y51" i="8"/>
  <c r="U51" i="8"/>
  <c r="Q51" i="8"/>
  <c r="M51" i="8"/>
  <c r="I51" i="8"/>
  <c r="E51" i="8"/>
  <c r="Y53" i="8"/>
  <c r="D53" i="7"/>
  <c r="U53" i="8"/>
  <c r="Q53" i="8"/>
  <c r="M53" i="8"/>
  <c r="I53" i="8"/>
  <c r="E53" i="8"/>
  <c r="F52" i="7"/>
  <c r="F67" i="7" s="1"/>
  <c r="W52" i="8"/>
  <c r="B52" i="7"/>
  <c r="S52" i="8"/>
  <c r="O52" i="8"/>
  <c r="K52" i="8"/>
  <c r="G52" i="8"/>
  <c r="C52" i="8"/>
  <c r="X51" i="8"/>
  <c r="T51" i="8"/>
  <c r="P51" i="8"/>
  <c r="L51" i="8"/>
  <c r="H51" i="8"/>
  <c r="D51" i="8"/>
  <c r="X53" i="8"/>
  <c r="T53" i="8"/>
  <c r="P53" i="8"/>
  <c r="L53" i="8"/>
  <c r="H53" i="8"/>
  <c r="D53" i="8"/>
  <c r="V52" i="8"/>
  <c r="R52" i="8"/>
  <c r="N52" i="8"/>
  <c r="J52" i="8"/>
  <c r="F52" i="8"/>
  <c r="W51" i="8"/>
  <c r="S51" i="8"/>
  <c r="O51" i="8"/>
  <c r="K51" i="8"/>
  <c r="G51" i="8"/>
  <c r="C51" i="8"/>
  <c r="F53" i="7"/>
  <c r="B53" i="7"/>
  <c r="D52" i="7"/>
  <c r="G53" i="7"/>
  <c r="C53" i="7"/>
  <c r="E52" i="7"/>
  <c r="E67" i="7" s="1"/>
  <c r="H53" i="7"/>
  <c r="G51" i="7"/>
  <c r="C51" i="7"/>
  <c r="P63" i="8"/>
  <c r="L63" i="8"/>
  <c r="H63" i="8"/>
  <c r="D63" i="8"/>
  <c r="F51" i="7"/>
  <c r="F66" i="7" s="1"/>
  <c r="O63" i="8"/>
  <c r="K63" i="8"/>
  <c r="G63" i="8"/>
  <c r="C63" i="8"/>
  <c r="B63" i="8"/>
  <c r="H52" i="7"/>
  <c r="E51" i="7"/>
  <c r="E66" i="7" s="1"/>
  <c r="R63" i="8"/>
  <c r="N63" i="8"/>
  <c r="J63" i="8"/>
  <c r="F63" i="8"/>
  <c r="E53" i="7"/>
  <c r="G52" i="7"/>
  <c r="C52" i="7"/>
  <c r="H51" i="7"/>
  <c r="D51" i="7"/>
  <c r="Q63" i="8"/>
  <c r="M63" i="8"/>
  <c r="I63" i="8"/>
  <c r="E63" i="8"/>
  <c r="H25" i="2"/>
  <c r="H28" i="2"/>
  <c r="H30" i="2"/>
  <c r="H26" i="2"/>
  <c r="B29" i="2"/>
  <c r="B37" i="2"/>
  <c r="B5" i="4" s="1"/>
  <c r="H27" i="2"/>
  <c r="H36" i="2"/>
  <c r="H4" i="4" s="1"/>
  <c r="D27" i="2"/>
  <c r="D36" i="2"/>
  <c r="D4" i="4" s="1"/>
  <c r="E24" i="2"/>
  <c r="E35" i="2"/>
  <c r="E3" i="4" s="1"/>
  <c r="E3" i="7" s="1"/>
  <c r="E31" i="2"/>
  <c r="G27" i="2"/>
  <c r="G36" i="2"/>
  <c r="G4" i="4" s="1"/>
  <c r="G4" i="7" s="1"/>
  <c r="D24" i="2"/>
  <c r="D35" i="2"/>
  <c r="D3" i="4" s="1"/>
  <c r="D31" i="2"/>
  <c r="H29" i="2"/>
  <c r="H37" i="2"/>
  <c r="H5" i="4" s="1"/>
  <c r="D29" i="2"/>
  <c r="D37" i="2"/>
  <c r="D5" i="4" s="1"/>
  <c r="D5" i="7" s="1"/>
  <c r="F27" i="2"/>
  <c r="F36" i="2"/>
  <c r="F4" i="4" s="1"/>
  <c r="B27" i="2"/>
  <c r="B36" i="2"/>
  <c r="B4" i="4" s="1"/>
  <c r="G24" i="2"/>
  <c r="G31" i="2"/>
  <c r="G35" i="2"/>
  <c r="G3" i="4" s="1"/>
  <c r="C24" i="2"/>
  <c r="C31" i="2"/>
  <c r="C35" i="2"/>
  <c r="C3" i="4" s="1"/>
  <c r="F29" i="2"/>
  <c r="F37" i="2"/>
  <c r="F5" i="4" s="1"/>
  <c r="F5" i="7" s="1"/>
  <c r="E29" i="2"/>
  <c r="E37" i="2"/>
  <c r="E5" i="4" s="1"/>
  <c r="C27" i="2"/>
  <c r="C36" i="2"/>
  <c r="C4" i="4" s="1"/>
  <c r="C4" i="7" s="1"/>
  <c r="H24" i="2"/>
  <c r="H35" i="2"/>
  <c r="H3" i="4" s="1"/>
  <c r="H3" i="7" s="1"/>
  <c r="H31" i="2"/>
  <c r="G29" i="2"/>
  <c r="G37" i="2"/>
  <c r="G5" i="4" s="1"/>
  <c r="G5" i="7" s="1"/>
  <c r="C29" i="2"/>
  <c r="C37" i="2"/>
  <c r="C5" i="4" s="1"/>
  <c r="E27" i="2"/>
  <c r="E36" i="2"/>
  <c r="E4" i="4" s="1"/>
  <c r="E4" i="7" s="1"/>
  <c r="F24" i="2"/>
  <c r="F31" i="2"/>
  <c r="F35" i="2"/>
  <c r="F3" i="4" s="1"/>
  <c r="F3" i="7" s="1"/>
  <c r="B3" i="4"/>
  <c r="B31" i="2"/>
  <c r="Z21" i="1"/>
  <c r="Z31" i="1" s="1"/>
  <c r="S37" i="1"/>
  <c r="AA37" i="1"/>
  <c r="Q27" i="1"/>
  <c r="Q37" i="1" s="1"/>
  <c r="R27" i="1"/>
  <c r="R37" i="1" s="1"/>
  <c r="S27" i="1"/>
  <c r="T27" i="1"/>
  <c r="T37" i="1" s="1"/>
  <c r="U27" i="1"/>
  <c r="U37" i="1" s="1"/>
  <c r="V27" i="1"/>
  <c r="V37" i="1" s="1"/>
  <c r="W27" i="1"/>
  <c r="W37" i="1" s="1"/>
  <c r="X27" i="1"/>
  <c r="X37" i="1" s="1"/>
  <c r="Y27" i="1"/>
  <c r="Y37" i="1" s="1"/>
  <c r="Z27" i="1"/>
  <c r="Z37" i="1" s="1"/>
  <c r="AA27" i="1"/>
  <c r="AB27" i="1"/>
  <c r="AB37" i="1" s="1"/>
  <c r="AC27" i="1"/>
  <c r="AC37" i="1" s="1"/>
  <c r="AD27" i="1"/>
  <c r="AD37" i="1" s="1"/>
  <c r="AE27" i="1"/>
  <c r="AE37" i="1" s="1"/>
  <c r="AF27" i="1"/>
  <c r="AF37" i="1" s="1"/>
  <c r="R26" i="1"/>
  <c r="R36" i="1" s="1"/>
  <c r="S26" i="1"/>
  <c r="S36" i="1" s="1"/>
  <c r="T26" i="1"/>
  <c r="T36" i="1" s="1"/>
  <c r="U26" i="1"/>
  <c r="U36" i="1" s="1"/>
  <c r="V26" i="1"/>
  <c r="V36" i="1" s="1"/>
  <c r="W26" i="1"/>
  <c r="W36" i="1" s="1"/>
  <c r="X26" i="1"/>
  <c r="X36" i="1" s="1"/>
  <c r="Y26" i="1"/>
  <c r="Y36" i="1" s="1"/>
  <c r="Z26" i="1"/>
  <c r="Z36" i="1" s="1"/>
  <c r="AA26" i="1"/>
  <c r="AA36" i="1" s="1"/>
  <c r="AB26" i="1"/>
  <c r="AB36" i="1" s="1"/>
  <c r="AC26" i="1"/>
  <c r="AC36" i="1" s="1"/>
  <c r="AD26" i="1"/>
  <c r="AD36" i="1" s="1"/>
  <c r="AE26" i="1"/>
  <c r="AE36" i="1" s="1"/>
  <c r="AF26" i="1"/>
  <c r="AF36" i="1" s="1"/>
  <c r="Q26" i="1"/>
  <c r="Q36" i="1" s="1"/>
  <c r="AA24" i="1"/>
  <c r="AA34" i="1" s="1"/>
  <c r="AB24" i="1"/>
  <c r="AB34" i="1" s="1"/>
  <c r="AC24" i="1"/>
  <c r="AC34" i="1" s="1"/>
  <c r="AD24" i="1"/>
  <c r="AD34" i="1" s="1"/>
  <c r="AE24" i="1"/>
  <c r="AE34" i="1" s="1"/>
  <c r="AF24" i="1"/>
  <c r="AF34" i="1" s="1"/>
  <c r="Z24" i="1"/>
  <c r="Z34" i="1" s="1"/>
  <c r="R24" i="1"/>
  <c r="R34" i="1" s="1"/>
  <c r="S24" i="1"/>
  <c r="S34" i="1" s="1"/>
  <c r="T24" i="1"/>
  <c r="T34" i="1" s="1"/>
  <c r="U24" i="1"/>
  <c r="U34" i="1" s="1"/>
  <c r="V24" i="1"/>
  <c r="V34" i="1" s="1"/>
  <c r="W24" i="1"/>
  <c r="W34" i="1" s="1"/>
  <c r="X24" i="1"/>
  <c r="X34" i="1" s="1"/>
  <c r="Y24" i="1"/>
  <c r="Y34" i="1" s="1"/>
  <c r="Q24" i="1"/>
  <c r="Q34" i="1" s="1"/>
  <c r="R25" i="1"/>
  <c r="R35" i="1" s="1"/>
  <c r="S25" i="1"/>
  <c r="S35" i="1" s="1"/>
  <c r="T25" i="1"/>
  <c r="T35" i="1" s="1"/>
  <c r="U25" i="1"/>
  <c r="U35" i="1" s="1"/>
  <c r="V25" i="1"/>
  <c r="V35" i="1" s="1"/>
  <c r="W25" i="1"/>
  <c r="W35" i="1" s="1"/>
  <c r="X25" i="1"/>
  <c r="X35" i="1" s="1"/>
  <c r="Y25" i="1"/>
  <c r="Y35" i="1" s="1"/>
  <c r="Z25" i="1"/>
  <c r="Z35" i="1" s="1"/>
  <c r="AA25" i="1"/>
  <c r="AA35" i="1" s="1"/>
  <c r="AB25" i="1"/>
  <c r="AB35" i="1" s="1"/>
  <c r="AC25" i="1"/>
  <c r="AC35" i="1" s="1"/>
  <c r="AD25" i="1"/>
  <c r="AD35" i="1" s="1"/>
  <c r="AE25" i="1"/>
  <c r="AE35" i="1" s="1"/>
  <c r="AF25" i="1"/>
  <c r="AF35" i="1" s="1"/>
  <c r="Q25" i="1"/>
  <c r="Q35" i="1" s="1"/>
  <c r="R23" i="1"/>
  <c r="R33" i="1" s="1"/>
  <c r="S23" i="1"/>
  <c r="S33" i="1" s="1"/>
  <c r="T23" i="1"/>
  <c r="T33" i="1" s="1"/>
  <c r="U23" i="1"/>
  <c r="U33" i="1" s="1"/>
  <c r="V23" i="1"/>
  <c r="V33" i="1" s="1"/>
  <c r="W23" i="1"/>
  <c r="W33" i="1" s="1"/>
  <c r="X23" i="1"/>
  <c r="X33" i="1" s="1"/>
  <c r="Y23" i="1"/>
  <c r="Y33" i="1" s="1"/>
  <c r="Z23" i="1"/>
  <c r="Z33" i="1" s="1"/>
  <c r="AA23" i="1"/>
  <c r="AA33" i="1" s="1"/>
  <c r="AB23" i="1"/>
  <c r="AB33" i="1" s="1"/>
  <c r="AC23" i="1"/>
  <c r="AC33" i="1" s="1"/>
  <c r="AD23" i="1"/>
  <c r="AD33" i="1" s="1"/>
  <c r="AE23" i="1"/>
  <c r="AE33" i="1" s="1"/>
  <c r="AF23" i="1"/>
  <c r="AF33" i="1" s="1"/>
  <c r="Q23" i="1"/>
  <c r="Q33" i="1" s="1"/>
  <c r="R22" i="1"/>
  <c r="R32" i="1" s="1"/>
  <c r="S22" i="1"/>
  <c r="S32" i="1" s="1"/>
  <c r="T22" i="1"/>
  <c r="T32" i="1" s="1"/>
  <c r="U22" i="1"/>
  <c r="U32" i="1" s="1"/>
  <c r="V22" i="1"/>
  <c r="V32" i="1" s="1"/>
  <c r="W22" i="1"/>
  <c r="W32" i="1" s="1"/>
  <c r="X22" i="1"/>
  <c r="X32" i="1" s="1"/>
  <c r="Y22" i="1"/>
  <c r="Y32" i="1" s="1"/>
  <c r="Z22" i="1"/>
  <c r="Z32" i="1" s="1"/>
  <c r="AA22" i="1"/>
  <c r="AA32" i="1" s="1"/>
  <c r="AB22" i="1"/>
  <c r="AB32" i="1" s="1"/>
  <c r="AC22" i="1"/>
  <c r="AC32" i="1" s="1"/>
  <c r="AD22" i="1"/>
  <c r="AD32" i="1" s="1"/>
  <c r="AE22" i="1"/>
  <c r="AE32" i="1" s="1"/>
  <c r="AF22" i="1"/>
  <c r="AF32" i="1" s="1"/>
  <c r="Q22" i="1"/>
  <c r="Q32" i="1" s="1"/>
  <c r="R21" i="1"/>
  <c r="R31" i="1" s="1"/>
  <c r="S21" i="1"/>
  <c r="S31" i="1" s="1"/>
  <c r="T21" i="1"/>
  <c r="T31" i="1" s="1"/>
  <c r="U21" i="1"/>
  <c r="U31" i="1" s="1"/>
  <c r="V21" i="1"/>
  <c r="V31" i="1" s="1"/>
  <c r="W21" i="1"/>
  <c r="W31" i="1" s="1"/>
  <c r="X21" i="1"/>
  <c r="X31" i="1" s="1"/>
  <c r="Y21" i="1"/>
  <c r="Y31" i="1" s="1"/>
  <c r="Q21" i="1"/>
  <c r="Q31" i="1" s="1"/>
  <c r="AA21" i="1"/>
  <c r="AA31" i="1" s="1"/>
  <c r="AB21" i="1"/>
  <c r="AB31" i="1" s="1"/>
  <c r="AC21" i="1"/>
  <c r="AC31" i="1" s="1"/>
  <c r="AD21" i="1"/>
  <c r="AD31" i="1" s="1"/>
  <c r="AE21" i="1"/>
  <c r="AE31" i="1" s="1"/>
  <c r="AF21" i="1"/>
  <c r="AF31" i="1" s="1"/>
  <c r="E69" i="7" l="1"/>
  <c r="F20" i="7" s="1"/>
  <c r="E74" i="7"/>
  <c r="E71" i="7"/>
  <c r="E70" i="7"/>
  <c r="F21" i="7" s="1"/>
  <c r="E73" i="7"/>
  <c r="F24" i="7" s="1"/>
  <c r="E72" i="7"/>
  <c r="E75" i="7"/>
  <c r="F72" i="7"/>
  <c r="F74" i="7"/>
  <c r="G25" i="7" s="1"/>
  <c r="F70" i="7"/>
  <c r="F71" i="7"/>
  <c r="F75" i="7"/>
  <c r="F69" i="7"/>
  <c r="G20" i="7" s="1"/>
  <c r="F73" i="7"/>
  <c r="D4" i="7"/>
  <c r="F68" i="7"/>
  <c r="F76" i="7" s="1"/>
  <c r="G27" i="7" s="1"/>
  <c r="F51" i="2"/>
  <c r="G69" i="7"/>
  <c r="G70" i="7"/>
  <c r="G72" i="7"/>
  <c r="H23" i="7" s="1"/>
  <c r="G74" i="7"/>
  <c r="H25" i="7" s="1"/>
  <c r="G75" i="7"/>
  <c r="G73" i="7"/>
  <c r="G71" i="7"/>
  <c r="H22" i="7" s="1"/>
  <c r="B51" i="2"/>
  <c r="C5" i="7"/>
  <c r="G3" i="7"/>
  <c r="D3" i="7"/>
  <c r="G67" i="7"/>
  <c r="H18" i="7" s="1"/>
  <c r="G66" i="7"/>
  <c r="G68" i="7"/>
  <c r="D68" i="7"/>
  <c r="E19" i="7" s="1"/>
  <c r="T63" i="8"/>
  <c r="U63" i="8"/>
  <c r="B61" i="7"/>
  <c r="B68" i="7" s="1"/>
  <c r="B6" i="6" s="1"/>
  <c r="B13" i="4"/>
  <c r="C69" i="7"/>
  <c r="D20" i="7" s="1"/>
  <c r="C70" i="7"/>
  <c r="D21" i="7" s="1"/>
  <c r="C72" i="7"/>
  <c r="C74" i="7"/>
  <c r="C73" i="7"/>
  <c r="D24" i="7" s="1"/>
  <c r="C71" i="7"/>
  <c r="D22" i="7" s="1"/>
  <c r="C75" i="7"/>
  <c r="H70" i="7"/>
  <c r="H74" i="7"/>
  <c r="H73" i="7"/>
  <c r="H69" i="7"/>
  <c r="H75" i="7"/>
  <c r="H71" i="7"/>
  <c r="H72" i="7"/>
  <c r="Y63" i="8"/>
  <c r="G51" i="2"/>
  <c r="D74" i="7"/>
  <c r="E25" i="7" s="1"/>
  <c r="D73" i="7"/>
  <c r="E24" i="7" s="1"/>
  <c r="D69" i="7"/>
  <c r="D70" i="7"/>
  <c r="D71" i="7"/>
  <c r="E22" i="7" s="1"/>
  <c r="D72" i="7"/>
  <c r="E23" i="7" s="1"/>
  <c r="D75" i="7"/>
  <c r="E5" i="7"/>
  <c r="C3" i="7"/>
  <c r="F4" i="7"/>
  <c r="H5" i="7"/>
  <c r="H4" i="7"/>
  <c r="D66" i="7"/>
  <c r="E68" i="7"/>
  <c r="E76" i="7" s="1"/>
  <c r="F27" i="7" s="1"/>
  <c r="D67" i="7"/>
  <c r="V63" i="8"/>
  <c r="C51" i="2"/>
  <c r="D51" i="2"/>
  <c r="H68" i="7"/>
  <c r="H66" i="7"/>
  <c r="C67" i="7"/>
  <c r="D35" i="7" s="1"/>
  <c r="H67" i="7"/>
  <c r="C66" i="7"/>
  <c r="C68" i="7"/>
  <c r="D19" i="7" s="1"/>
  <c r="E34" i="7"/>
  <c r="F35" i="7"/>
  <c r="G34" i="7"/>
  <c r="H19" i="7"/>
  <c r="D36" i="7"/>
  <c r="F18" i="7"/>
  <c r="F36" i="7"/>
  <c r="F19" i="7"/>
  <c r="S63" i="8"/>
  <c r="S68" i="8" s="1"/>
  <c r="D6" i="6"/>
  <c r="H6" i="6" s="1"/>
  <c r="D4" i="6"/>
  <c r="H4" i="6" s="1"/>
  <c r="D5" i="6"/>
  <c r="H5" i="6" s="1"/>
  <c r="J69" i="8"/>
  <c r="P68" i="8"/>
  <c r="D42" i="11"/>
  <c r="H42" i="11" s="1"/>
  <c r="F69" i="8"/>
  <c r="D43" i="11"/>
  <c r="H43" i="11" s="1"/>
  <c r="D78" i="11"/>
  <c r="D4" i="11"/>
  <c r="D6" i="11"/>
  <c r="D80" i="11"/>
  <c r="D79" i="11"/>
  <c r="D5" i="11"/>
  <c r="D41" i="11"/>
  <c r="R4" i="8"/>
  <c r="C10" i="8"/>
  <c r="T5" i="8"/>
  <c r="R3" i="8"/>
  <c r="V4" i="8"/>
  <c r="W3" i="8"/>
  <c r="V5" i="8"/>
  <c r="S3" i="8"/>
  <c r="M3" i="8"/>
  <c r="D4" i="8"/>
  <c r="T4" i="8"/>
  <c r="N5" i="8"/>
  <c r="Q4" i="8"/>
  <c r="O5" i="8"/>
  <c r="D3" i="8"/>
  <c r="L3" i="8"/>
  <c r="P3" i="8"/>
  <c r="C4" i="8"/>
  <c r="K4" i="8"/>
  <c r="S4" i="8"/>
  <c r="E5" i="8"/>
  <c r="M5" i="8"/>
  <c r="U5" i="8"/>
  <c r="U3" i="8"/>
  <c r="P4" i="8"/>
  <c r="J5" i="8"/>
  <c r="V3" i="8"/>
  <c r="M4" i="8"/>
  <c r="D5" i="10"/>
  <c r="D56" i="10"/>
  <c r="Y4" i="8"/>
  <c r="K5" i="8"/>
  <c r="R70" i="8"/>
  <c r="R71" i="8"/>
  <c r="R72" i="8"/>
  <c r="R73" i="8"/>
  <c r="R74" i="8"/>
  <c r="R75" i="8"/>
  <c r="R76" i="8"/>
  <c r="R77" i="8"/>
  <c r="R78" i="8"/>
  <c r="R79" i="8"/>
  <c r="K70" i="8"/>
  <c r="K71" i="8"/>
  <c r="K72" i="8"/>
  <c r="K73" i="8"/>
  <c r="K74" i="8"/>
  <c r="K75" i="8"/>
  <c r="K76" i="8"/>
  <c r="K77" i="8"/>
  <c r="K78" i="8"/>
  <c r="K79" i="8"/>
  <c r="D70" i="8"/>
  <c r="D71" i="8"/>
  <c r="D72" i="8"/>
  <c r="D73" i="8"/>
  <c r="D74" i="8"/>
  <c r="D75" i="8"/>
  <c r="D76" i="8"/>
  <c r="D77" i="8"/>
  <c r="D78" i="8"/>
  <c r="D79" i="8"/>
  <c r="O67" i="8"/>
  <c r="J68" i="8"/>
  <c r="D69" i="8"/>
  <c r="H67" i="8"/>
  <c r="K68" i="8"/>
  <c r="E69" i="8"/>
  <c r="M69" i="8"/>
  <c r="I67" i="8"/>
  <c r="R69" i="8"/>
  <c r="R67" i="8"/>
  <c r="M68" i="8"/>
  <c r="C69" i="8"/>
  <c r="C3" i="8"/>
  <c r="O3" i="8"/>
  <c r="K3" i="8"/>
  <c r="F4" i="8"/>
  <c r="N4" i="8"/>
  <c r="H5" i="8"/>
  <c r="P5" i="8"/>
  <c r="X5" i="8"/>
  <c r="N3" i="8"/>
  <c r="X3" i="8"/>
  <c r="D37" i="10"/>
  <c r="I3" i="8"/>
  <c r="J3" i="8"/>
  <c r="E70" i="8"/>
  <c r="E71" i="8"/>
  <c r="E72" i="8"/>
  <c r="E73" i="8"/>
  <c r="E74" i="8"/>
  <c r="E75" i="8"/>
  <c r="E76" i="8"/>
  <c r="E77" i="8"/>
  <c r="E78" i="8"/>
  <c r="E79" i="8"/>
  <c r="M70" i="8"/>
  <c r="M71" i="8"/>
  <c r="M72" i="8"/>
  <c r="M73" i="8"/>
  <c r="M74" i="8"/>
  <c r="M75" i="8"/>
  <c r="M76" i="8"/>
  <c r="M77" i="8"/>
  <c r="M78" i="8"/>
  <c r="M79" i="8"/>
  <c r="N70" i="8"/>
  <c r="N71" i="8"/>
  <c r="N72" i="8"/>
  <c r="N73" i="8"/>
  <c r="N74" i="8"/>
  <c r="N75" i="8"/>
  <c r="N76" i="8"/>
  <c r="N77" i="8"/>
  <c r="N78" i="8"/>
  <c r="N79" i="8"/>
  <c r="H70" i="8"/>
  <c r="H71" i="8"/>
  <c r="H72" i="8"/>
  <c r="H73" i="8"/>
  <c r="H74" i="8"/>
  <c r="H75" i="8"/>
  <c r="H76" i="8"/>
  <c r="H77" i="8"/>
  <c r="H78" i="8"/>
  <c r="H79" i="8"/>
  <c r="P70" i="8"/>
  <c r="P71" i="8"/>
  <c r="P72" i="8"/>
  <c r="P73" i="8"/>
  <c r="P74" i="8"/>
  <c r="P75" i="8"/>
  <c r="P76" i="8"/>
  <c r="P77" i="8"/>
  <c r="P78" i="8"/>
  <c r="P79" i="8"/>
  <c r="C67" i="8"/>
  <c r="N68" i="8"/>
  <c r="H69" i="8"/>
  <c r="L67" i="8"/>
  <c r="C68" i="8"/>
  <c r="M67" i="8"/>
  <c r="D68" i="8"/>
  <c r="F67" i="8"/>
  <c r="Q68" i="8"/>
  <c r="G69" i="8"/>
  <c r="E3" i="8"/>
  <c r="D55" i="10"/>
  <c r="D4" i="10"/>
  <c r="Y3" i="8"/>
  <c r="L4" i="8"/>
  <c r="F5" i="8"/>
  <c r="D38" i="10"/>
  <c r="I4" i="8"/>
  <c r="G5" i="8"/>
  <c r="W5" i="8"/>
  <c r="T3" i="8"/>
  <c r="G4" i="8"/>
  <c r="O4" i="8"/>
  <c r="W4" i="8"/>
  <c r="D39" i="10"/>
  <c r="I5" i="8"/>
  <c r="Q5" i="8"/>
  <c r="D6" i="10"/>
  <c r="D57" i="10"/>
  <c r="Y5" i="8"/>
  <c r="H4" i="8"/>
  <c r="X4" i="8"/>
  <c r="R5" i="8"/>
  <c r="E4" i="8"/>
  <c r="U4" i="8"/>
  <c r="C5" i="8"/>
  <c r="S5" i="8"/>
  <c r="F70" i="8"/>
  <c r="F71" i="8"/>
  <c r="F72" i="8"/>
  <c r="F73" i="8"/>
  <c r="F74" i="8"/>
  <c r="F75" i="8"/>
  <c r="F76" i="8"/>
  <c r="F77" i="8"/>
  <c r="F78" i="8"/>
  <c r="F79" i="8"/>
  <c r="B73" i="8"/>
  <c r="B77" i="8"/>
  <c r="B70" i="8"/>
  <c r="B74" i="8"/>
  <c r="B78" i="8"/>
  <c r="B71" i="8"/>
  <c r="B75" i="8"/>
  <c r="B79" i="8"/>
  <c r="B72" i="8"/>
  <c r="B76" i="8"/>
  <c r="G70" i="8"/>
  <c r="G71" i="8"/>
  <c r="G72" i="8"/>
  <c r="G73" i="8"/>
  <c r="G74" i="8"/>
  <c r="G75" i="8"/>
  <c r="G76" i="8"/>
  <c r="G77" i="8"/>
  <c r="G78" i="8"/>
  <c r="G79" i="8"/>
  <c r="O70" i="8"/>
  <c r="O71" i="8"/>
  <c r="O72" i="8"/>
  <c r="O73" i="8"/>
  <c r="O74" i="8"/>
  <c r="O75" i="8"/>
  <c r="O76" i="8"/>
  <c r="O77" i="8"/>
  <c r="O78" i="8"/>
  <c r="O79" i="8"/>
  <c r="G67" i="8"/>
  <c r="R68" i="8"/>
  <c r="L69" i="8"/>
  <c r="B69" i="8"/>
  <c r="P67" i="8"/>
  <c r="G68" i="8"/>
  <c r="O68" i="8"/>
  <c r="I69" i="8"/>
  <c r="Q69" i="8"/>
  <c r="Q67" i="8"/>
  <c r="H68" i="8"/>
  <c r="J67" i="8"/>
  <c r="E68" i="8"/>
  <c r="K69" i="8"/>
  <c r="B67" i="8"/>
  <c r="G3" i="8"/>
  <c r="J4" i="8"/>
  <c r="D5" i="8"/>
  <c r="L5" i="8"/>
  <c r="Q3" i="8"/>
  <c r="F3" i="8"/>
  <c r="H3" i="8"/>
  <c r="I70" i="8"/>
  <c r="I71" i="8"/>
  <c r="I72" i="8"/>
  <c r="I73" i="8"/>
  <c r="I74" i="8"/>
  <c r="I75" i="8"/>
  <c r="I76" i="8"/>
  <c r="I77" i="8"/>
  <c r="I78" i="8"/>
  <c r="I79" i="8"/>
  <c r="Q70" i="8"/>
  <c r="Q71" i="8"/>
  <c r="Q72" i="8"/>
  <c r="Q73" i="8"/>
  <c r="Q74" i="8"/>
  <c r="Q75" i="8"/>
  <c r="Q76" i="8"/>
  <c r="Q77" i="8"/>
  <c r="Q78" i="8"/>
  <c r="Q79" i="8"/>
  <c r="J70" i="8"/>
  <c r="J71" i="8"/>
  <c r="J72" i="8"/>
  <c r="J73" i="8"/>
  <c r="J74" i="8"/>
  <c r="J75" i="8"/>
  <c r="J76" i="8"/>
  <c r="J77" i="8"/>
  <c r="J78" i="8"/>
  <c r="J79" i="8"/>
  <c r="C70" i="8"/>
  <c r="C71" i="8"/>
  <c r="C72" i="8"/>
  <c r="C73" i="8"/>
  <c r="C74" i="8"/>
  <c r="C75" i="8"/>
  <c r="C76" i="8"/>
  <c r="C77" i="8"/>
  <c r="C78" i="8"/>
  <c r="C79" i="8"/>
  <c r="L70" i="8"/>
  <c r="L71" i="8"/>
  <c r="L72" i="8"/>
  <c r="L73" i="8"/>
  <c r="L74" i="8"/>
  <c r="L75" i="8"/>
  <c r="L76" i="8"/>
  <c r="L77" i="8"/>
  <c r="L78" i="8"/>
  <c r="L79" i="8"/>
  <c r="K67" i="8"/>
  <c r="F68" i="8"/>
  <c r="P69" i="8"/>
  <c r="D67" i="8"/>
  <c r="E67" i="8"/>
  <c r="L68" i="8"/>
  <c r="N69" i="8"/>
  <c r="N67" i="8"/>
  <c r="I68" i="8"/>
  <c r="O69" i="8"/>
  <c r="B68" i="8"/>
  <c r="T67" i="8"/>
  <c r="T69" i="8"/>
  <c r="T71" i="8"/>
  <c r="T73" i="8"/>
  <c r="T75" i="8"/>
  <c r="T77" i="8"/>
  <c r="T79" i="8"/>
  <c r="T74" i="8"/>
  <c r="T72" i="8"/>
  <c r="T68" i="8"/>
  <c r="T76" i="8"/>
  <c r="T70" i="8"/>
  <c r="T78" i="8"/>
  <c r="U69" i="8"/>
  <c r="U73" i="8"/>
  <c r="U77" i="8"/>
  <c r="U70" i="8"/>
  <c r="U74" i="8"/>
  <c r="U78" i="8"/>
  <c r="U68" i="8"/>
  <c r="U72" i="8"/>
  <c r="U67" i="8"/>
  <c r="U71" i="8"/>
  <c r="U75" i="8"/>
  <c r="U79" i="8"/>
  <c r="U76" i="8"/>
  <c r="X70" i="8"/>
  <c r="X74" i="8"/>
  <c r="X78" i="8"/>
  <c r="X67" i="8"/>
  <c r="X71" i="8"/>
  <c r="X75" i="8"/>
  <c r="X79" i="8"/>
  <c r="X69" i="8"/>
  <c r="X73" i="8"/>
  <c r="X77" i="8"/>
  <c r="X72" i="8"/>
  <c r="X68" i="8"/>
  <c r="X76" i="8"/>
  <c r="Y69" i="8"/>
  <c r="Y73" i="8"/>
  <c r="Y77" i="8"/>
  <c r="Y70" i="8"/>
  <c r="Y74" i="8"/>
  <c r="Y78" i="8"/>
  <c r="Y68" i="8"/>
  <c r="Y72" i="8"/>
  <c r="Y79" i="8"/>
  <c r="Y75" i="8"/>
  <c r="Y67" i="8"/>
  <c r="Y71" i="8"/>
  <c r="Y76" i="8"/>
  <c r="V68" i="8"/>
  <c r="V72" i="8"/>
  <c r="V69" i="8"/>
  <c r="V73" i="8"/>
  <c r="V77" i="8"/>
  <c r="V67" i="8"/>
  <c r="V71" i="8"/>
  <c r="V75" i="8"/>
  <c r="V79" i="8"/>
  <c r="V70" i="8"/>
  <c r="V74" i="8"/>
  <c r="V78" i="8"/>
  <c r="V76" i="8"/>
  <c r="W67" i="8"/>
  <c r="W71" i="8"/>
  <c r="W75" i="8"/>
  <c r="W79" i="8"/>
  <c r="W68" i="8"/>
  <c r="W72" i="8"/>
  <c r="W70" i="8"/>
  <c r="W74" i="8"/>
  <c r="W78" i="8"/>
  <c r="W73" i="8"/>
  <c r="W77" i="8"/>
  <c r="W69" i="8"/>
  <c r="W76" i="8"/>
  <c r="C42" i="11"/>
  <c r="F13" i="4"/>
  <c r="G35" i="7" s="1"/>
  <c r="H13" i="4"/>
  <c r="H13" i="7" s="1"/>
  <c r="E13" i="4"/>
  <c r="F34" i="7" s="1"/>
  <c r="C13" i="4"/>
  <c r="C80" i="11"/>
  <c r="C6" i="6"/>
  <c r="D13" i="4"/>
  <c r="E35" i="7" s="1"/>
  <c r="G13" i="4"/>
  <c r="E10" i="2"/>
  <c r="H10" i="2"/>
  <c r="D10" i="2"/>
  <c r="G10" i="2"/>
  <c r="C10" i="2"/>
  <c r="F10" i="2"/>
  <c r="B10" i="2"/>
  <c r="E36" i="7" l="1"/>
  <c r="G17" i="7"/>
  <c r="H34" i="7"/>
  <c r="H76" i="7"/>
  <c r="H44" i="7" s="1"/>
  <c r="D76" i="7"/>
  <c r="E27" i="7" s="1"/>
  <c r="G26" i="7"/>
  <c r="G23" i="7"/>
  <c r="G13" i="7"/>
  <c r="H41" i="7"/>
  <c r="H43" i="7"/>
  <c r="H42" i="7"/>
  <c r="H40" i="7"/>
  <c r="H38" i="7"/>
  <c r="H39" i="7"/>
  <c r="H37" i="7"/>
  <c r="C13" i="7"/>
  <c r="D38" i="7"/>
  <c r="D42" i="7"/>
  <c r="D37" i="7"/>
  <c r="D40" i="7"/>
  <c r="D41" i="7"/>
  <c r="D39" i="7"/>
  <c r="D43" i="7"/>
  <c r="E17" i="7"/>
  <c r="G36" i="7"/>
  <c r="D34" i="7"/>
  <c r="C76" i="7"/>
  <c r="D27" i="7" s="1"/>
  <c r="H36" i="7"/>
  <c r="E21" i="7"/>
  <c r="D25" i="7"/>
  <c r="H24" i="7"/>
  <c r="H21" i="7"/>
  <c r="G22" i="7"/>
  <c r="F26" i="7"/>
  <c r="F22" i="7"/>
  <c r="I10" i="6"/>
  <c r="C42" i="7"/>
  <c r="C38" i="7"/>
  <c r="C40" i="7"/>
  <c r="C37" i="7"/>
  <c r="F13" i="7"/>
  <c r="G39" i="7"/>
  <c r="G43" i="7"/>
  <c r="G37" i="7"/>
  <c r="G41" i="7"/>
  <c r="G38" i="7"/>
  <c r="G40" i="7"/>
  <c r="G42" i="7"/>
  <c r="I12" i="6"/>
  <c r="B69" i="7"/>
  <c r="B73" i="7"/>
  <c r="I11" i="6" s="1"/>
  <c r="B70" i="7"/>
  <c r="B72" i="7"/>
  <c r="B71" i="7"/>
  <c r="C39" i="7" s="1"/>
  <c r="C26" i="6" s="1"/>
  <c r="B75" i="7"/>
  <c r="I13" i="6" s="1"/>
  <c r="B74" i="7"/>
  <c r="B67" i="7"/>
  <c r="B5" i="6" s="1"/>
  <c r="D13" i="7"/>
  <c r="E43" i="7"/>
  <c r="E37" i="7"/>
  <c r="E41" i="7"/>
  <c r="E40" i="7"/>
  <c r="E38" i="7"/>
  <c r="E42" i="7"/>
  <c r="E39" i="7"/>
  <c r="E13" i="7"/>
  <c r="F41" i="7"/>
  <c r="F39" i="7"/>
  <c r="F43" i="7"/>
  <c r="F38" i="7"/>
  <c r="F44" i="7"/>
  <c r="F40" i="7"/>
  <c r="F37" i="7"/>
  <c r="F42" i="7"/>
  <c r="E18" i="7"/>
  <c r="G19" i="7"/>
  <c r="H17" i="7"/>
  <c r="G18" i="7"/>
  <c r="F17" i="7"/>
  <c r="H35" i="7"/>
  <c r="B66" i="7"/>
  <c r="E26" i="7"/>
  <c r="E20" i="7"/>
  <c r="D26" i="7"/>
  <c r="D23" i="7"/>
  <c r="G76" i="7"/>
  <c r="H27" i="7" s="1"/>
  <c r="H26" i="7"/>
  <c r="H20" i="7"/>
  <c r="G24" i="7"/>
  <c r="G21" i="7"/>
  <c r="F23" i="7"/>
  <c r="F25" i="7"/>
  <c r="D17" i="7"/>
  <c r="D18" i="7"/>
  <c r="C36" i="7"/>
  <c r="C19" i="7"/>
  <c r="B23" i="6" s="1"/>
  <c r="C35" i="7"/>
  <c r="C22" i="6" s="1"/>
  <c r="C18" i="7"/>
  <c r="I6" i="6"/>
  <c r="J6" i="6" s="1"/>
  <c r="I5" i="6"/>
  <c r="S74" i="8"/>
  <c r="S42" i="8" s="1"/>
  <c r="S79" i="8"/>
  <c r="S71" i="8"/>
  <c r="T23" i="8" s="1"/>
  <c r="S77" i="8"/>
  <c r="T45" i="8" s="1"/>
  <c r="S69" i="8"/>
  <c r="T21" i="8" s="1"/>
  <c r="S72" i="8"/>
  <c r="S40" i="8" s="1"/>
  <c r="S75" i="8"/>
  <c r="T27" i="8" s="1"/>
  <c r="S67" i="8"/>
  <c r="T19" i="8" s="1"/>
  <c r="S70" i="8"/>
  <c r="S38" i="8" s="1"/>
  <c r="S76" i="8"/>
  <c r="T28" i="8" s="1"/>
  <c r="S73" i="8"/>
  <c r="T25" i="8" s="1"/>
  <c r="S78" i="8"/>
  <c r="T46" i="8" s="1"/>
  <c r="C5" i="6"/>
  <c r="C10" i="6"/>
  <c r="C7" i="6"/>
  <c r="C11" i="6"/>
  <c r="C8" i="6"/>
  <c r="C12" i="6"/>
  <c r="J12" i="6" s="1"/>
  <c r="C9" i="6"/>
  <c r="C13" i="6"/>
  <c r="C4" i="6"/>
  <c r="I4" i="10"/>
  <c r="Q20" i="8"/>
  <c r="B17" i="6"/>
  <c r="I13" i="4"/>
  <c r="B55" i="11"/>
  <c r="C41" i="11"/>
  <c r="C78" i="11"/>
  <c r="C43" i="11"/>
  <c r="C6" i="11"/>
  <c r="H4" i="11"/>
  <c r="C82" i="11"/>
  <c r="C84" i="11"/>
  <c r="C87" i="11"/>
  <c r="C85" i="11"/>
  <c r="C83" i="11"/>
  <c r="C88" i="11"/>
  <c r="C86" i="11"/>
  <c r="C81" i="11"/>
  <c r="H41" i="11"/>
  <c r="C79" i="11"/>
  <c r="H78" i="11"/>
  <c r="H5" i="11"/>
  <c r="H80" i="11"/>
  <c r="B92" i="11"/>
  <c r="B18" i="11"/>
  <c r="C39" i="10"/>
  <c r="C10" i="11"/>
  <c r="C44" i="11"/>
  <c r="C14" i="11"/>
  <c r="C7" i="11"/>
  <c r="C45" i="11"/>
  <c r="C51" i="11"/>
  <c r="C11" i="11"/>
  <c r="C50" i="11"/>
  <c r="C49" i="11"/>
  <c r="C46" i="11"/>
  <c r="C8" i="11"/>
  <c r="C47" i="11"/>
  <c r="C9" i="11"/>
  <c r="C48" i="11"/>
  <c r="C13" i="11"/>
  <c r="C12" i="11"/>
  <c r="H79" i="11"/>
  <c r="C5" i="11"/>
  <c r="H6" i="11"/>
  <c r="C4" i="11"/>
  <c r="B84" i="11"/>
  <c r="B82" i="11"/>
  <c r="B83" i="11"/>
  <c r="I46" i="11"/>
  <c r="M37" i="8"/>
  <c r="I11" i="10"/>
  <c r="E36" i="8"/>
  <c r="R37" i="8"/>
  <c r="K37" i="8"/>
  <c r="J36" i="8"/>
  <c r="F37" i="8"/>
  <c r="I10" i="10"/>
  <c r="R15" i="8"/>
  <c r="D36" i="8"/>
  <c r="H37" i="8"/>
  <c r="I8" i="10"/>
  <c r="I7" i="10"/>
  <c r="I9" i="10"/>
  <c r="I5" i="10"/>
  <c r="I13" i="10"/>
  <c r="I12" i="10"/>
  <c r="I6" i="10"/>
  <c r="I38" i="8"/>
  <c r="I42" i="8"/>
  <c r="I46" i="8"/>
  <c r="I41" i="8"/>
  <c r="I45" i="8"/>
  <c r="I40" i="8"/>
  <c r="I44" i="8"/>
  <c r="I39" i="8"/>
  <c r="I43" i="8"/>
  <c r="I47" i="8"/>
  <c r="H15" i="8"/>
  <c r="L41" i="8"/>
  <c r="L45" i="8"/>
  <c r="L40" i="8"/>
  <c r="L44" i="8"/>
  <c r="L39" i="8"/>
  <c r="L43" i="8"/>
  <c r="L47" i="8"/>
  <c r="L38" i="8"/>
  <c r="L42" i="8"/>
  <c r="L46" i="8"/>
  <c r="K15" i="8"/>
  <c r="P41" i="8"/>
  <c r="P45" i="8"/>
  <c r="P40" i="8"/>
  <c r="P44" i="8"/>
  <c r="P39" i="8"/>
  <c r="P43" i="8"/>
  <c r="P47" i="8"/>
  <c r="P38" i="8"/>
  <c r="P42" i="8"/>
  <c r="P46" i="8"/>
  <c r="O15" i="8"/>
  <c r="N39" i="8"/>
  <c r="N43" i="8"/>
  <c r="N47" i="8"/>
  <c r="N38" i="8"/>
  <c r="N42" i="8"/>
  <c r="N46" i="8"/>
  <c r="N41" i="8"/>
  <c r="N45" i="8"/>
  <c r="N40" i="8"/>
  <c r="N44" i="8"/>
  <c r="M15" i="8"/>
  <c r="P21" i="8"/>
  <c r="M20" i="8"/>
  <c r="G20" i="8"/>
  <c r="M29" i="8"/>
  <c r="M25" i="8"/>
  <c r="D31" i="8"/>
  <c r="D27" i="8"/>
  <c r="D23" i="8"/>
  <c r="K29" i="8"/>
  <c r="K25" i="8"/>
  <c r="R31" i="8"/>
  <c r="R27" i="8"/>
  <c r="R23" i="8"/>
  <c r="J29" i="8"/>
  <c r="I43" i="10"/>
  <c r="J25" i="8"/>
  <c r="C36" i="8"/>
  <c r="E37" i="8"/>
  <c r="L21" i="8"/>
  <c r="R19" i="8"/>
  <c r="H20" i="8"/>
  <c r="S20" i="8"/>
  <c r="P29" i="8"/>
  <c r="P25" i="8"/>
  <c r="H31" i="8"/>
  <c r="H27" i="8"/>
  <c r="H23" i="8"/>
  <c r="C31" i="8"/>
  <c r="B43" i="10"/>
  <c r="C26" i="8"/>
  <c r="B10" i="10"/>
  <c r="G31" i="8"/>
  <c r="G27" i="8"/>
  <c r="G23" i="8"/>
  <c r="D37" i="8"/>
  <c r="J37" i="8"/>
  <c r="M36" i="8"/>
  <c r="G19" i="8"/>
  <c r="M19" i="8"/>
  <c r="Q31" i="8"/>
  <c r="Q27" i="8"/>
  <c r="Q23" i="8"/>
  <c r="I29" i="8"/>
  <c r="I25" i="8"/>
  <c r="O31" i="8"/>
  <c r="O27" i="8"/>
  <c r="O23" i="8"/>
  <c r="N29" i="8"/>
  <c r="N25" i="8"/>
  <c r="F31" i="8"/>
  <c r="F27" i="8"/>
  <c r="F23" i="8"/>
  <c r="K35" i="8"/>
  <c r="C35" i="8"/>
  <c r="P35" i="8"/>
  <c r="D21" i="8"/>
  <c r="I37" i="10"/>
  <c r="J19" i="8"/>
  <c r="I19" i="8"/>
  <c r="E31" i="8"/>
  <c r="E27" i="8"/>
  <c r="E23" i="8"/>
  <c r="L29" i="8"/>
  <c r="L25" i="8"/>
  <c r="S27" i="8"/>
  <c r="S23" i="8"/>
  <c r="N36" i="8"/>
  <c r="K40" i="8"/>
  <c r="K44" i="8"/>
  <c r="K39" i="8"/>
  <c r="K43" i="8"/>
  <c r="K47" i="8"/>
  <c r="K38" i="8"/>
  <c r="K42" i="8"/>
  <c r="K46" i="8"/>
  <c r="K41" i="8"/>
  <c r="K45" i="8"/>
  <c r="C61" i="10"/>
  <c r="C62" i="10"/>
  <c r="C59" i="10"/>
  <c r="C58" i="10"/>
  <c r="C63" i="10"/>
  <c r="C60" i="10"/>
  <c r="J15" i="8"/>
  <c r="J39" i="8"/>
  <c r="J43" i="8"/>
  <c r="J47" i="8"/>
  <c r="J38" i="8"/>
  <c r="J42" i="8"/>
  <c r="J46" i="8"/>
  <c r="J41" i="8"/>
  <c r="J45" i="8"/>
  <c r="J40" i="8"/>
  <c r="J44" i="8"/>
  <c r="B49" i="10"/>
  <c r="I15" i="8"/>
  <c r="O40" i="8"/>
  <c r="O44" i="8"/>
  <c r="O39" i="8"/>
  <c r="O43" i="8"/>
  <c r="O47" i="8"/>
  <c r="O38" i="8"/>
  <c r="O42" i="8"/>
  <c r="O46" i="8"/>
  <c r="O41" i="8"/>
  <c r="O45" i="8"/>
  <c r="N15" i="8"/>
  <c r="F39" i="8"/>
  <c r="F43" i="8"/>
  <c r="F47" i="8"/>
  <c r="F38" i="8"/>
  <c r="F42" i="8"/>
  <c r="F46" i="8"/>
  <c r="F41" i="8"/>
  <c r="F45" i="8"/>
  <c r="F40" i="8"/>
  <c r="F44" i="8"/>
  <c r="E15" i="8"/>
  <c r="I38" i="10"/>
  <c r="J20" i="8"/>
  <c r="F19" i="8"/>
  <c r="L19" i="8"/>
  <c r="M28" i="8"/>
  <c r="M24" i="8"/>
  <c r="D30" i="8"/>
  <c r="D26" i="8"/>
  <c r="D22" i="8"/>
  <c r="K28" i="8"/>
  <c r="K24" i="8"/>
  <c r="R30" i="8"/>
  <c r="R26" i="8"/>
  <c r="R22" i="8"/>
  <c r="I46" i="10"/>
  <c r="J28" i="8"/>
  <c r="I42" i="10"/>
  <c r="J24" i="8"/>
  <c r="I35" i="8"/>
  <c r="R35" i="8"/>
  <c r="H35" i="8"/>
  <c r="F20" i="8"/>
  <c r="R21" i="8"/>
  <c r="Q19" i="8"/>
  <c r="H19" i="8"/>
  <c r="P28" i="8"/>
  <c r="P24" i="8"/>
  <c r="H30" i="8"/>
  <c r="H26" i="8"/>
  <c r="H22" i="8"/>
  <c r="B44" i="10"/>
  <c r="C27" i="8"/>
  <c r="B11" i="10"/>
  <c r="B7" i="10"/>
  <c r="C22" i="8"/>
  <c r="B40" i="10"/>
  <c r="G30" i="8"/>
  <c r="G26" i="8"/>
  <c r="G22" i="8"/>
  <c r="H57" i="10"/>
  <c r="H36" i="8"/>
  <c r="F35" i="8"/>
  <c r="E20" i="8"/>
  <c r="I21" i="8"/>
  <c r="Q30" i="8"/>
  <c r="Q26" i="8"/>
  <c r="Q22" i="8"/>
  <c r="I28" i="8"/>
  <c r="I24" i="8"/>
  <c r="O30" i="8"/>
  <c r="O26" i="8"/>
  <c r="O22" i="8"/>
  <c r="N28" i="8"/>
  <c r="N24" i="8"/>
  <c r="F30" i="8"/>
  <c r="F26" i="8"/>
  <c r="F22" i="8"/>
  <c r="C4" i="10"/>
  <c r="Q37" i="8"/>
  <c r="O36" i="8"/>
  <c r="L35" i="8"/>
  <c r="N20" i="8"/>
  <c r="N21" i="8"/>
  <c r="E21" i="8"/>
  <c r="E30" i="8"/>
  <c r="E26" i="8"/>
  <c r="E22" i="8"/>
  <c r="L28" i="8"/>
  <c r="L24" i="8"/>
  <c r="S30" i="8"/>
  <c r="S26" i="8"/>
  <c r="S22" i="8"/>
  <c r="H56" i="10"/>
  <c r="M35" i="8"/>
  <c r="P37" i="8"/>
  <c r="C6" i="10"/>
  <c r="O37" i="8"/>
  <c r="N35" i="8"/>
  <c r="Q38" i="8"/>
  <c r="Q42" i="8"/>
  <c r="Q46" i="8"/>
  <c r="Q41" i="8"/>
  <c r="Q45" i="8"/>
  <c r="Q40" i="8"/>
  <c r="Q44" i="8"/>
  <c r="Q39" i="8"/>
  <c r="Q43" i="8"/>
  <c r="Q47" i="8"/>
  <c r="P15" i="8"/>
  <c r="D41" i="8"/>
  <c r="D45" i="8"/>
  <c r="D40" i="8"/>
  <c r="D44" i="8"/>
  <c r="D39" i="8"/>
  <c r="D43" i="8"/>
  <c r="D47" i="8"/>
  <c r="D38" i="8"/>
  <c r="D42" i="8"/>
  <c r="D46" i="8"/>
  <c r="C15" i="8"/>
  <c r="G40" i="8"/>
  <c r="G44" i="8"/>
  <c r="G39" i="8"/>
  <c r="G43" i="8"/>
  <c r="G47" i="8"/>
  <c r="G38" i="8"/>
  <c r="G42" i="8"/>
  <c r="G46" i="8"/>
  <c r="G41" i="8"/>
  <c r="G45" i="8"/>
  <c r="F15" i="8"/>
  <c r="H41" i="8"/>
  <c r="H45" i="8"/>
  <c r="H40" i="8"/>
  <c r="H44" i="8"/>
  <c r="H39" i="8"/>
  <c r="H43" i="8"/>
  <c r="H47" i="8"/>
  <c r="H38" i="8"/>
  <c r="H42" i="8"/>
  <c r="H46" i="8"/>
  <c r="G15" i="8"/>
  <c r="O19" i="8"/>
  <c r="E19" i="8"/>
  <c r="M31" i="8"/>
  <c r="M27" i="8"/>
  <c r="M23" i="8"/>
  <c r="D29" i="8"/>
  <c r="D25" i="8"/>
  <c r="K31" i="8"/>
  <c r="K27" i="8"/>
  <c r="K23" i="8"/>
  <c r="R29" i="8"/>
  <c r="R25" i="8"/>
  <c r="J31" i="8"/>
  <c r="I45" i="10"/>
  <c r="J27" i="8"/>
  <c r="J23" i="8"/>
  <c r="I41" i="10"/>
  <c r="C38" i="10"/>
  <c r="C56" i="10"/>
  <c r="K19" i="8"/>
  <c r="I39" i="10"/>
  <c r="J21" i="8"/>
  <c r="C21" i="8"/>
  <c r="B39" i="10"/>
  <c r="B6" i="10"/>
  <c r="P31" i="8"/>
  <c r="P27" i="8"/>
  <c r="P23" i="8"/>
  <c r="H29" i="8"/>
  <c r="H25" i="8"/>
  <c r="B45" i="10"/>
  <c r="C28" i="8"/>
  <c r="B12" i="10"/>
  <c r="C23" i="8"/>
  <c r="C29" i="8"/>
  <c r="B13" i="10"/>
  <c r="B46" i="10"/>
  <c r="G29" i="8"/>
  <c r="G25" i="8"/>
  <c r="H6" i="10"/>
  <c r="G37" i="8"/>
  <c r="H4" i="10"/>
  <c r="H21" i="8"/>
  <c r="N19" i="8"/>
  <c r="O20" i="8"/>
  <c r="Q29" i="8"/>
  <c r="Q25" i="8"/>
  <c r="I31" i="8"/>
  <c r="I27" i="8"/>
  <c r="I23" i="8"/>
  <c r="O29" i="8"/>
  <c r="O25" i="8"/>
  <c r="N31" i="8"/>
  <c r="N27" i="8"/>
  <c r="N23" i="8"/>
  <c r="F29" i="8"/>
  <c r="F25" i="8"/>
  <c r="H37" i="10"/>
  <c r="C37" i="10"/>
  <c r="O35" i="8"/>
  <c r="S19" i="8"/>
  <c r="F21" i="8"/>
  <c r="K20" i="8"/>
  <c r="E29" i="8"/>
  <c r="E25" i="8"/>
  <c r="L31" i="8"/>
  <c r="L27" i="8"/>
  <c r="L23" i="8"/>
  <c r="S29" i="8"/>
  <c r="S25" i="8"/>
  <c r="H5" i="10"/>
  <c r="Q36" i="8"/>
  <c r="N37" i="8"/>
  <c r="K21" i="8"/>
  <c r="E38" i="8"/>
  <c r="E42" i="8"/>
  <c r="E46" i="8"/>
  <c r="E41" i="8"/>
  <c r="E45" i="8"/>
  <c r="E40" i="8"/>
  <c r="E44" i="8"/>
  <c r="E39" i="8"/>
  <c r="E43" i="8"/>
  <c r="E47" i="8"/>
  <c r="D15" i="8"/>
  <c r="R39" i="8"/>
  <c r="R43" i="8"/>
  <c r="R47" i="8"/>
  <c r="R38" i="8"/>
  <c r="R42" i="8"/>
  <c r="R46" i="8"/>
  <c r="R41" i="8"/>
  <c r="R45" i="8"/>
  <c r="R40" i="8"/>
  <c r="R44" i="8"/>
  <c r="Q15" i="8"/>
  <c r="M38" i="8"/>
  <c r="M42" i="8"/>
  <c r="M46" i="8"/>
  <c r="M41" i="8"/>
  <c r="M45" i="8"/>
  <c r="M40" i="8"/>
  <c r="M44" i="8"/>
  <c r="M39" i="8"/>
  <c r="M43" i="8"/>
  <c r="M47" i="8"/>
  <c r="L15" i="8"/>
  <c r="C46" i="10"/>
  <c r="C39" i="8"/>
  <c r="C43" i="8"/>
  <c r="C47" i="8"/>
  <c r="C40" i="8"/>
  <c r="C44" i="8"/>
  <c r="C41" i="8"/>
  <c r="C45" i="8"/>
  <c r="C38" i="8"/>
  <c r="C42" i="8"/>
  <c r="C46" i="8"/>
  <c r="C44" i="10"/>
  <c r="C7" i="10"/>
  <c r="C11" i="10"/>
  <c r="C45" i="10"/>
  <c r="C40" i="10"/>
  <c r="C8" i="10"/>
  <c r="C12" i="10"/>
  <c r="E12" i="10" s="1"/>
  <c r="C42" i="10"/>
  <c r="C41" i="10"/>
  <c r="C9" i="10"/>
  <c r="C13" i="10"/>
  <c r="C43" i="10"/>
  <c r="C10" i="10"/>
  <c r="B38" i="10"/>
  <c r="B5" i="10"/>
  <c r="C20" i="8"/>
  <c r="O21" i="8"/>
  <c r="Q21" i="8"/>
  <c r="M30" i="8"/>
  <c r="M26" i="8"/>
  <c r="M22" i="8"/>
  <c r="D28" i="8"/>
  <c r="D24" i="8"/>
  <c r="K30" i="8"/>
  <c r="K26" i="8"/>
  <c r="K22" i="8"/>
  <c r="R28" i="8"/>
  <c r="R24" i="8"/>
  <c r="J30" i="8"/>
  <c r="I44" i="10"/>
  <c r="J26" i="8"/>
  <c r="J22" i="8"/>
  <c r="I40" i="10"/>
  <c r="G35" i="8"/>
  <c r="C5" i="10"/>
  <c r="K36" i="8"/>
  <c r="B37" i="10"/>
  <c r="B4" i="10"/>
  <c r="C19" i="8"/>
  <c r="I20" i="8"/>
  <c r="P20" i="8"/>
  <c r="M21" i="8"/>
  <c r="P30" i="8"/>
  <c r="P26" i="8"/>
  <c r="P22" i="8"/>
  <c r="H28" i="8"/>
  <c r="H24" i="8"/>
  <c r="B41" i="10"/>
  <c r="C24" i="8"/>
  <c r="B8" i="10"/>
  <c r="C30" i="8"/>
  <c r="C25" i="8"/>
  <c r="B9" i="10"/>
  <c r="B42" i="10"/>
  <c r="G28" i="8"/>
  <c r="G24" i="8"/>
  <c r="F36" i="8"/>
  <c r="I36" i="8"/>
  <c r="H39" i="10"/>
  <c r="P36" i="8"/>
  <c r="H38" i="10"/>
  <c r="H55" i="10"/>
  <c r="R20" i="8"/>
  <c r="D20" i="8"/>
  <c r="D19" i="8"/>
  <c r="Q28" i="8"/>
  <c r="Q24" i="8"/>
  <c r="I30" i="8"/>
  <c r="I26" i="8"/>
  <c r="I22" i="8"/>
  <c r="O28" i="8"/>
  <c r="O24" i="8"/>
  <c r="N30" i="8"/>
  <c r="N26" i="8"/>
  <c r="N22" i="8"/>
  <c r="F28" i="8"/>
  <c r="F24" i="8"/>
  <c r="C55" i="10"/>
  <c r="J35" i="8"/>
  <c r="I37" i="8"/>
  <c r="G36" i="8"/>
  <c r="D35" i="8"/>
  <c r="S21" i="8"/>
  <c r="L20" i="8"/>
  <c r="P19" i="8"/>
  <c r="E28" i="8"/>
  <c r="E24" i="8"/>
  <c r="L30" i="8"/>
  <c r="L26" i="8"/>
  <c r="L22" i="8"/>
  <c r="S28" i="8"/>
  <c r="S24" i="8"/>
  <c r="L37" i="8"/>
  <c r="C57" i="10"/>
  <c r="L36" i="8"/>
  <c r="Q35" i="8"/>
  <c r="E35" i="8"/>
  <c r="R36" i="8"/>
  <c r="C37" i="8"/>
  <c r="G21" i="8"/>
  <c r="B17" i="10"/>
  <c r="B67" i="10"/>
  <c r="Y15" i="8"/>
  <c r="X25" i="8"/>
  <c r="X24" i="8"/>
  <c r="X23" i="8"/>
  <c r="W26" i="8"/>
  <c r="W23" i="8"/>
  <c r="W21" i="8"/>
  <c r="Y28" i="8"/>
  <c r="Y25" i="8"/>
  <c r="Y23" i="8"/>
  <c r="Y22" i="8"/>
  <c r="V27" i="8"/>
  <c r="V20" i="8"/>
  <c r="V29" i="8"/>
  <c r="U22" i="8"/>
  <c r="U26" i="8"/>
  <c r="U25" i="8"/>
  <c r="Y35" i="8"/>
  <c r="Y37" i="8"/>
  <c r="Y39" i="8"/>
  <c r="Y41" i="8"/>
  <c r="Y43" i="8"/>
  <c r="Y45" i="8"/>
  <c r="Y47" i="8"/>
  <c r="X15" i="8"/>
  <c r="Y36" i="8"/>
  <c r="Y40" i="8"/>
  <c r="Y38" i="8"/>
  <c r="Y42" i="8"/>
  <c r="Y46" i="8"/>
  <c r="Y44" i="8"/>
  <c r="W36" i="8"/>
  <c r="W38" i="8"/>
  <c r="W40" i="8"/>
  <c r="W42" i="8"/>
  <c r="W46" i="8"/>
  <c r="W37" i="8"/>
  <c r="W41" i="8"/>
  <c r="W45" i="8"/>
  <c r="V15" i="8"/>
  <c r="W35" i="8"/>
  <c r="W39" i="8"/>
  <c r="W43" i="8"/>
  <c r="W47" i="8"/>
  <c r="W44" i="8"/>
  <c r="X28" i="8"/>
  <c r="X30" i="8"/>
  <c r="X20" i="8"/>
  <c r="X19" i="8"/>
  <c r="W22" i="8"/>
  <c r="W19" i="8"/>
  <c r="W24" i="8"/>
  <c r="Y20" i="8"/>
  <c r="Y21" i="8"/>
  <c r="Y19" i="8"/>
  <c r="S36" i="8"/>
  <c r="T20" i="8"/>
  <c r="V23" i="8"/>
  <c r="V30" i="8"/>
  <c r="V25" i="8"/>
  <c r="U28" i="8"/>
  <c r="U31" i="8"/>
  <c r="U23" i="8"/>
  <c r="V35" i="8"/>
  <c r="V37" i="8"/>
  <c r="V39" i="8"/>
  <c r="V41" i="8"/>
  <c r="V43" i="8"/>
  <c r="V45" i="8"/>
  <c r="V47" i="8"/>
  <c r="U15" i="8"/>
  <c r="V36" i="8"/>
  <c r="V38" i="8"/>
  <c r="V40" i="8"/>
  <c r="V42" i="8"/>
  <c r="V46" i="8"/>
  <c r="V44" i="8"/>
  <c r="U35" i="8"/>
  <c r="U37" i="8"/>
  <c r="U39" i="8"/>
  <c r="U41" i="8"/>
  <c r="U43" i="8"/>
  <c r="U45" i="8"/>
  <c r="U47" i="8"/>
  <c r="T15" i="8"/>
  <c r="U38" i="8"/>
  <c r="U42" i="8"/>
  <c r="U46" i="8"/>
  <c r="U36" i="8"/>
  <c r="U40" i="8"/>
  <c r="U44" i="8"/>
  <c r="X21" i="8"/>
  <c r="X26" i="8"/>
  <c r="X31" i="8"/>
  <c r="W28" i="8"/>
  <c r="W31" i="8"/>
  <c r="W29" i="8"/>
  <c r="W20" i="8"/>
  <c r="Y24" i="8"/>
  <c r="Y31" i="8"/>
  <c r="Y30" i="8"/>
  <c r="T31" i="8"/>
  <c r="V28" i="8"/>
  <c r="V19" i="8"/>
  <c r="V26" i="8"/>
  <c r="V21" i="8"/>
  <c r="U20" i="8"/>
  <c r="U29" i="8"/>
  <c r="U21" i="8"/>
  <c r="T36" i="8"/>
  <c r="T47" i="8"/>
  <c r="S15" i="8"/>
  <c r="S47" i="8"/>
  <c r="S31" i="8"/>
  <c r="T44" i="8"/>
  <c r="X36" i="8"/>
  <c r="X38" i="8"/>
  <c r="X40" i="8"/>
  <c r="X42" i="8"/>
  <c r="X46" i="8"/>
  <c r="X35" i="8"/>
  <c r="X37" i="8"/>
  <c r="X39" i="8"/>
  <c r="X41" i="8"/>
  <c r="X43" i="8"/>
  <c r="X45" i="8"/>
  <c r="X47" i="8"/>
  <c r="W15" i="8"/>
  <c r="X44" i="8"/>
  <c r="X29" i="8"/>
  <c r="X22" i="8"/>
  <c r="X27" i="8"/>
  <c r="W30" i="8"/>
  <c r="W27" i="8"/>
  <c r="W25" i="8"/>
  <c r="Y29" i="8"/>
  <c r="Y27" i="8"/>
  <c r="Y26" i="8"/>
  <c r="V31" i="8"/>
  <c r="V24" i="8"/>
  <c r="V22" i="8"/>
  <c r="U30" i="8"/>
  <c r="U24" i="8"/>
  <c r="U27" i="8"/>
  <c r="U19" i="8"/>
  <c r="B86" i="11"/>
  <c r="B87" i="11"/>
  <c r="B85" i="11"/>
  <c r="B81" i="11"/>
  <c r="B88" i="11"/>
  <c r="B79" i="11"/>
  <c r="E79" i="11" s="1"/>
  <c r="I49" i="11"/>
  <c r="B48" i="11"/>
  <c r="E4" i="6" l="1"/>
  <c r="J4" i="6"/>
  <c r="C24" i="6"/>
  <c r="T42" i="8"/>
  <c r="B76" i="7"/>
  <c r="C17" i="7"/>
  <c r="B21" i="6" s="1"/>
  <c r="B4" i="6"/>
  <c r="I4" i="6"/>
  <c r="B7" i="6"/>
  <c r="C20" i="7"/>
  <c r="B24" i="6" s="1"/>
  <c r="C27" i="6"/>
  <c r="J7" i="6"/>
  <c r="C23" i="6"/>
  <c r="I7" i="6"/>
  <c r="B10" i="6"/>
  <c r="C23" i="7"/>
  <c r="B27" i="6" s="1"/>
  <c r="C25" i="6"/>
  <c r="B13" i="6"/>
  <c r="C26" i="7"/>
  <c r="B30" i="6" s="1"/>
  <c r="B11" i="6"/>
  <c r="C24" i="7"/>
  <c r="B28" i="6" s="1"/>
  <c r="C43" i="7"/>
  <c r="C30" i="6" s="1"/>
  <c r="J11" i="6"/>
  <c r="B9" i="6"/>
  <c r="E9" i="6" s="1"/>
  <c r="C22" i="7"/>
  <c r="B26" i="6" s="1"/>
  <c r="C29" i="6"/>
  <c r="J10" i="6"/>
  <c r="B22" i="6"/>
  <c r="E44" i="7"/>
  <c r="B12" i="6"/>
  <c r="C25" i="7"/>
  <c r="B29" i="6" s="1"/>
  <c r="B8" i="6"/>
  <c r="E8" i="6" s="1"/>
  <c r="C21" i="7"/>
  <c r="B25" i="6" s="1"/>
  <c r="G44" i="7"/>
  <c r="C41" i="7"/>
  <c r="C28" i="6" s="1"/>
  <c r="I8" i="6"/>
  <c r="J8" i="6" s="1"/>
  <c r="D44" i="7"/>
  <c r="I9" i="6"/>
  <c r="J9" i="6" s="1"/>
  <c r="J5" i="6"/>
  <c r="T40" i="8"/>
  <c r="S39" i="8"/>
  <c r="S35" i="8"/>
  <c r="T26" i="8"/>
  <c r="T39" i="8"/>
  <c r="T30" i="8"/>
  <c r="T37" i="8"/>
  <c r="T38" i="8"/>
  <c r="S37" i="8"/>
  <c r="T35" i="8"/>
  <c r="T22" i="8"/>
  <c r="T24" i="8"/>
  <c r="T43" i="8"/>
  <c r="S44" i="8"/>
  <c r="T41" i="8"/>
  <c r="S46" i="8"/>
  <c r="S41" i="8"/>
  <c r="S43" i="8"/>
  <c r="S45" i="8"/>
  <c r="T29" i="8"/>
  <c r="E13" i="6"/>
  <c r="J13" i="6"/>
  <c r="C34" i="7"/>
  <c r="C21" i="6" s="1"/>
  <c r="I47" i="11"/>
  <c r="J47" i="11" s="1"/>
  <c r="E43" i="10"/>
  <c r="I62" i="10"/>
  <c r="J62" i="10" s="1"/>
  <c r="I12" i="11"/>
  <c r="J12" i="11" s="1"/>
  <c r="I87" i="11"/>
  <c r="J87" i="11" s="1"/>
  <c r="I63" i="10"/>
  <c r="J63" i="10" s="1"/>
  <c r="I88" i="11"/>
  <c r="J88" i="11" s="1"/>
  <c r="I13" i="11"/>
  <c r="J13" i="11" s="1"/>
  <c r="B7" i="11"/>
  <c r="E7" i="11" s="1"/>
  <c r="B44" i="11"/>
  <c r="E44" i="11" s="1"/>
  <c r="I50" i="11"/>
  <c r="J50" i="11" s="1"/>
  <c r="I51" i="11"/>
  <c r="J51" i="11" s="1"/>
  <c r="B41" i="11"/>
  <c r="E41" i="11" s="1"/>
  <c r="B4" i="11"/>
  <c r="E4" i="11" s="1"/>
  <c r="I9" i="11"/>
  <c r="J9" i="11" s="1"/>
  <c r="I83" i="11"/>
  <c r="J83" i="11" s="1"/>
  <c r="B46" i="11"/>
  <c r="E46" i="11" s="1"/>
  <c r="B9" i="11"/>
  <c r="E9" i="11" s="1"/>
  <c r="E88" i="11"/>
  <c r="E84" i="11"/>
  <c r="B13" i="11"/>
  <c r="E13" i="11" s="1"/>
  <c r="B51" i="11"/>
  <c r="E51" i="11" s="1"/>
  <c r="B14" i="11"/>
  <c r="E14" i="11" s="1"/>
  <c r="B49" i="11"/>
  <c r="E49" i="11" s="1"/>
  <c r="B11" i="11"/>
  <c r="E11" i="11" s="1"/>
  <c r="B55" i="10"/>
  <c r="E55" i="10" s="1"/>
  <c r="B78" i="11"/>
  <c r="E78" i="11" s="1"/>
  <c r="I84" i="11"/>
  <c r="J84" i="11" s="1"/>
  <c r="I10" i="11"/>
  <c r="J10" i="11" s="1"/>
  <c r="J49" i="11"/>
  <c r="E86" i="11"/>
  <c r="E87" i="11"/>
  <c r="I58" i="10"/>
  <c r="J58" i="10" s="1"/>
  <c r="I81" i="11"/>
  <c r="J81" i="11" s="1"/>
  <c r="I7" i="11"/>
  <c r="J7" i="11" s="1"/>
  <c r="I14" i="11"/>
  <c r="J14" i="11" s="1"/>
  <c r="B57" i="10"/>
  <c r="E57" i="10" s="1"/>
  <c r="B80" i="11"/>
  <c r="E80" i="11" s="1"/>
  <c r="B42" i="11"/>
  <c r="E42" i="11" s="1"/>
  <c r="B5" i="11"/>
  <c r="E5" i="11" s="1"/>
  <c r="I41" i="11"/>
  <c r="J41" i="11" s="1"/>
  <c r="I43" i="11"/>
  <c r="J43" i="11" s="1"/>
  <c r="I44" i="11"/>
  <c r="J44" i="11" s="1"/>
  <c r="B108" i="11"/>
  <c r="I78" i="11"/>
  <c r="J78" i="11" s="1"/>
  <c r="I4" i="11"/>
  <c r="J4" i="11" s="1"/>
  <c r="B6" i="11"/>
  <c r="E6" i="11" s="1"/>
  <c r="B43" i="11"/>
  <c r="E43" i="11" s="1"/>
  <c r="I5" i="11"/>
  <c r="J5" i="11" s="1"/>
  <c r="I79" i="11"/>
  <c r="J79" i="11" s="1"/>
  <c r="B45" i="11"/>
  <c r="E45" i="11" s="1"/>
  <c r="B8" i="11"/>
  <c r="E8" i="11" s="1"/>
  <c r="E83" i="11"/>
  <c r="E82" i="11"/>
  <c r="I80" i="11"/>
  <c r="J80" i="11" s="1"/>
  <c r="I6" i="11"/>
  <c r="J6" i="11" s="1"/>
  <c r="I86" i="11"/>
  <c r="J86" i="11" s="1"/>
  <c r="I11" i="11"/>
  <c r="J11" i="11" s="1"/>
  <c r="I85" i="11"/>
  <c r="J85" i="11" s="1"/>
  <c r="B12" i="11"/>
  <c r="E12" i="11" s="1"/>
  <c r="B50" i="11"/>
  <c r="E50" i="11" s="1"/>
  <c r="I42" i="11"/>
  <c r="J42" i="11" s="1"/>
  <c r="I48" i="11"/>
  <c r="E39" i="10"/>
  <c r="I45" i="11"/>
  <c r="J45" i="11" s="1"/>
  <c r="I8" i="11"/>
  <c r="J8" i="11" s="1"/>
  <c r="I82" i="11"/>
  <c r="J82" i="11" s="1"/>
  <c r="B47" i="11"/>
  <c r="E47" i="11" s="1"/>
  <c r="B10" i="11"/>
  <c r="E10" i="11" s="1"/>
  <c r="E48" i="11"/>
  <c r="J48" i="11"/>
  <c r="J46" i="11"/>
  <c r="E81" i="11"/>
  <c r="E85" i="11"/>
  <c r="I56" i="10"/>
  <c r="J56" i="10" s="1"/>
  <c r="B59" i="10"/>
  <c r="E59" i="10" s="1"/>
  <c r="J7" i="10"/>
  <c r="E38" i="10"/>
  <c r="E6" i="10"/>
  <c r="J8" i="10"/>
  <c r="I59" i="10"/>
  <c r="J59" i="10" s="1"/>
  <c r="I60" i="10"/>
  <c r="J60" i="10" s="1"/>
  <c r="J39" i="10"/>
  <c r="J5" i="10"/>
  <c r="E10" i="10"/>
  <c r="E11" i="10"/>
  <c r="J37" i="10"/>
  <c r="J6" i="10"/>
  <c r="J4" i="10"/>
  <c r="E4" i="10"/>
  <c r="E13" i="10"/>
  <c r="E7" i="10"/>
  <c r="E9" i="10"/>
  <c r="E8" i="10"/>
  <c r="J46" i="10"/>
  <c r="E46" i="10"/>
  <c r="J11" i="10"/>
  <c r="B56" i="10"/>
  <c r="E56" i="10" s="1"/>
  <c r="B60" i="10"/>
  <c r="E60" i="10" s="1"/>
  <c r="B61" i="10"/>
  <c r="E61" i="10" s="1"/>
  <c r="J41" i="10"/>
  <c r="E41" i="10"/>
  <c r="J40" i="10"/>
  <c r="E40" i="10"/>
  <c r="J44" i="10"/>
  <c r="E44" i="10"/>
  <c r="E5" i="10"/>
  <c r="J10" i="10"/>
  <c r="J13" i="10"/>
  <c r="B63" i="10"/>
  <c r="E63" i="10" s="1"/>
  <c r="B62" i="10"/>
  <c r="E62" i="10" s="1"/>
  <c r="J43" i="10"/>
  <c r="J42" i="10"/>
  <c r="J45" i="10"/>
  <c r="E45" i="10"/>
  <c r="J38" i="10"/>
  <c r="J12" i="10"/>
  <c r="L12" i="10" s="1"/>
  <c r="B58" i="10"/>
  <c r="E58" i="10" s="1"/>
  <c r="E37" i="10"/>
  <c r="J9" i="10"/>
  <c r="C23" i="10"/>
  <c r="B29" i="10"/>
  <c r="B27" i="10"/>
  <c r="C25" i="10"/>
  <c r="B30" i="10"/>
  <c r="C29" i="10"/>
  <c r="B21" i="10"/>
  <c r="B24" i="10"/>
  <c r="I57" i="10"/>
  <c r="J57" i="10" s="1"/>
  <c r="I61" i="10"/>
  <c r="J61" i="10" s="1"/>
  <c r="B23" i="10"/>
  <c r="C27" i="10"/>
  <c r="B22" i="10"/>
  <c r="C26" i="10"/>
  <c r="C24" i="10"/>
  <c r="B28" i="10"/>
  <c r="C28" i="10"/>
  <c r="I55" i="10"/>
  <c r="J55" i="10" s="1"/>
  <c r="B25" i="10"/>
  <c r="C30" i="10"/>
  <c r="C22" i="10"/>
  <c r="B26" i="10"/>
  <c r="C21" i="10"/>
  <c r="E12" i="6"/>
  <c r="E6" i="6"/>
  <c r="L6" i="6" s="1"/>
  <c r="E7" i="6"/>
  <c r="E5" i="6"/>
  <c r="E11" i="6"/>
  <c r="E10" i="6"/>
  <c r="C27" i="7" l="1"/>
  <c r="B32" i="11" s="1"/>
  <c r="C44" i="7"/>
  <c r="C32" i="11" s="1"/>
  <c r="J16" i="6"/>
  <c r="E16" i="6"/>
  <c r="B106" i="11"/>
  <c r="L39" i="10"/>
  <c r="B98" i="11"/>
  <c r="C104" i="11"/>
  <c r="B102" i="11"/>
  <c r="C102" i="11"/>
  <c r="L47" i="11"/>
  <c r="L8" i="11"/>
  <c r="J91" i="11"/>
  <c r="O79" i="11" s="1"/>
  <c r="L5" i="11"/>
  <c r="L45" i="11"/>
  <c r="L12" i="11"/>
  <c r="L14" i="11"/>
  <c r="L44" i="11"/>
  <c r="L10" i="11"/>
  <c r="C103" i="11"/>
  <c r="C100" i="11"/>
  <c r="L48" i="11"/>
  <c r="L11" i="11"/>
  <c r="L43" i="11"/>
  <c r="L78" i="11"/>
  <c r="E91" i="11"/>
  <c r="F84" i="11" s="1"/>
  <c r="L88" i="11"/>
  <c r="C69" i="11"/>
  <c r="C106" i="11"/>
  <c r="C23" i="11"/>
  <c r="C60" i="11"/>
  <c r="C70" i="11"/>
  <c r="C33" i="11"/>
  <c r="B104" i="11"/>
  <c r="B66" i="11"/>
  <c r="B29" i="11"/>
  <c r="B67" i="11"/>
  <c r="B30" i="11"/>
  <c r="B69" i="11"/>
  <c r="L82" i="11"/>
  <c r="L9" i="11"/>
  <c r="B71" i="11"/>
  <c r="B34" i="11"/>
  <c r="L84" i="11"/>
  <c r="J54" i="11"/>
  <c r="O42" i="11" s="1"/>
  <c r="L50" i="11"/>
  <c r="C96" i="11"/>
  <c r="C24" i="11"/>
  <c r="C61" i="11"/>
  <c r="C62" i="11"/>
  <c r="C25" i="11"/>
  <c r="C105" i="11"/>
  <c r="C67" i="11"/>
  <c r="C30" i="11"/>
  <c r="C99" i="11"/>
  <c r="C22" i="11"/>
  <c r="C59" i="11"/>
  <c r="B68" i="11"/>
  <c r="B31" i="11"/>
  <c r="B103" i="11"/>
  <c r="C27" i="11"/>
  <c r="C64" i="11"/>
  <c r="L4" i="11"/>
  <c r="E17" i="11"/>
  <c r="F9" i="11" s="1"/>
  <c r="L51" i="11"/>
  <c r="J17" i="11"/>
  <c r="O5" i="11" s="1"/>
  <c r="B99" i="11"/>
  <c r="L80" i="11"/>
  <c r="L87" i="11"/>
  <c r="L49" i="11"/>
  <c r="L7" i="11"/>
  <c r="L41" i="11"/>
  <c r="E54" i="11"/>
  <c r="F44" i="11" s="1"/>
  <c r="B25" i="11"/>
  <c r="B62" i="11"/>
  <c r="C66" i="11"/>
  <c r="C29" i="11"/>
  <c r="C68" i="11"/>
  <c r="C31" i="11"/>
  <c r="C107" i="11"/>
  <c r="C98" i="11"/>
  <c r="B101" i="11"/>
  <c r="B63" i="11"/>
  <c r="B26" i="11"/>
  <c r="B27" i="11"/>
  <c r="B64" i="11"/>
  <c r="L85" i="11"/>
  <c r="L83" i="11"/>
  <c r="L13" i="11"/>
  <c r="L86" i="11"/>
  <c r="B33" i="11"/>
  <c r="B70" i="11"/>
  <c r="B22" i="11"/>
  <c r="B59" i="11"/>
  <c r="C97" i="11"/>
  <c r="B105" i="11"/>
  <c r="C26" i="11"/>
  <c r="C63" i="11"/>
  <c r="L6" i="11"/>
  <c r="L42" i="11"/>
  <c r="C71" i="11"/>
  <c r="C34" i="11"/>
  <c r="C108" i="11"/>
  <c r="B96" i="11"/>
  <c r="B28" i="11"/>
  <c r="B65" i="11"/>
  <c r="B100" i="11"/>
  <c r="C101" i="11"/>
  <c r="C65" i="11"/>
  <c r="C28" i="11"/>
  <c r="L81" i="11"/>
  <c r="L46" i="11"/>
  <c r="B97" i="11"/>
  <c r="B61" i="11"/>
  <c r="B24" i="11"/>
  <c r="B60" i="11"/>
  <c r="B23" i="11"/>
  <c r="B107" i="11"/>
  <c r="L79" i="11"/>
  <c r="L60" i="10"/>
  <c r="L58" i="10"/>
  <c r="E48" i="10"/>
  <c r="F37" i="10" s="1"/>
  <c r="L7" i="10"/>
  <c r="L6" i="10"/>
  <c r="L59" i="10"/>
  <c r="L4" i="10"/>
  <c r="L10" i="10"/>
  <c r="L11" i="10"/>
  <c r="J16" i="10"/>
  <c r="K13" i="10" s="1"/>
  <c r="L13" i="10"/>
  <c r="L63" i="10"/>
  <c r="L56" i="10"/>
  <c r="E66" i="10"/>
  <c r="F58" i="10" s="1"/>
  <c r="L62" i="10"/>
  <c r="L45" i="10"/>
  <c r="L43" i="10"/>
  <c r="L8" i="10"/>
  <c r="L37" i="10"/>
  <c r="L40" i="10"/>
  <c r="L46" i="10"/>
  <c r="L9" i="10"/>
  <c r="L42" i="10"/>
  <c r="E16" i="10"/>
  <c r="F5" i="10" s="1"/>
  <c r="L5" i="10"/>
  <c r="J48" i="10"/>
  <c r="K38" i="10" s="1"/>
  <c r="L44" i="10"/>
  <c r="L41" i="10"/>
  <c r="L38" i="10"/>
  <c r="J66" i="10"/>
  <c r="K55" i="10" s="1"/>
  <c r="L55" i="10"/>
  <c r="L57" i="10"/>
  <c r="L61" i="10"/>
  <c r="L10" i="6"/>
  <c r="L12" i="6"/>
  <c r="L7" i="6"/>
  <c r="L9" i="6"/>
  <c r="L11" i="6"/>
  <c r="L5" i="6"/>
  <c r="L4" i="6"/>
  <c r="L8" i="6"/>
  <c r="K16" i="6" l="1"/>
  <c r="K4" i="6"/>
  <c r="O5" i="6"/>
  <c r="Q5" i="6" s="1"/>
  <c r="C31" i="6"/>
  <c r="F4" i="6"/>
  <c r="O4" i="6"/>
  <c r="Q4" i="6" s="1"/>
  <c r="B31" i="6"/>
  <c r="F85" i="11"/>
  <c r="O6" i="6"/>
  <c r="Q6" i="6" s="1"/>
  <c r="K5" i="6"/>
  <c r="K12" i="6"/>
  <c r="K11" i="6"/>
  <c r="K9" i="6"/>
  <c r="K8" i="6"/>
  <c r="K7" i="6"/>
  <c r="K13" i="6"/>
  <c r="K6" i="6"/>
  <c r="K10" i="6"/>
  <c r="F13" i="11"/>
  <c r="F87" i="11"/>
  <c r="F42" i="11"/>
  <c r="F88" i="11"/>
  <c r="K48" i="11"/>
  <c r="F46" i="11"/>
  <c r="K81" i="11"/>
  <c r="K6" i="11"/>
  <c r="F83" i="11"/>
  <c r="F49" i="11"/>
  <c r="F80" i="11"/>
  <c r="K79" i="11"/>
  <c r="K49" i="11"/>
  <c r="F81" i="11"/>
  <c r="F6" i="11"/>
  <c r="F86" i="11"/>
  <c r="K47" i="11"/>
  <c r="K41" i="11"/>
  <c r="F11" i="11"/>
  <c r="F7" i="11"/>
  <c r="F5" i="11"/>
  <c r="K42" i="11"/>
  <c r="K43" i="11"/>
  <c r="F4" i="11"/>
  <c r="F10" i="11"/>
  <c r="K8" i="11"/>
  <c r="K83" i="11"/>
  <c r="K87" i="11"/>
  <c r="K85" i="11"/>
  <c r="K50" i="11"/>
  <c r="O41" i="11"/>
  <c r="K54" i="11"/>
  <c r="O43" i="11" s="1"/>
  <c r="P42" i="11" s="1"/>
  <c r="K4" i="11"/>
  <c r="K12" i="11"/>
  <c r="O78" i="11"/>
  <c r="K91" i="11"/>
  <c r="O80" i="11" s="1"/>
  <c r="P80" i="11" s="1"/>
  <c r="F79" i="11"/>
  <c r="K5" i="11"/>
  <c r="K88" i="11"/>
  <c r="F45" i="11"/>
  <c r="K78" i="11"/>
  <c r="K11" i="11"/>
  <c r="K7" i="11"/>
  <c r="K86" i="11"/>
  <c r="K45" i="11"/>
  <c r="K80" i="11"/>
  <c r="K13" i="11"/>
  <c r="K14" i="11"/>
  <c r="K10" i="11"/>
  <c r="K46" i="11"/>
  <c r="K9" i="11"/>
  <c r="K51" i="11"/>
  <c r="F41" i="11"/>
  <c r="F51" i="11"/>
  <c r="F8" i="11"/>
  <c r="O4" i="11"/>
  <c r="K17" i="11"/>
  <c r="O6" i="11" s="1"/>
  <c r="P5" i="11" s="1"/>
  <c r="F50" i="11"/>
  <c r="F82" i="11"/>
  <c r="K44" i="11"/>
  <c r="F78" i="11"/>
  <c r="F43" i="11"/>
  <c r="F48" i="11"/>
  <c r="F14" i="11"/>
  <c r="F12" i="11"/>
  <c r="K84" i="11"/>
  <c r="F47" i="11"/>
  <c r="K82" i="11"/>
  <c r="F43" i="10"/>
  <c r="K6" i="10"/>
  <c r="K42" i="10"/>
  <c r="K46" i="10"/>
  <c r="K5" i="10"/>
  <c r="K8" i="10"/>
  <c r="K45" i="10"/>
  <c r="F61" i="10"/>
  <c r="K9" i="10"/>
  <c r="F59" i="10"/>
  <c r="O5" i="10"/>
  <c r="K4" i="10"/>
  <c r="K7" i="10"/>
  <c r="K12" i="10"/>
  <c r="F44" i="10"/>
  <c r="K11" i="10"/>
  <c r="K10" i="10"/>
  <c r="F40" i="10"/>
  <c r="F9" i="10"/>
  <c r="F45" i="10"/>
  <c r="F41" i="10"/>
  <c r="F46" i="10"/>
  <c r="K44" i="10"/>
  <c r="O55" i="10"/>
  <c r="F57" i="10"/>
  <c r="F55" i="10"/>
  <c r="F12" i="10"/>
  <c r="O4" i="10"/>
  <c r="F7" i="10"/>
  <c r="F13" i="10"/>
  <c r="F11" i="10"/>
  <c r="F4" i="10"/>
  <c r="F10" i="10"/>
  <c r="F6" i="10"/>
  <c r="K16" i="10"/>
  <c r="O6" i="10" s="1"/>
  <c r="F60" i="10"/>
  <c r="F8" i="10"/>
  <c r="F56" i="10"/>
  <c r="O38" i="10"/>
  <c r="K39" i="10"/>
  <c r="K37" i="10"/>
  <c r="K40" i="10"/>
  <c r="K43" i="10"/>
  <c r="O37" i="10"/>
  <c r="K48" i="10"/>
  <c r="O39" i="10" s="1"/>
  <c r="F39" i="10"/>
  <c r="F38" i="10"/>
  <c r="K41" i="10"/>
  <c r="F62" i="10"/>
  <c r="F63" i="10"/>
  <c r="K57" i="10"/>
  <c r="K61" i="10"/>
  <c r="O56" i="10"/>
  <c r="K66" i="10"/>
  <c r="O57" i="10" s="1"/>
  <c r="K56" i="10"/>
  <c r="K63" i="10"/>
  <c r="K58" i="10"/>
  <c r="K62" i="10"/>
  <c r="K59" i="10"/>
  <c r="K60" i="10"/>
  <c r="F11" i="6"/>
  <c r="F7" i="6"/>
  <c r="F10" i="6"/>
  <c r="F8" i="6"/>
  <c r="F9" i="6"/>
  <c r="F6" i="6"/>
  <c r="F12" i="6"/>
  <c r="F5" i="6"/>
  <c r="P4" i="6" l="1"/>
  <c r="P41" i="11"/>
  <c r="P79" i="11"/>
  <c r="P4" i="11"/>
  <c r="P78" i="11"/>
  <c r="P37" i="10"/>
  <c r="P38" i="10"/>
  <c r="P4" i="10"/>
  <c r="P5" i="10"/>
  <c r="P56" i="10"/>
  <c r="P57" i="10"/>
  <c r="P55" i="10"/>
  <c r="P5" i="6"/>
</calcChain>
</file>

<file path=xl/sharedStrings.xml><?xml version="1.0" encoding="utf-8"?>
<sst xmlns="http://schemas.openxmlformats.org/spreadsheetml/2006/main" count="592" uniqueCount="118">
  <si>
    <t>Employment</t>
  </si>
  <si>
    <t>Real GDP</t>
  </si>
  <si>
    <t>Vegetable and animal oils and fats, food and food related products</t>
  </si>
  <si>
    <t>Textile, wearing apparel and leather and related products</t>
  </si>
  <si>
    <t>Wood products and Furniture + paper paper and paper products</t>
  </si>
  <si>
    <t>Petroleum products and chemicals and chemical products (petroleum, chemical, rubber and plastic products)</t>
  </si>
  <si>
    <t>Non-metallic, basic and fabricated metal prod</t>
  </si>
  <si>
    <t>Electrical, electronic</t>
  </si>
  <si>
    <t>Transport equipment and other manufactures</t>
  </si>
  <si>
    <t>Productivity</t>
  </si>
  <si>
    <t>Government Services</t>
  </si>
  <si>
    <t>Other private services</t>
  </si>
  <si>
    <t>Private education services</t>
  </si>
  <si>
    <t>Private health services</t>
  </si>
  <si>
    <t>Administrative and support services</t>
  </si>
  <si>
    <t>Professional, scientific and tehcnical , with just professional</t>
  </si>
  <si>
    <t>Real Estate</t>
  </si>
  <si>
    <t>Financial Services</t>
  </si>
  <si>
    <t>Communication</t>
  </si>
  <si>
    <t>Transportation</t>
  </si>
  <si>
    <t>Accomodation</t>
  </si>
  <si>
    <t>Food Beverages</t>
  </si>
  <si>
    <t>Wholesale trade, Retail and Motor Vehicles</t>
  </si>
  <si>
    <t>Water, sewerage and waste management</t>
  </si>
  <si>
    <t>Electricity and gas</t>
  </si>
  <si>
    <t>GDP</t>
  </si>
  <si>
    <t>Electricity, gas, steam and air conditioning supply</t>
  </si>
  <si>
    <t>Water supply, sewerage, waste management and remediation activities</t>
  </si>
  <si>
    <t>Wholesale and retail trade, repair of motor vehicles and motorcycles</t>
  </si>
  <si>
    <t>Transportation and Storage</t>
  </si>
  <si>
    <t>Acommodation and food and beverage services</t>
  </si>
  <si>
    <t>information and communication</t>
  </si>
  <si>
    <t>financial and insurance/takaful activities</t>
  </si>
  <si>
    <t>real estate activities</t>
  </si>
  <si>
    <t>professional, scientific and techinical activies</t>
  </si>
  <si>
    <t>admin and support serivce</t>
  </si>
  <si>
    <t>Public administration and defence: compulsory social security</t>
  </si>
  <si>
    <t>Education</t>
  </si>
  <si>
    <t>Human health and social work activies</t>
  </si>
  <si>
    <t>arts, entertainment and recreation</t>
  </si>
  <si>
    <t>other services</t>
  </si>
  <si>
    <t>Electricity, gas and water</t>
  </si>
  <si>
    <t>Food Beverages and accomodation</t>
  </si>
  <si>
    <t>Transportation, storage, communication</t>
  </si>
  <si>
    <t>Business services: Real Estate, professional, adminstration</t>
  </si>
  <si>
    <t>Employment (000)</t>
  </si>
  <si>
    <t>Utilities</t>
  </si>
  <si>
    <t>Market Services</t>
  </si>
  <si>
    <t>High-Tech</t>
  </si>
  <si>
    <t>Mid-Tech</t>
  </si>
  <si>
    <t xml:space="preserve">Low-Tech </t>
  </si>
  <si>
    <t>Agriculture</t>
  </si>
  <si>
    <t>Construction</t>
  </si>
  <si>
    <t>Mining</t>
  </si>
  <si>
    <t>Govt and Other Services</t>
  </si>
  <si>
    <t>Government and Other Services</t>
  </si>
  <si>
    <t>Government Services and Other Social Services</t>
  </si>
  <si>
    <t>Other Services include</t>
  </si>
  <si>
    <t>Social Services (Private health ,private education etc)</t>
  </si>
  <si>
    <t>Private households as employers</t>
  </si>
  <si>
    <t>Priv non profit serve to households</t>
  </si>
  <si>
    <t>Total</t>
  </si>
  <si>
    <t>Shift Share = 93 to 16</t>
  </si>
  <si>
    <t>Within Effect</t>
  </si>
  <si>
    <t>Productivity Growth Labour Productivity</t>
  </si>
  <si>
    <t xml:space="preserve">Employment </t>
  </si>
  <si>
    <t xml:space="preserve">Share of Employment to Total </t>
  </si>
  <si>
    <t>SUM</t>
  </si>
  <si>
    <t>Total Without Imputed Rent</t>
  </si>
  <si>
    <t>Share of GDP without Imputed Rent</t>
  </si>
  <si>
    <t xml:space="preserve">Productivity </t>
  </si>
  <si>
    <t>Growth of Productivity</t>
  </si>
  <si>
    <t>Structural Change</t>
  </si>
  <si>
    <t>One Plus Prod Growth</t>
  </si>
  <si>
    <t>Change in Share</t>
  </si>
  <si>
    <t>Overall Growth</t>
  </si>
  <si>
    <t>Total Productivity without Imputed Rent</t>
  </si>
  <si>
    <t>Ratio of 93 Productivity</t>
  </si>
  <si>
    <t>Employment Share 93</t>
  </si>
  <si>
    <t>Shift Share = 93 to 2000</t>
  </si>
  <si>
    <t>Total Growth in Productivity</t>
  </si>
  <si>
    <t>Employment Share 00</t>
  </si>
  <si>
    <t>Shift Share = 01 to 16</t>
  </si>
  <si>
    <t>Ratio of 01 Productivity</t>
  </si>
  <si>
    <t>Per Year</t>
  </si>
  <si>
    <t>Within Effect Growth Rate</t>
  </si>
  <si>
    <t>Structural Effect</t>
  </si>
  <si>
    <t>Structural Effect Growth Rate</t>
  </si>
  <si>
    <t>Other Market Services</t>
  </si>
  <si>
    <t>Business Services &amp; Transport storage comms</t>
  </si>
  <si>
    <t>Change in Share of employment</t>
  </si>
  <si>
    <t>Productivity growth Rate</t>
  </si>
  <si>
    <t>Structurak] Effect Growth Rate</t>
  </si>
  <si>
    <t xml:space="preserve">Share of Employment </t>
  </si>
  <si>
    <t>Share of Employment</t>
  </si>
  <si>
    <t xml:space="preserve">Share of Total Employment </t>
  </si>
  <si>
    <t>Modern Services</t>
  </si>
  <si>
    <t xml:space="preserve">Modern Services (Business Services) </t>
  </si>
  <si>
    <t>Retail, Wholesale and Accomodation</t>
  </si>
  <si>
    <t>Transportation, storage and communication</t>
  </si>
  <si>
    <t>Total productivity Growth</t>
  </si>
  <si>
    <t>Finance and Insurance</t>
  </si>
  <si>
    <t>Professionals</t>
  </si>
  <si>
    <t>Administrative Clerk etc</t>
  </si>
  <si>
    <t>Information and Communication</t>
  </si>
  <si>
    <t>Employed</t>
  </si>
  <si>
    <t>Wholesale, Retail, Food and Beverages, Accomodation</t>
  </si>
  <si>
    <t>Growth</t>
  </si>
  <si>
    <t>Traditional Services</t>
  </si>
  <si>
    <t xml:space="preserve">Total Employment </t>
  </si>
  <si>
    <t>Shift Share = 10 to 16</t>
  </si>
  <si>
    <t>Employment Share 10</t>
  </si>
  <si>
    <t>Ratio of 10 Productivity</t>
  </si>
  <si>
    <t>from SUM Total Productivity without Imputed Rent</t>
  </si>
  <si>
    <t>Per Year (11- 16)</t>
  </si>
  <si>
    <t xml:space="preserve">Total GDP </t>
  </si>
  <si>
    <t>Real GDP in Millinos</t>
  </si>
  <si>
    <t>activities of households as employeers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</si>
</sst>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093800987329438E-2"/>
          <c:y val="6.3743450484724018E-2"/>
          <c:w val="0.93903119878711283"/>
          <c:h val="0.80164835529169165"/>
        </c:manualLayout>
      </c:layout>
      <c:lineChart>
        <c:grouping val="standard"/>
        <c:varyColors val="0"/>
        <c:ser>
          <c:idx val="0"/>
          <c:order val="0"/>
          <c:tx>
            <c:strRef>
              <c:f>'Services 00 to 16'!$B$31</c:f>
              <c:strCache>
                <c:ptCount val="1"/>
                <c:pt idx="0">
                  <c:v>Electricity, gas and water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'Services 00 to 16'!$P$30:$AF$30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'Services 00 to 16'!$P$31:$AF$31</c:f>
              <c:numCache>
                <c:formatCode>General</c:formatCode>
                <c:ptCount val="17"/>
                <c:pt idx="1">
                  <c:v>247559.37513547024</c:v>
                </c:pt>
                <c:pt idx="2">
                  <c:v>298698.24616381113</c:v>
                </c:pt>
                <c:pt idx="3">
                  <c:v>274612.78137326927</c:v>
                </c:pt>
                <c:pt idx="4">
                  <c:v>291842.65766746481</c:v>
                </c:pt>
                <c:pt idx="5">
                  <c:v>314759.86544419226</c:v>
                </c:pt>
                <c:pt idx="6">
                  <c:v>247104.18619343056</c:v>
                </c:pt>
                <c:pt idx="7">
                  <c:v>320768.66327429999</c:v>
                </c:pt>
                <c:pt idx="8">
                  <c:v>333501.47875314555</c:v>
                </c:pt>
                <c:pt idx="9">
                  <c:v>354420.97547099565</c:v>
                </c:pt>
                <c:pt idx="10">
                  <c:v>181448.44517184942</c:v>
                </c:pt>
                <c:pt idx="11">
                  <c:v>187534.58096013017</c:v>
                </c:pt>
                <c:pt idx="12">
                  <c:v>169132.26032190342</c:v>
                </c:pt>
                <c:pt idx="13">
                  <c:v>173801.65289256201</c:v>
                </c:pt>
                <c:pt idx="14">
                  <c:v>178460.49046321525</c:v>
                </c:pt>
                <c:pt idx="15">
                  <c:v>202787.74289985051</c:v>
                </c:pt>
                <c:pt idx="16">
                  <c:v>185314.32274789369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A-457F-87AC-22EAD8674E4D}"/>
            </c:ext>
          </c:extLst>
        </c:ser>
        <c:ser>
          <c:idx val="1"/>
          <c:order val="1"/>
          <c:tx>
            <c:strRef>
              <c:f>'Services 00 to 16'!$B$32</c:f>
              <c:strCache>
                <c:ptCount val="1"/>
                <c:pt idx="0">
                  <c:v>Wholesale trade, Retail and Motor Vehicles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'Services 00 to 16'!$P$30:$AF$30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'Services 00 to 16'!$P$32:$AF$32</c:f>
              <c:numCache>
                <c:formatCode>General</c:formatCode>
                <c:ptCount val="17"/>
                <c:pt idx="1">
                  <c:v>40913.90805847822</c:v>
                </c:pt>
                <c:pt idx="2">
                  <c:v>41580.512105886075</c:v>
                </c:pt>
                <c:pt idx="3">
                  <c:v>39934.381217771297</c:v>
                </c:pt>
                <c:pt idx="4">
                  <c:v>42831.189050894711</c:v>
                </c:pt>
                <c:pt idx="5">
                  <c:v>46377.110992453556</c:v>
                </c:pt>
                <c:pt idx="6">
                  <c:v>48412.797788382806</c:v>
                </c:pt>
                <c:pt idx="7">
                  <c:v>53792.181584215621</c:v>
                </c:pt>
                <c:pt idx="8">
                  <c:v>59375.490195801925</c:v>
                </c:pt>
                <c:pt idx="9">
                  <c:v>56890.690234024645</c:v>
                </c:pt>
                <c:pt idx="10">
                  <c:v>59736.730585867146</c:v>
                </c:pt>
                <c:pt idx="11">
                  <c:v>60043.38286626109</c:v>
                </c:pt>
                <c:pt idx="12">
                  <c:v>59232.687241249529</c:v>
                </c:pt>
                <c:pt idx="13">
                  <c:v>59165.561156805517</c:v>
                </c:pt>
                <c:pt idx="14">
                  <c:v>62688.865943899502</c:v>
                </c:pt>
                <c:pt idx="15">
                  <c:v>65954.518505971035</c:v>
                </c:pt>
                <c:pt idx="16">
                  <c:v>68130.533250977969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A-457F-87AC-22EAD8674E4D}"/>
            </c:ext>
          </c:extLst>
        </c:ser>
        <c:ser>
          <c:idx val="2"/>
          <c:order val="2"/>
          <c:tx>
            <c:strRef>
              <c:f>'Services 00 to 16'!$B$33</c:f>
              <c:strCache>
                <c:ptCount val="1"/>
                <c:pt idx="0">
                  <c:v>Food Beverages and accomodation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'Services 00 to 16'!$P$30:$AF$30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'Services 00 to 16'!$P$33:$AF$33</c:f>
              <c:numCache>
                <c:formatCode>General</c:formatCode>
                <c:ptCount val="17"/>
                <c:pt idx="1">
                  <c:v>19998.891062713785</c:v>
                </c:pt>
                <c:pt idx="2">
                  <c:v>20107.009019131572</c:v>
                </c:pt>
                <c:pt idx="3">
                  <c:v>20326.831401913107</c:v>
                </c:pt>
                <c:pt idx="4">
                  <c:v>20099.581070259501</c:v>
                </c:pt>
                <c:pt idx="5">
                  <c:v>22969.969196470083</c:v>
                </c:pt>
                <c:pt idx="6">
                  <c:v>22646.422510091721</c:v>
                </c:pt>
                <c:pt idx="7">
                  <c:v>23806.640411813783</c:v>
                </c:pt>
                <c:pt idx="8">
                  <c:v>24866.121255707516</c:v>
                </c:pt>
                <c:pt idx="9">
                  <c:v>25481.928030224492</c:v>
                </c:pt>
                <c:pt idx="10">
                  <c:v>25521.185946072135</c:v>
                </c:pt>
                <c:pt idx="11">
                  <c:v>24402.271054568395</c:v>
                </c:pt>
                <c:pt idx="12">
                  <c:v>25388.042689876696</c:v>
                </c:pt>
                <c:pt idx="13">
                  <c:v>24905.424867978876</c:v>
                </c:pt>
                <c:pt idx="14">
                  <c:v>24031.149395284086</c:v>
                </c:pt>
                <c:pt idx="15">
                  <c:v>25524.852276677095</c:v>
                </c:pt>
                <c:pt idx="16">
                  <c:v>24956.770048385817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5A-457F-87AC-22EAD8674E4D}"/>
            </c:ext>
          </c:extLst>
        </c:ser>
        <c:ser>
          <c:idx val="3"/>
          <c:order val="3"/>
          <c:tx>
            <c:strRef>
              <c:f>'Services 00 to 16'!$B$34</c:f>
              <c:strCache>
                <c:ptCount val="1"/>
                <c:pt idx="0">
                  <c:v>Transportation, storage, communication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'Services 00 to 16'!$P$30:$AF$30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'Services 00 to 16'!$P$34:$AF$34</c:f>
              <c:numCache>
                <c:formatCode>General</c:formatCode>
                <c:ptCount val="17"/>
                <c:pt idx="1">
                  <c:v>75022.129734996357</c:v>
                </c:pt>
                <c:pt idx="2">
                  <c:v>74373.157912317824</c:v>
                </c:pt>
                <c:pt idx="3">
                  <c:v>79681.83962631844</c:v>
                </c:pt>
                <c:pt idx="4">
                  <c:v>78378.596439028668</c:v>
                </c:pt>
                <c:pt idx="5">
                  <c:v>86128.942766583117</c:v>
                </c:pt>
                <c:pt idx="6">
                  <c:v>93838.078063357636</c:v>
                </c:pt>
                <c:pt idx="7">
                  <c:v>103730.67213868836</c:v>
                </c:pt>
                <c:pt idx="8">
                  <c:v>103510.84996360872</c:v>
                </c:pt>
                <c:pt idx="9">
                  <c:v>106355.40582056328</c:v>
                </c:pt>
                <c:pt idx="10">
                  <c:v>93390.130861504906</c:v>
                </c:pt>
                <c:pt idx="11">
                  <c:v>90132.017273288089</c:v>
                </c:pt>
                <c:pt idx="12">
                  <c:v>93956.307766174534</c:v>
                </c:pt>
                <c:pt idx="13">
                  <c:v>102310.50450889593</c:v>
                </c:pt>
                <c:pt idx="14">
                  <c:v>111873.30539807738</c:v>
                </c:pt>
                <c:pt idx="15">
                  <c:v>118146.40617462614</c:v>
                </c:pt>
                <c:pt idx="16">
                  <c:v>125087.59385055419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5A-457F-87AC-22EAD8674E4D}"/>
            </c:ext>
          </c:extLst>
        </c:ser>
        <c:ser>
          <c:idx val="4"/>
          <c:order val="4"/>
          <c:tx>
            <c:strRef>
              <c:f>'Services 00 to 16'!$B$35</c:f>
              <c:strCache>
                <c:ptCount val="1"/>
                <c:pt idx="0">
                  <c:v>Financial Services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'Services 00 to 16'!$P$30:$AF$30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'Services 00 to 16'!$P$35:$AF$35</c:f>
              <c:numCache>
                <c:formatCode>General</c:formatCode>
                <c:ptCount val="17"/>
                <c:pt idx="1">
                  <c:v>138425.55811837385</c:v>
                </c:pt>
                <c:pt idx="2">
                  <c:v>143504.43205589405</c:v>
                </c:pt>
                <c:pt idx="3">
                  <c:v>163358.41220553432</c:v>
                </c:pt>
                <c:pt idx="4">
                  <c:v>164081.87670155484</c:v>
                </c:pt>
                <c:pt idx="5">
                  <c:v>166480.67917992728</c:v>
                </c:pt>
                <c:pt idx="6">
                  <c:v>184281.23853159923</c:v>
                </c:pt>
                <c:pt idx="7">
                  <c:v>176595.8087744675</c:v>
                </c:pt>
                <c:pt idx="8">
                  <c:v>197818.70078821198</c:v>
                </c:pt>
                <c:pt idx="9">
                  <c:v>210046.95923016919</c:v>
                </c:pt>
                <c:pt idx="10">
                  <c:v>190408.16326530612</c:v>
                </c:pt>
                <c:pt idx="11">
                  <c:v>206019.41747572814</c:v>
                </c:pt>
                <c:pt idx="12">
                  <c:v>220068.30176963675</c:v>
                </c:pt>
                <c:pt idx="13">
                  <c:v>226773.28316086548</c:v>
                </c:pt>
                <c:pt idx="14">
                  <c:v>224852.62838043147</c:v>
                </c:pt>
                <c:pt idx="15">
                  <c:v>207333.52144469527</c:v>
                </c:pt>
                <c:pt idx="16">
                  <c:v>217051.02334966851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5A-457F-87AC-22EAD8674E4D}"/>
            </c:ext>
          </c:extLst>
        </c:ser>
        <c:ser>
          <c:idx val="5"/>
          <c:order val="5"/>
          <c:tx>
            <c:strRef>
              <c:f>'Services 00 to 16'!$B$36</c:f>
              <c:strCache>
                <c:ptCount val="1"/>
                <c:pt idx="0">
                  <c:v>Business services: Real Estate, professional, adminstration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'Services 00 to 16'!$P$30:$AF$30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'Services 00 to 16'!$P$36:$AF$36</c:f>
              <c:numCache>
                <c:formatCode>General</c:formatCode>
                <c:ptCount val="17"/>
                <c:pt idx="1">
                  <c:v>54957.528524664485</c:v>
                </c:pt>
                <c:pt idx="2">
                  <c:v>51232.539637270536</c:v>
                </c:pt>
                <c:pt idx="3">
                  <c:v>52328.706317421929</c:v>
                </c:pt>
                <c:pt idx="4">
                  <c:v>47097.644892297336</c:v>
                </c:pt>
                <c:pt idx="5">
                  <c:v>51262.536322587315</c:v>
                </c:pt>
                <c:pt idx="6">
                  <c:v>48960.0720363984</c:v>
                </c:pt>
                <c:pt idx="7">
                  <c:v>49000.604656086769</c:v>
                </c:pt>
                <c:pt idx="8">
                  <c:v>53543.701959016827</c:v>
                </c:pt>
                <c:pt idx="9">
                  <c:v>50029.238409470468</c:v>
                </c:pt>
                <c:pt idx="10">
                  <c:v>46013.081188681928</c:v>
                </c:pt>
                <c:pt idx="11">
                  <c:v>40889.446036294175</c:v>
                </c:pt>
                <c:pt idx="12">
                  <c:v>40546.014971378245</c:v>
                </c:pt>
                <c:pt idx="13">
                  <c:v>42039.306846999156</c:v>
                </c:pt>
                <c:pt idx="14">
                  <c:v>40429.055325555142</c:v>
                </c:pt>
                <c:pt idx="15">
                  <c:v>42971.932788885759</c:v>
                </c:pt>
                <c:pt idx="16">
                  <c:v>44430.621140573916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5A-457F-87AC-22EAD8674E4D}"/>
            </c:ext>
          </c:extLst>
        </c:ser>
        <c:ser>
          <c:idx val="6"/>
          <c:order val="6"/>
          <c:tx>
            <c:strRef>
              <c:f>'Services 00 to 16'!$B$37</c:f>
              <c:strCache>
                <c:ptCount val="1"/>
                <c:pt idx="0">
                  <c:v>Government Services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'Services 00 to 16'!$P$30:$AF$30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'Services 00 to 16'!$P$37:$AF$37</c:f>
              <c:numCache>
                <c:formatCode>General</c:formatCode>
                <c:ptCount val="17"/>
                <c:pt idx="1">
                  <c:v>23725.453563734212</c:v>
                </c:pt>
                <c:pt idx="2">
                  <c:v>24691.180213673724</c:v>
                </c:pt>
                <c:pt idx="3">
                  <c:v>24360.925987487088</c:v>
                </c:pt>
                <c:pt idx="4">
                  <c:v>25322.624240405774</c:v>
                </c:pt>
                <c:pt idx="5">
                  <c:v>26335.676272046341</c:v>
                </c:pt>
                <c:pt idx="6">
                  <c:v>30051.428345965101</c:v>
                </c:pt>
                <c:pt idx="7">
                  <c:v>29472.452732247621</c:v>
                </c:pt>
                <c:pt idx="8">
                  <c:v>30387.666351704</c:v>
                </c:pt>
                <c:pt idx="9">
                  <c:v>28662.305874485981</c:v>
                </c:pt>
                <c:pt idx="10">
                  <c:v>30336.554324770208</c:v>
                </c:pt>
                <c:pt idx="11">
                  <c:v>32711.011482684477</c:v>
                </c:pt>
                <c:pt idx="12">
                  <c:v>31353.783394656853</c:v>
                </c:pt>
                <c:pt idx="13">
                  <c:v>30600.639906922628</c:v>
                </c:pt>
                <c:pt idx="14">
                  <c:v>31094.510076441973</c:v>
                </c:pt>
                <c:pt idx="15">
                  <c:v>30768.824480903182</c:v>
                </c:pt>
                <c:pt idx="16">
                  <c:v>32089.361283338254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5A-457F-87AC-22EAD8674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23232"/>
        <c:axId val="650871728"/>
      </c:lineChart>
      <c:catAx>
        <c:axId val="72082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871728"/>
        <c:crosses val="autoZero"/>
        <c:auto val="1"/>
        <c:lblAlgn val="ctr"/>
        <c:lblOffset val="100"/>
        <c:noMultiLvlLbl val="0"/>
      </c:catAx>
      <c:valAx>
        <c:axId val="65087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2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'Shift-Share breakdown'!$N$4</c:f>
              <c:strCache>
                <c:ptCount val="1"/>
                <c:pt idx="0">
                  <c:v>Within Effect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'Shift-Share breakdown'!$O$3</c:f>
              <c:strCache>
                <c:ptCount val="1"/>
                <c:pt idx="0">
                  <c:v>Total Growth in Productivity</c:v>
                </c:pt>
              </c:strCache>
            </c:strRef>
          </c:cat>
          <c:val>
            <c:numRef>
              <c:f>'Shift-Share breakdown'!$O$4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2-46C5-99AA-E549A3A01CF8}"/>
            </c:ext>
          </c:extLst>
        </c:ser>
        <c:ser>
          <c:idx val="1"/>
          <c:order val="1"/>
          <c:tx>
            <c:strRef>
              <c:f>'Shift-Share breakdown'!$N$5</c:f>
              <c:strCache>
                <c:ptCount val="1"/>
                <c:pt idx="0">
                  <c:v>Structural Change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'Shift-Share breakdown'!$O$3</c:f>
              <c:strCache>
                <c:ptCount val="1"/>
                <c:pt idx="0">
                  <c:v>Total Growth in Productivity</c:v>
                </c:pt>
              </c:strCache>
            </c:strRef>
          </c:cat>
          <c:val>
            <c:numRef>
              <c:f>'Shift-Share breakdown'!$O$5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B2-46C5-99AA-E549A3A01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14313344"/>
        <c:axId val="307358016"/>
      </c:barChart>
      <c:catAx>
        <c:axId val="3143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358016"/>
        <c:crosses val="autoZero"/>
        <c:auto val="1"/>
        <c:lblAlgn val="ctr"/>
        <c:lblOffset val="100"/>
        <c:noMultiLvlLbl val="0"/>
      </c:catAx>
      <c:valAx>
        <c:axId val="307358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1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'Shift-Share breakdown'!$N$41</c:f>
              <c:strCache>
                <c:ptCount val="1"/>
                <c:pt idx="0">
                  <c:v>Within Effect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'Shift-Share breakdown'!$O$40</c:f>
              <c:strCache>
                <c:ptCount val="1"/>
                <c:pt idx="0">
                  <c:v>Total Growth in Productivity</c:v>
                </c:pt>
              </c:strCache>
            </c:strRef>
          </c:cat>
          <c:val>
            <c:numRef>
              <c:f>'Shift-Share breakdown'!$O$41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0-4926-BD75-BFBA2AD98236}"/>
            </c:ext>
          </c:extLst>
        </c:ser>
        <c:ser>
          <c:idx val="1"/>
          <c:order val="1"/>
          <c:tx>
            <c:strRef>
              <c:f>'Shift-Share breakdown'!$N$42</c:f>
              <c:strCache>
                <c:ptCount val="1"/>
                <c:pt idx="0">
                  <c:v>Structural Change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'Shift-Share breakdown'!$O$40</c:f>
              <c:strCache>
                <c:ptCount val="1"/>
                <c:pt idx="0">
                  <c:v>Total Growth in Productivity</c:v>
                </c:pt>
              </c:strCache>
            </c:strRef>
          </c:cat>
          <c:val>
            <c:numRef>
              <c:f>'Shift-Share breakdown'!$O$42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A0-4926-BD75-BFBA2AD98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7030624"/>
        <c:axId val="432149920"/>
      </c:barChart>
      <c:catAx>
        <c:axId val="39703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49920"/>
        <c:crosses val="autoZero"/>
        <c:auto val="1"/>
        <c:lblAlgn val="ctr"/>
        <c:lblOffset val="100"/>
        <c:noMultiLvlLbl val="0"/>
      </c:catAx>
      <c:valAx>
        <c:axId val="432149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3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'Shift-Share breakdown'!$N$78</c:f>
              <c:strCache>
                <c:ptCount val="1"/>
                <c:pt idx="0">
                  <c:v>Within Effect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'Shift-Share breakdown'!$O$77</c:f>
              <c:strCache>
                <c:ptCount val="1"/>
                <c:pt idx="0">
                  <c:v>Total Growth in Productivity</c:v>
                </c:pt>
              </c:strCache>
            </c:strRef>
          </c:cat>
          <c:val>
            <c:numRef>
              <c:f>'Shift-Share breakdown'!$O$78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BA-49E0-92B6-4B4884F7A885}"/>
            </c:ext>
          </c:extLst>
        </c:ser>
        <c:ser>
          <c:idx val="1"/>
          <c:order val="1"/>
          <c:tx>
            <c:strRef>
              <c:f>'Shift-Share breakdown'!$N$79</c:f>
              <c:strCache>
                <c:ptCount val="1"/>
                <c:pt idx="0">
                  <c:v>Structural Change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'Shift-Share breakdown'!$O$77</c:f>
              <c:strCache>
                <c:ptCount val="1"/>
                <c:pt idx="0">
                  <c:v>Total Growth in Productivity</c:v>
                </c:pt>
              </c:strCache>
            </c:strRef>
          </c:cat>
          <c:val>
            <c:numRef>
              <c:f>'Shift-Share breakdown'!$O$79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BA-49E0-92B6-4B4884F7A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1637456"/>
        <c:axId val="446700928"/>
      </c:barChart>
      <c:catAx>
        <c:axId val="43163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00928"/>
        <c:crosses val="autoZero"/>
        <c:auto val="1"/>
        <c:lblAlgn val="ctr"/>
        <c:lblOffset val="100"/>
        <c:noMultiLvlLbl val="0"/>
      </c:catAx>
      <c:valAx>
        <c:axId val="4467009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'Shift-Share breakdown'!$A$4</c:f>
              <c:strCache>
                <c:ptCount val="1"/>
                <c:pt idx="0">
                  <c:v>Low-Tech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'Shift-Share breakdown'!$E$3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1-40CD-944E-07C50777F088}"/>
            </c:ext>
          </c:extLst>
        </c:ser>
        <c:ser>
          <c:idx val="1"/>
          <c:order val="1"/>
          <c:tx>
            <c:strRef>
              <c:f>'Shift-Share breakdown'!$A$5</c:f>
              <c:strCache>
                <c:ptCount val="1"/>
                <c:pt idx="0">
                  <c:v>Mid-Tech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'Shift-Share breakdown'!$E$3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A1-40CD-944E-07C50777F088}"/>
            </c:ext>
          </c:extLst>
        </c:ser>
        <c:ser>
          <c:idx val="2"/>
          <c:order val="2"/>
          <c:tx>
            <c:strRef>
              <c:f>'Shift-Share breakdown'!$A$6</c:f>
              <c:strCache>
                <c:ptCount val="1"/>
                <c:pt idx="0">
                  <c:v>High-Tech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'Shift-Share breakdown'!$E$3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A1-40CD-944E-07C50777F088}"/>
            </c:ext>
          </c:extLst>
        </c:ser>
        <c:ser>
          <c:idx val="3"/>
          <c:order val="3"/>
          <c:tx>
            <c:strRef>
              <c:f>'Shift-Share breakdown'!$A$7</c:f>
              <c:strCache>
                <c:ptCount val="1"/>
                <c:pt idx="0">
                  <c:v>Utilities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'Shift-Share breakdown'!$E$3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A1-40CD-944E-07C50777F088}"/>
            </c:ext>
          </c:extLst>
        </c:ser>
        <c:ser>
          <c:idx val="4"/>
          <c:order val="4"/>
          <c:tx>
            <c:strRef>
              <c:f>'Shift-Share breakdown'!$A$8</c:f>
              <c:strCache>
                <c:ptCount val="1"/>
                <c:pt idx="0">
                  <c:v>Retail, Wholesale and Accomodation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'Shift-Share breakdown'!$E$3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A1-40CD-944E-07C50777F088}"/>
            </c:ext>
          </c:extLst>
        </c:ser>
        <c:ser>
          <c:idx val="5"/>
          <c:order val="5"/>
          <c:tx>
            <c:strRef>
              <c:f>'Shift-Share breakdown'!$A$9</c:f>
              <c:strCache>
                <c:ptCount val="1"/>
                <c:pt idx="0">
                  <c:v>Transportation, storage and communication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'Shift-Share breakdown'!$E$3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A1-40CD-944E-07C50777F088}"/>
            </c:ext>
          </c:extLst>
        </c:ser>
        <c:ser>
          <c:idx val="6"/>
          <c:order val="6"/>
          <c:tx>
            <c:strRef>
              <c:f>'Shift-Share breakdown'!$A$10</c:f>
              <c:strCache>
                <c:ptCount val="1"/>
                <c:pt idx="0">
                  <c:v>Modern Services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breakdown'!$E$3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A1-40CD-944E-07C50777F088}"/>
            </c:ext>
          </c:extLst>
        </c:ser>
        <c:ser>
          <c:idx val="7"/>
          <c:order val="7"/>
          <c:tx>
            <c:strRef>
              <c:f>'Shift-Share breakdown'!$A$11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breakdown'!$E$3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A1-40CD-944E-07C50777F088}"/>
            </c:ext>
          </c:extLst>
        </c:ser>
        <c:ser>
          <c:idx val="8"/>
          <c:order val="8"/>
          <c:tx>
            <c:strRef>
              <c:f>'Shift-Share breakdown'!$A$12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breakdown'!$E$3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A1-40CD-944E-07C50777F088}"/>
            </c:ext>
          </c:extLst>
        </c:ser>
        <c:ser>
          <c:idx val="9"/>
          <c:order val="9"/>
          <c:tx>
            <c:strRef>
              <c:f>'Shift-Share breakdown'!$A$13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breakdown'!$E$3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A1-40CD-944E-07C50777F088}"/>
            </c:ext>
          </c:extLst>
        </c:ser>
        <c:ser>
          <c:idx val="10"/>
          <c:order val="10"/>
          <c:tx>
            <c:strRef>
              <c:f>'Shift-Share breakdown'!$A$14</c:f>
              <c:strCache>
                <c:ptCount val="1"/>
                <c:pt idx="0">
                  <c:v>Mining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breakdown'!$E$3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1A1-40CD-944E-07C50777F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4701296"/>
        <c:axId val="296996352"/>
      </c:barChart>
      <c:catAx>
        <c:axId val="93470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96352"/>
        <c:crosses val="autoZero"/>
        <c:auto val="1"/>
        <c:lblAlgn val="ctr"/>
        <c:lblOffset val="100"/>
        <c:noMultiLvlLbl val="0"/>
      </c:catAx>
      <c:valAx>
        <c:axId val="2969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70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'Shift-Share breakdown'!$G$4</c:f>
              <c:strCache>
                <c:ptCount val="1"/>
                <c:pt idx="0">
                  <c:v>Low-Tech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'Shift-Share breakdown'!$J$3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C-487D-A5C9-E2E4F097F783}"/>
            </c:ext>
          </c:extLst>
        </c:ser>
        <c:ser>
          <c:idx val="1"/>
          <c:order val="1"/>
          <c:tx>
            <c:strRef>
              <c:f>'Shift-Share breakdown'!$G$5</c:f>
              <c:strCache>
                <c:ptCount val="1"/>
                <c:pt idx="0">
                  <c:v>Mid-Tech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'Shift-Share breakdown'!$J$3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C-487D-A5C9-E2E4F097F783}"/>
            </c:ext>
          </c:extLst>
        </c:ser>
        <c:ser>
          <c:idx val="2"/>
          <c:order val="2"/>
          <c:tx>
            <c:strRef>
              <c:f>'Shift-Share breakdown'!$G$6</c:f>
              <c:strCache>
                <c:ptCount val="1"/>
                <c:pt idx="0">
                  <c:v>High-Tech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'Shift-Share breakdown'!$J$3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0C-487D-A5C9-E2E4F097F783}"/>
            </c:ext>
          </c:extLst>
        </c:ser>
        <c:ser>
          <c:idx val="3"/>
          <c:order val="3"/>
          <c:tx>
            <c:strRef>
              <c:f>'Shift-Share breakdown'!$G$7</c:f>
              <c:strCache>
                <c:ptCount val="1"/>
                <c:pt idx="0">
                  <c:v>Utilities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'Shift-Share breakdown'!$J$3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C-487D-A5C9-E2E4F097F783}"/>
            </c:ext>
          </c:extLst>
        </c:ser>
        <c:ser>
          <c:idx val="4"/>
          <c:order val="4"/>
          <c:tx>
            <c:strRef>
              <c:f>'Shift-Share breakdown'!$G$8</c:f>
              <c:strCache>
                <c:ptCount val="1"/>
                <c:pt idx="0">
                  <c:v>Retail, Wholesale and Accomodation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'Shift-Share breakdown'!$J$3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0C-487D-A5C9-E2E4F097F783}"/>
            </c:ext>
          </c:extLst>
        </c:ser>
        <c:ser>
          <c:idx val="5"/>
          <c:order val="5"/>
          <c:tx>
            <c:strRef>
              <c:f>'Shift-Share breakdown'!$G$9</c:f>
              <c:strCache>
                <c:ptCount val="1"/>
                <c:pt idx="0">
                  <c:v>Transportation, storage and communication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'Shift-Share breakdown'!$J$3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0C-487D-A5C9-E2E4F097F783}"/>
            </c:ext>
          </c:extLst>
        </c:ser>
        <c:ser>
          <c:idx val="6"/>
          <c:order val="6"/>
          <c:tx>
            <c:strRef>
              <c:f>'Shift-Share breakdown'!$G$10</c:f>
              <c:strCache>
                <c:ptCount val="1"/>
                <c:pt idx="0">
                  <c:v>Modern Services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breakdown'!$J$3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0C-487D-A5C9-E2E4F097F783}"/>
            </c:ext>
          </c:extLst>
        </c:ser>
        <c:ser>
          <c:idx val="7"/>
          <c:order val="7"/>
          <c:tx>
            <c:strRef>
              <c:f>'Shift-Share breakdown'!$G$11</c:f>
              <c:strCache>
                <c:ptCount val="1"/>
                <c:pt idx="0">
                  <c:v>Government Services and Other Social Services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breakdown'!$J$3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0C-487D-A5C9-E2E4F097F783}"/>
            </c:ext>
          </c:extLst>
        </c:ser>
        <c:ser>
          <c:idx val="8"/>
          <c:order val="8"/>
          <c:tx>
            <c:strRef>
              <c:f>'Shift-Share breakdown'!$G$12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breakdown'!$J$3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0C-487D-A5C9-E2E4F097F783}"/>
            </c:ext>
          </c:extLst>
        </c:ser>
        <c:ser>
          <c:idx val="9"/>
          <c:order val="9"/>
          <c:tx>
            <c:strRef>
              <c:f>'Shift-Share breakdown'!$G$13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breakdown'!$J$3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0C-487D-A5C9-E2E4F097F783}"/>
            </c:ext>
          </c:extLst>
        </c:ser>
        <c:ser>
          <c:idx val="10"/>
          <c:order val="10"/>
          <c:tx>
            <c:strRef>
              <c:f>'Shift-Share breakdown'!$G$14</c:f>
              <c:strCache>
                <c:ptCount val="1"/>
                <c:pt idx="0">
                  <c:v>Mining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breakdown'!$J$3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D0C-487D-A5C9-E2E4F097F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2461248"/>
        <c:axId val="479210288"/>
      </c:barChart>
      <c:catAx>
        <c:axId val="37246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10288"/>
        <c:crosses val="autoZero"/>
        <c:auto val="1"/>
        <c:lblAlgn val="ctr"/>
        <c:lblOffset val="100"/>
        <c:noMultiLvlLbl val="0"/>
      </c:catAx>
      <c:valAx>
        <c:axId val="4792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6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'Shift-Share breakdown'!$B$21</c:f>
              <c:strCache>
                <c:ptCount val="1"/>
                <c:pt idx="0">
                  <c:v>Within Effect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'Shift-Share breakdown'!$A$22:$A$33</c:f>
              <c:strCache>
                <c:ptCount val="12"/>
                <c:pt idx="0">
                  <c:v>Low-Tech </c:v>
                </c:pt>
                <c:pt idx="1">
                  <c:v>Mid-Tech</c:v>
                </c:pt>
                <c:pt idx="2">
                  <c:v>High-Tech</c:v>
                </c:pt>
                <c:pt idx="3">
                  <c:v>Utilities</c:v>
                </c:pt>
                <c:pt idx="4">
                  <c:v>Retail, Wholesale and Accomodation</c:v>
                </c:pt>
                <c:pt idx="5">
                  <c:v>Transportation, storage and communication</c:v>
                </c:pt>
                <c:pt idx="6">
                  <c:v>Modern Services</c:v>
                </c:pt>
                <c:pt idx="7">
                  <c:v>Market Services</c:v>
                </c:pt>
                <c:pt idx="8">
                  <c:v>Government Services and Other Social Services</c:v>
                </c:pt>
                <c:pt idx="9">
                  <c:v>Agriculture</c:v>
                </c:pt>
                <c:pt idx="10">
                  <c:v>Construction</c:v>
                </c:pt>
                <c:pt idx="11">
                  <c:v>Mining</c:v>
                </c:pt>
              </c:strCache>
            </c:strRef>
          </c:cat>
          <c:val>
            <c:numRef>
              <c:f>'Shift-Share breakdown'!$B$22:$B$33</c:f>
              <c:numCache>
                <c:formatCode>General</c:formatCode>
                <c:ptCount val="12"/>
                <c:pt idx="0">
                  <c:v>3.4554342383764388E-4</c:v>
                </c:pt>
                <c:pt idx="1">
                  <c:v>7.5822746065098244E-5</c:v>
                </c:pt>
                <c:pt idx="2">
                  <c:v>8.2465865650346501E-4</c:v>
                </c:pt>
                <c:pt idx="3">
                  <c:v>4.4939317197549074E-5</c:v>
                </c:pt>
                <c:pt idx="4">
                  <c:v>6.0511700958814827E-4</c:v>
                </c:pt>
                <c:pt idx="5">
                  <c:v>2.0811043623279527E-3</c:v>
                </c:pt>
                <c:pt idx="6">
                  <c:v>1.4231819493482145E-3</c:v>
                </c:pt>
                <c:pt idx="7">
                  <c:v>4.5121773499916045E-4</c:v>
                </c:pt>
                <c:pt idx="8">
                  <c:v>7.7360696005895598E-4</c:v>
                </c:pt>
                <c:pt idx="9">
                  <c:v>-1.6797908094622685E-3</c:v>
                </c:pt>
                <c:pt idx="10">
                  <c:v>5.9067955068926349E-3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6-42A2-A094-697073E527F9}"/>
            </c:ext>
          </c:extLst>
        </c:ser>
        <c:ser>
          <c:idx val="1"/>
          <c:order val="1"/>
          <c:tx>
            <c:strRef>
              <c:f>'Shift-Share breakdown'!$C$21</c:f>
              <c:strCache>
                <c:ptCount val="1"/>
                <c:pt idx="0">
                  <c:v>Structural Effect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'Shift-Share breakdown'!$A$22:$A$33</c:f>
              <c:strCache>
                <c:ptCount val="12"/>
                <c:pt idx="0">
                  <c:v>Low-Tech </c:v>
                </c:pt>
                <c:pt idx="1">
                  <c:v>Mid-Tech</c:v>
                </c:pt>
                <c:pt idx="2">
                  <c:v>High-Tech</c:v>
                </c:pt>
                <c:pt idx="3">
                  <c:v>Utilities</c:v>
                </c:pt>
                <c:pt idx="4">
                  <c:v>Retail, Wholesale and Accomodation</c:v>
                </c:pt>
                <c:pt idx="5">
                  <c:v>Transportation, storage and communication</c:v>
                </c:pt>
                <c:pt idx="6">
                  <c:v>Modern Services</c:v>
                </c:pt>
                <c:pt idx="7">
                  <c:v>Market Services</c:v>
                </c:pt>
                <c:pt idx="8">
                  <c:v>Government Services and Other Social Services</c:v>
                </c:pt>
                <c:pt idx="9">
                  <c:v>Agriculture</c:v>
                </c:pt>
                <c:pt idx="10">
                  <c:v>Construction</c:v>
                </c:pt>
                <c:pt idx="11">
                  <c:v>Mining</c:v>
                </c:pt>
              </c:strCache>
            </c:strRef>
          </c:cat>
          <c:val>
            <c:numRef>
              <c:f>'Shift-Share breakdown'!$C$22:$C$33</c:f>
              <c:numCache>
                <c:formatCode>General</c:formatCode>
                <c:ptCount val="12"/>
                <c:pt idx="0">
                  <c:v>-2.4491078813775117E-4</c:v>
                </c:pt>
                <c:pt idx="1">
                  <c:v>3.2850916133609015E-4</c:v>
                </c:pt>
                <c:pt idx="2">
                  <c:v>-3.1594739286358836E-4</c:v>
                </c:pt>
                <c:pt idx="3">
                  <c:v>4.4774394121896396E-5</c:v>
                </c:pt>
                <c:pt idx="4">
                  <c:v>1.2252238508338844E-3</c:v>
                </c:pt>
                <c:pt idx="5">
                  <c:v>-1.0535850745112686E-4</c:v>
                </c:pt>
                <c:pt idx="6">
                  <c:v>-3.2538953172535882E-4</c:v>
                </c:pt>
                <c:pt idx="7">
                  <c:v>-8.3127165023010572E-4</c:v>
                </c:pt>
                <c:pt idx="8">
                  <c:v>-7.9227914860951866E-5</c:v>
                </c:pt>
                <c:pt idx="9">
                  <c:v>1.2649925354057308E-3</c:v>
                </c:pt>
                <c:pt idx="10">
                  <c:v>4.5096804039455986E-18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6-42A2-A094-697073E5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4697408"/>
        <c:axId val="637365616"/>
      </c:barChart>
      <c:catAx>
        <c:axId val="93469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365616"/>
        <c:crosses val="autoZero"/>
        <c:auto val="1"/>
        <c:lblAlgn val="ctr"/>
        <c:lblOffset val="100"/>
        <c:noMultiLvlLbl val="0"/>
      </c:catAx>
      <c:valAx>
        <c:axId val="63736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69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'Shift-Share breakdown'!$A$41</c:f>
              <c:strCache>
                <c:ptCount val="1"/>
                <c:pt idx="0">
                  <c:v>Low-Tech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'Shift-Share breakdown'!$E$40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breakdown'!$E$41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0D-4906-AA6C-5C5E34ED1C1E}"/>
            </c:ext>
          </c:extLst>
        </c:ser>
        <c:ser>
          <c:idx val="1"/>
          <c:order val="1"/>
          <c:tx>
            <c:strRef>
              <c:f>'Shift-Share breakdown'!$A$42</c:f>
              <c:strCache>
                <c:ptCount val="1"/>
                <c:pt idx="0">
                  <c:v>Mid-Tech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'Shift-Share breakdown'!$E$40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breakdown'!$E$42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0D-4906-AA6C-5C5E34ED1C1E}"/>
            </c:ext>
          </c:extLst>
        </c:ser>
        <c:ser>
          <c:idx val="2"/>
          <c:order val="2"/>
          <c:tx>
            <c:strRef>
              <c:f>'Shift-Share breakdown'!$A$43</c:f>
              <c:strCache>
                <c:ptCount val="1"/>
                <c:pt idx="0">
                  <c:v>High-Tech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'Shift-Share breakdown'!$E$40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breakdown'!$E$43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0D-4906-AA6C-5C5E34ED1C1E}"/>
            </c:ext>
          </c:extLst>
        </c:ser>
        <c:ser>
          <c:idx val="3"/>
          <c:order val="3"/>
          <c:tx>
            <c:strRef>
              <c:f>'Shift-Share breakdown'!$A$44</c:f>
              <c:strCache>
                <c:ptCount val="1"/>
                <c:pt idx="0">
                  <c:v>Utilities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'Shift-Share breakdown'!$E$40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breakdown'!$E$44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0D-4906-AA6C-5C5E34ED1C1E}"/>
            </c:ext>
          </c:extLst>
        </c:ser>
        <c:ser>
          <c:idx val="4"/>
          <c:order val="4"/>
          <c:tx>
            <c:strRef>
              <c:f>'Shift-Share breakdown'!$A$45</c:f>
              <c:strCache>
                <c:ptCount val="1"/>
                <c:pt idx="0">
                  <c:v>Retail, Wholesale and Accomodation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'Shift-Share breakdown'!$E$40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breakdown'!$E$45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0D-4906-AA6C-5C5E34ED1C1E}"/>
            </c:ext>
          </c:extLst>
        </c:ser>
        <c:ser>
          <c:idx val="5"/>
          <c:order val="5"/>
          <c:tx>
            <c:strRef>
              <c:f>'Shift-Share breakdown'!$A$46</c:f>
              <c:strCache>
                <c:ptCount val="1"/>
                <c:pt idx="0">
                  <c:v>Transportation, storage and communication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'Shift-Share breakdown'!$E$40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breakdown'!$E$46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0D-4906-AA6C-5C5E34ED1C1E}"/>
            </c:ext>
          </c:extLst>
        </c:ser>
        <c:ser>
          <c:idx val="6"/>
          <c:order val="6"/>
          <c:tx>
            <c:strRef>
              <c:f>'Shift-Share breakdown'!$A$47</c:f>
              <c:strCache>
                <c:ptCount val="1"/>
                <c:pt idx="0">
                  <c:v>Modern Services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breakdown'!$E$40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breakdown'!$E$47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0D-4906-AA6C-5C5E34ED1C1E}"/>
            </c:ext>
          </c:extLst>
        </c:ser>
        <c:ser>
          <c:idx val="7"/>
          <c:order val="7"/>
          <c:tx>
            <c:strRef>
              <c:f>'Shift-Share breakdown'!$A$48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breakdown'!$E$40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breakdown'!$E$48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0D-4906-AA6C-5C5E34ED1C1E}"/>
            </c:ext>
          </c:extLst>
        </c:ser>
        <c:ser>
          <c:idx val="8"/>
          <c:order val="8"/>
          <c:tx>
            <c:strRef>
              <c:f>'Shift-Share breakdown'!$A$49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breakdown'!$E$40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breakdown'!$E$49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0D-4906-AA6C-5C5E34ED1C1E}"/>
            </c:ext>
          </c:extLst>
        </c:ser>
        <c:ser>
          <c:idx val="9"/>
          <c:order val="9"/>
          <c:tx>
            <c:strRef>
              <c:f>'Shift-Share breakdown'!$A$50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breakdown'!$E$40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breakdown'!$E$50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70D-4906-AA6C-5C5E34ED1C1E}"/>
            </c:ext>
          </c:extLst>
        </c:ser>
        <c:ser>
          <c:idx val="10"/>
          <c:order val="10"/>
          <c:tx>
            <c:strRef>
              <c:f>'Shift-Share breakdown'!$A$51</c:f>
              <c:strCache>
                <c:ptCount val="1"/>
                <c:pt idx="0">
                  <c:v>Mining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breakdown'!$E$40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breakdown'!$E$51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70D-4906-AA6C-5C5E34ED1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6647280"/>
        <c:axId val="558673504"/>
      </c:barChart>
      <c:catAx>
        <c:axId val="29664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73504"/>
        <c:crosses val="autoZero"/>
        <c:auto val="1"/>
        <c:lblAlgn val="ctr"/>
        <c:lblOffset val="100"/>
        <c:noMultiLvlLbl val="0"/>
      </c:catAx>
      <c:valAx>
        <c:axId val="55867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4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'Shift-Share breakdown'!$G$41</c:f>
              <c:strCache>
                <c:ptCount val="1"/>
                <c:pt idx="0">
                  <c:v>Low-Tech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'Shift-Share breakdown'!$J$40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breakdown'!$J$41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F-4761-8EF1-74A22FD95474}"/>
            </c:ext>
          </c:extLst>
        </c:ser>
        <c:ser>
          <c:idx val="1"/>
          <c:order val="1"/>
          <c:tx>
            <c:strRef>
              <c:f>'Shift-Share breakdown'!$G$42</c:f>
              <c:strCache>
                <c:ptCount val="1"/>
                <c:pt idx="0">
                  <c:v>Mid-Tech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'Shift-Share breakdown'!$J$40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breakdown'!$J$42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6F-4761-8EF1-74A22FD95474}"/>
            </c:ext>
          </c:extLst>
        </c:ser>
        <c:ser>
          <c:idx val="2"/>
          <c:order val="2"/>
          <c:tx>
            <c:strRef>
              <c:f>'Shift-Share breakdown'!$G$43</c:f>
              <c:strCache>
                <c:ptCount val="1"/>
                <c:pt idx="0">
                  <c:v>High-Tech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'Shift-Share breakdown'!$J$40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breakdown'!$J$43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F-4761-8EF1-74A22FD95474}"/>
            </c:ext>
          </c:extLst>
        </c:ser>
        <c:ser>
          <c:idx val="3"/>
          <c:order val="3"/>
          <c:tx>
            <c:strRef>
              <c:f>'Shift-Share breakdown'!$G$44</c:f>
              <c:strCache>
                <c:ptCount val="1"/>
                <c:pt idx="0">
                  <c:v>Utilities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'Shift-Share breakdown'!$J$40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breakdown'!$J$44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6F-4761-8EF1-74A22FD95474}"/>
            </c:ext>
          </c:extLst>
        </c:ser>
        <c:ser>
          <c:idx val="4"/>
          <c:order val="4"/>
          <c:tx>
            <c:strRef>
              <c:f>'Shift-Share breakdown'!$G$45</c:f>
              <c:strCache>
                <c:ptCount val="1"/>
                <c:pt idx="0">
                  <c:v>Retail, Wholesale and Accomodation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'Shift-Share breakdown'!$J$40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breakdown'!$J$45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6F-4761-8EF1-74A22FD95474}"/>
            </c:ext>
          </c:extLst>
        </c:ser>
        <c:ser>
          <c:idx val="5"/>
          <c:order val="5"/>
          <c:tx>
            <c:strRef>
              <c:f>'Shift-Share breakdown'!$G$46</c:f>
              <c:strCache>
                <c:ptCount val="1"/>
                <c:pt idx="0">
                  <c:v>Transportation, storage and communication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'Shift-Share breakdown'!$J$40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breakdown'!$J$46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6F-4761-8EF1-74A22FD95474}"/>
            </c:ext>
          </c:extLst>
        </c:ser>
        <c:ser>
          <c:idx val="6"/>
          <c:order val="6"/>
          <c:tx>
            <c:strRef>
              <c:f>'Shift-Share breakdown'!$G$47</c:f>
              <c:strCache>
                <c:ptCount val="1"/>
                <c:pt idx="0">
                  <c:v>Modern Services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breakdown'!$J$40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breakdown'!$J$47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6F-4761-8EF1-74A22FD95474}"/>
            </c:ext>
          </c:extLst>
        </c:ser>
        <c:ser>
          <c:idx val="7"/>
          <c:order val="7"/>
          <c:tx>
            <c:strRef>
              <c:f>'Shift-Share breakdown'!$G$48</c:f>
              <c:strCache>
                <c:ptCount val="1"/>
                <c:pt idx="0">
                  <c:v>Government Services and Other Social Services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breakdown'!$J$40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breakdown'!$J$48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B6F-4761-8EF1-74A22FD95474}"/>
            </c:ext>
          </c:extLst>
        </c:ser>
        <c:ser>
          <c:idx val="8"/>
          <c:order val="8"/>
          <c:tx>
            <c:strRef>
              <c:f>'Shift-Share breakdown'!$G$49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breakdown'!$J$40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breakdown'!$J$49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6F-4761-8EF1-74A22FD95474}"/>
            </c:ext>
          </c:extLst>
        </c:ser>
        <c:ser>
          <c:idx val="9"/>
          <c:order val="9"/>
          <c:tx>
            <c:strRef>
              <c:f>'Shift-Share breakdown'!$G$50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breakdown'!$J$40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breakdown'!$J$50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B6F-4761-8EF1-74A22FD95474}"/>
            </c:ext>
          </c:extLst>
        </c:ser>
        <c:ser>
          <c:idx val="10"/>
          <c:order val="10"/>
          <c:tx>
            <c:strRef>
              <c:f>'Shift-Share breakdown'!$G$51</c:f>
              <c:strCache>
                <c:ptCount val="1"/>
                <c:pt idx="0">
                  <c:v>Mining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breakdown'!$J$40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breakdown'!$J$51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B6F-4761-8EF1-74A22FD95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8371664"/>
        <c:axId val="935976384"/>
      </c:barChart>
      <c:catAx>
        <c:axId val="46837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976384"/>
        <c:crosses val="autoZero"/>
        <c:auto val="1"/>
        <c:lblAlgn val="ctr"/>
        <c:lblOffset val="100"/>
        <c:noMultiLvlLbl val="0"/>
      </c:catAx>
      <c:valAx>
        <c:axId val="93597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7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'Shift-Share breakdown'!$B$58</c:f>
              <c:strCache>
                <c:ptCount val="1"/>
                <c:pt idx="0">
                  <c:v>Within Effect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'Shift-Share breakdown'!$A$59:$A$70</c:f>
              <c:strCache>
                <c:ptCount val="12"/>
                <c:pt idx="0">
                  <c:v>Low-Tech </c:v>
                </c:pt>
                <c:pt idx="1">
                  <c:v>Mid-Tech</c:v>
                </c:pt>
                <c:pt idx="2">
                  <c:v>High-Tech</c:v>
                </c:pt>
                <c:pt idx="3">
                  <c:v>Utilities</c:v>
                </c:pt>
                <c:pt idx="4">
                  <c:v>Retail, Wholesale and Accomodation</c:v>
                </c:pt>
                <c:pt idx="5">
                  <c:v>Transportation, storage and communication</c:v>
                </c:pt>
                <c:pt idx="6">
                  <c:v>Modern Services</c:v>
                </c:pt>
                <c:pt idx="7">
                  <c:v>Market Services</c:v>
                </c:pt>
                <c:pt idx="8">
                  <c:v>Government Services and Other Social Services</c:v>
                </c:pt>
                <c:pt idx="9">
                  <c:v>Agriculture</c:v>
                </c:pt>
                <c:pt idx="10">
                  <c:v>Construction</c:v>
                </c:pt>
                <c:pt idx="11">
                  <c:v>Mining</c:v>
                </c:pt>
              </c:strCache>
            </c:strRef>
          </c:cat>
          <c:val>
            <c:numRef>
              <c:f>'Shift-Share breakdown'!$B$59:$B$70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C-4E07-9F54-A3F05DC0035C}"/>
            </c:ext>
          </c:extLst>
        </c:ser>
        <c:ser>
          <c:idx val="1"/>
          <c:order val="1"/>
          <c:tx>
            <c:strRef>
              <c:f>'Shift-Share breakdown'!$C$58</c:f>
              <c:strCache>
                <c:ptCount val="1"/>
                <c:pt idx="0">
                  <c:v>Structural Effect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'Shift-Share breakdown'!$A$59:$A$70</c:f>
              <c:strCache>
                <c:ptCount val="12"/>
                <c:pt idx="0">
                  <c:v>Low-Tech </c:v>
                </c:pt>
                <c:pt idx="1">
                  <c:v>Mid-Tech</c:v>
                </c:pt>
                <c:pt idx="2">
                  <c:v>High-Tech</c:v>
                </c:pt>
                <c:pt idx="3">
                  <c:v>Utilities</c:v>
                </c:pt>
                <c:pt idx="4">
                  <c:v>Retail, Wholesale and Accomodation</c:v>
                </c:pt>
                <c:pt idx="5">
                  <c:v>Transportation, storage and communication</c:v>
                </c:pt>
                <c:pt idx="6">
                  <c:v>Modern Services</c:v>
                </c:pt>
                <c:pt idx="7">
                  <c:v>Market Services</c:v>
                </c:pt>
                <c:pt idx="8">
                  <c:v>Government Services and Other Social Services</c:v>
                </c:pt>
                <c:pt idx="9">
                  <c:v>Agriculture</c:v>
                </c:pt>
                <c:pt idx="10">
                  <c:v>Construction</c:v>
                </c:pt>
                <c:pt idx="11">
                  <c:v>Mining</c:v>
                </c:pt>
              </c:strCache>
            </c:strRef>
          </c:cat>
          <c:val>
            <c:numRef>
              <c:f>'Shift-Share breakdown'!$C$59:$C$70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C-4E07-9F54-A3F05DC00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7816032"/>
        <c:axId val="373462288"/>
      </c:barChart>
      <c:catAx>
        <c:axId val="45781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462288"/>
        <c:crosses val="autoZero"/>
        <c:auto val="1"/>
        <c:lblAlgn val="ctr"/>
        <c:lblOffset val="100"/>
        <c:noMultiLvlLbl val="0"/>
      </c:catAx>
      <c:valAx>
        <c:axId val="37346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1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'Shift-Share breakdown'!$B$21</c:f>
              <c:strCache>
                <c:ptCount val="1"/>
                <c:pt idx="0">
                  <c:v>Within Effect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'Shift-Share breakdown'!$A$34</c:f>
              <c:strCache>
                <c:ptCount val="1"/>
                <c:pt idx="0">
                  <c:v>Total productivity Growth</c:v>
                </c:pt>
              </c:strCache>
            </c:strRef>
          </c:cat>
          <c:val>
            <c:numRef>
              <c:f>'Shift-Share breakdown'!$B$34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13-46E6-B7AF-6A4D51165ABF}"/>
            </c:ext>
          </c:extLst>
        </c:ser>
        <c:ser>
          <c:idx val="1"/>
          <c:order val="1"/>
          <c:tx>
            <c:strRef>
              <c:f>'Shift-Share breakdown'!$C$21</c:f>
              <c:strCache>
                <c:ptCount val="1"/>
                <c:pt idx="0">
                  <c:v>Structural Effect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'Shift-Share breakdown'!$A$34</c:f>
              <c:strCache>
                <c:ptCount val="1"/>
                <c:pt idx="0">
                  <c:v>Total productivity Growth</c:v>
                </c:pt>
              </c:strCache>
            </c:strRef>
          </c:cat>
          <c:val>
            <c:numRef>
              <c:f>'Shift-Share breakdown'!$C$34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13-46E6-B7AF-6A4D51165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8809920"/>
        <c:axId val="302886384"/>
      </c:barChart>
      <c:catAx>
        <c:axId val="60880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86384"/>
        <c:crosses val="autoZero"/>
        <c:auto val="1"/>
        <c:lblAlgn val="ctr"/>
        <c:lblOffset val="100"/>
        <c:noMultiLvlLbl val="0"/>
      </c:catAx>
      <c:valAx>
        <c:axId val="30288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0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'Services 87 - 16'!$B$72</c:f>
              <c:strCache>
                <c:ptCount val="1"/>
                <c:pt idx="0">
                  <c:v>Utilities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'Services 87 - 16'!$C$71:$I$71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'Services 87 - 16'!$C$72:$I$72</c:f>
              <c:numCache>
                <c:formatCode>General</c:formatCode>
                <c:ptCount val="7"/>
                <c:pt idx="0">
                  <c:v>4.6640615151897135E-3</c:v>
                </c:pt>
                <c:pt idx="1">
                  <c:v>4.1290531514390962E-3</c:v>
                </c:pt>
                <c:pt idx="2">
                  <c:v>4.8282048282048285E-3</c:v>
                </c:pt>
                <c:pt idx="3">
                  <c:v>4.5402867394096881E-3</c:v>
                </c:pt>
                <c:pt idx="4">
                  <c:v>4.7355731054098144E-3</c:v>
                </c:pt>
                <c:pt idx="5">
                  <c:v>4.3859337347256482E-3</c:v>
                </c:pt>
                <c:pt idx="6">
                  <c:v>5.4999752889428608E-3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0-469B-91E9-8C96EA3C6F97}"/>
            </c:ext>
          </c:extLst>
        </c:ser>
        <c:ser>
          <c:idx val="1"/>
          <c:order val="1"/>
          <c:tx>
            <c:strRef>
              <c:f>'Services 87 - 16'!$B$73</c:f>
              <c:strCache>
                <c:ptCount val="1"/>
                <c:pt idx="0">
                  <c:v>Retail, Wholesale and Accomodation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'Services 87 - 16'!$C$71:$I$71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'Services 87 - 16'!$C$73:$I$73</c:f>
              <c:numCache>
                <c:formatCode>General</c:formatCode>
                <c:ptCount val="7"/>
                <c:pt idx="0">
                  <c:v>5.6052775326694403E-3</c:v>
                </c:pt>
                <c:pt idx="1">
                  <c:v>5.8211553252641383E-3</c:v>
                </c:pt>
                <c:pt idx="2">
                  <c:v>6.3180063180063176E-3</c:v>
                </c:pt>
                <c:pt idx="3">
                  <c:v>6.179219513635625E-3</c:v>
                </c:pt>
                <c:pt idx="4">
                  <c:v>5.8617154902328803E-3</c:v>
                </c:pt>
                <c:pt idx="5">
                  <c:v>5.1252159201575229E-3</c:v>
                </c:pt>
                <c:pt idx="6">
                  <c:v>5.3940707583470422E-3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0-469B-91E9-8C96EA3C6F97}"/>
            </c:ext>
          </c:extLst>
        </c:ser>
        <c:ser>
          <c:idx val="2"/>
          <c:order val="2"/>
          <c:tx>
            <c:strRef>
              <c:f>'Services 87 - 16'!$B$74</c:f>
              <c:strCache>
                <c:ptCount val="1"/>
                <c:pt idx="0">
                  <c:v>Transportation, storage and communication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'Services 87 - 16'!$C$71:$I$71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'Services 87 - 16'!$C$74:$I$74</c:f>
              <c:numCache>
                <c:formatCode>General</c:formatCode>
                <c:ptCount val="7"/>
                <c:pt idx="0">
                  <c:v>0.15864532123198452</c:v>
                </c:pt>
                <c:pt idx="1">
                  <c:v>0.16236084686070518</c:v>
                </c:pt>
                <c:pt idx="2">
                  <c:v>0.16579696579696579</c:v>
                </c:pt>
                <c:pt idx="3">
                  <c:v>0.16694966556912308</c:v>
                </c:pt>
                <c:pt idx="4">
                  <c:v>0.16779521533863678</c:v>
                </c:pt>
                <c:pt idx="5">
                  <c:v>0.16785970698834921</c:v>
                </c:pt>
                <c:pt idx="6">
                  <c:v>0.17145943503463076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C0-469B-91E9-8C96EA3C6F97}"/>
            </c:ext>
          </c:extLst>
        </c:ser>
        <c:ser>
          <c:idx val="3"/>
          <c:order val="3"/>
          <c:tx>
            <c:strRef>
              <c:f>'Services 87 - 16'!$B$75</c:f>
              <c:strCache>
                <c:ptCount val="1"/>
                <c:pt idx="0">
                  <c:v>Modern Services (Business Services)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'Services 87 - 16'!$C$71:$I$71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'Services 87 - 16'!$C$75:$I$75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C0-469B-91E9-8C96EA3C6F97}"/>
            </c:ext>
          </c:extLst>
        </c:ser>
        <c:ser>
          <c:idx val="4"/>
          <c:order val="4"/>
          <c:tx>
            <c:strRef>
              <c:f>'Services 87 - 16'!$B$76</c:f>
              <c:strCache>
                <c:ptCount val="1"/>
                <c:pt idx="0">
                  <c:v>Government and Other Services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'Services 87 - 16'!$C$71:$I$71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'Services 87 - 16'!$C$76:$I$76</c:f>
              <c:numCache>
                <c:formatCode>General</c:formatCode>
                <c:ptCount val="7"/>
                <c:pt idx="0">
                  <c:v>7.1994621622757257E-2</c:v>
                </c:pt>
                <c:pt idx="1">
                  <c:v>7.7002793183014215E-2</c:v>
                </c:pt>
                <c:pt idx="2">
                  <c:v>7.5277875277875286E-2</c:v>
                </c:pt>
                <c:pt idx="3">
                  <c:v>7.6889571367401474E-2</c:v>
                </c:pt>
                <c:pt idx="4">
                  <c:v>8.2966374543407009E-2</c:v>
                </c:pt>
                <c:pt idx="5">
                  <c:v>8.1804417211057953E-2</c:v>
                </c:pt>
                <c:pt idx="6">
                  <c:v>8.9009227814765918E-2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C0-469B-91E9-8C96EA3C6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072896"/>
        <c:axId val="636114320"/>
      </c:lineChart>
      <c:catAx>
        <c:axId val="55207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14320"/>
        <c:crosses val="autoZero"/>
        <c:auto val="1"/>
        <c:lblAlgn val="ctr"/>
        <c:lblOffset val="100"/>
        <c:noMultiLvlLbl val="0"/>
      </c:catAx>
      <c:valAx>
        <c:axId val="63611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7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'Shift-Share breakdown'!$B$58</c:f>
              <c:strCache>
                <c:ptCount val="1"/>
                <c:pt idx="0">
                  <c:v>Within Effect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'Shift-Share breakdown'!$A$71</c:f>
              <c:strCache>
                <c:ptCount val="1"/>
                <c:pt idx="0">
                  <c:v>Total productivity Growth</c:v>
                </c:pt>
              </c:strCache>
            </c:strRef>
          </c:cat>
          <c:val>
            <c:numRef>
              <c:f>'Shift-Share breakdown'!$B$71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1-4C49-93E0-1EC09BD5E43C}"/>
            </c:ext>
          </c:extLst>
        </c:ser>
        <c:ser>
          <c:idx val="1"/>
          <c:order val="1"/>
          <c:tx>
            <c:strRef>
              <c:f>'Shift-Share breakdown'!$C$58</c:f>
              <c:strCache>
                <c:ptCount val="1"/>
                <c:pt idx="0">
                  <c:v>Structural Effect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'Shift-Share breakdown'!$A$71</c:f>
              <c:strCache>
                <c:ptCount val="1"/>
                <c:pt idx="0">
                  <c:v>Total productivity Growth</c:v>
                </c:pt>
              </c:strCache>
            </c:strRef>
          </c:cat>
          <c:val>
            <c:numRef>
              <c:f>'Shift-Share breakdown'!$C$71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51-4C49-93E0-1EC09BD5E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8166912"/>
        <c:axId val="303496080"/>
      </c:barChart>
      <c:catAx>
        <c:axId val="28816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96080"/>
        <c:crosses val="autoZero"/>
        <c:auto val="1"/>
        <c:lblAlgn val="ctr"/>
        <c:lblOffset val="100"/>
        <c:noMultiLvlLbl val="0"/>
      </c:catAx>
      <c:valAx>
        <c:axId val="3034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6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'Shift-Share breakdown'!$A$78</c:f>
              <c:strCache>
                <c:ptCount val="1"/>
                <c:pt idx="0">
                  <c:v>Low-Tech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'Shift-Share breakdown'!$E$77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breakdown'!$E$78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8-4C46-A0C7-DE251B13D6EB}"/>
            </c:ext>
          </c:extLst>
        </c:ser>
        <c:ser>
          <c:idx val="1"/>
          <c:order val="1"/>
          <c:tx>
            <c:strRef>
              <c:f>'Shift-Share breakdown'!$A$79</c:f>
              <c:strCache>
                <c:ptCount val="1"/>
                <c:pt idx="0">
                  <c:v>Mid-Tech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'Shift-Share breakdown'!$E$77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breakdown'!$E$79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28-4C46-A0C7-DE251B13D6EB}"/>
            </c:ext>
          </c:extLst>
        </c:ser>
        <c:ser>
          <c:idx val="2"/>
          <c:order val="2"/>
          <c:tx>
            <c:strRef>
              <c:f>'Shift-Share breakdown'!$A$80</c:f>
              <c:strCache>
                <c:ptCount val="1"/>
                <c:pt idx="0">
                  <c:v>High-Tech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'Shift-Share breakdown'!$E$77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breakdown'!$E$80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28-4C46-A0C7-DE251B13D6EB}"/>
            </c:ext>
          </c:extLst>
        </c:ser>
        <c:ser>
          <c:idx val="3"/>
          <c:order val="3"/>
          <c:tx>
            <c:strRef>
              <c:f>'Shift-Share breakdown'!$A$81</c:f>
              <c:strCache>
                <c:ptCount val="1"/>
                <c:pt idx="0">
                  <c:v>Utilities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'Shift-Share breakdown'!$E$77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breakdown'!$E$81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28-4C46-A0C7-DE251B13D6EB}"/>
            </c:ext>
          </c:extLst>
        </c:ser>
        <c:ser>
          <c:idx val="4"/>
          <c:order val="4"/>
          <c:tx>
            <c:strRef>
              <c:f>'Shift-Share breakdown'!$A$82</c:f>
              <c:strCache>
                <c:ptCount val="1"/>
                <c:pt idx="0">
                  <c:v>Retail, Wholesale and Accomodation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'Shift-Share breakdown'!$E$77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breakdown'!$E$82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28-4C46-A0C7-DE251B13D6EB}"/>
            </c:ext>
          </c:extLst>
        </c:ser>
        <c:ser>
          <c:idx val="5"/>
          <c:order val="5"/>
          <c:tx>
            <c:strRef>
              <c:f>'Shift-Share breakdown'!$A$83</c:f>
              <c:strCache>
                <c:ptCount val="1"/>
                <c:pt idx="0">
                  <c:v>Transportation, storage and communication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'Shift-Share breakdown'!$E$77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breakdown'!$E$83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28-4C46-A0C7-DE251B13D6EB}"/>
            </c:ext>
          </c:extLst>
        </c:ser>
        <c:ser>
          <c:idx val="6"/>
          <c:order val="6"/>
          <c:tx>
            <c:strRef>
              <c:f>'Shift-Share breakdown'!$A$84</c:f>
              <c:strCache>
                <c:ptCount val="1"/>
                <c:pt idx="0">
                  <c:v>Modern Services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breakdown'!$E$77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breakdown'!$E$84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28-4C46-A0C7-DE251B13D6EB}"/>
            </c:ext>
          </c:extLst>
        </c:ser>
        <c:ser>
          <c:idx val="7"/>
          <c:order val="7"/>
          <c:tx>
            <c:strRef>
              <c:f>'Shift-Share breakdown'!$A$85</c:f>
              <c:strCache>
                <c:ptCount val="1"/>
                <c:pt idx="0">
                  <c:v>Government Services and Other Social Services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breakdown'!$E$77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breakdown'!$E$85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28-4C46-A0C7-DE251B13D6EB}"/>
            </c:ext>
          </c:extLst>
        </c:ser>
        <c:ser>
          <c:idx val="8"/>
          <c:order val="8"/>
          <c:tx>
            <c:strRef>
              <c:f>'Shift-Share breakdown'!$A$86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breakdown'!$E$77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breakdown'!$E$86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28-4C46-A0C7-DE251B13D6EB}"/>
            </c:ext>
          </c:extLst>
        </c:ser>
        <c:ser>
          <c:idx val="9"/>
          <c:order val="9"/>
          <c:tx>
            <c:strRef>
              <c:f>'Shift-Share breakdown'!$A$87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breakdown'!$E$77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breakdown'!$E$87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228-4C46-A0C7-DE251B13D6EB}"/>
            </c:ext>
          </c:extLst>
        </c:ser>
        <c:ser>
          <c:idx val="10"/>
          <c:order val="10"/>
          <c:tx>
            <c:strRef>
              <c:f>'Shift-Share breakdown'!$A$88</c:f>
              <c:strCache>
                <c:ptCount val="1"/>
                <c:pt idx="0">
                  <c:v>Mining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breakdown'!$E$77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breakdown'!$E$88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228-4C46-A0C7-DE251B13D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4746560"/>
        <c:axId val="611660384"/>
      </c:barChart>
      <c:catAx>
        <c:axId val="46474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60384"/>
        <c:crosses val="autoZero"/>
        <c:auto val="1"/>
        <c:lblAlgn val="ctr"/>
        <c:lblOffset val="100"/>
        <c:noMultiLvlLbl val="0"/>
      </c:catAx>
      <c:valAx>
        <c:axId val="6116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'Shift-Share breakdown'!$G$78</c:f>
              <c:strCache>
                <c:ptCount val="1"/>
                <c:pt idx="0">
                  <c:v>Low-Tech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'Shift-Share breakdown'!$J$77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breakdown'!$J$78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7-4253-B051-71C72ED1430B}"/>
            </c:ext>
          </c:extLst>
        </c:ser>
        <c:ser>
          <c:idx val="1"/>
          <c:order val="1"/>
          <c:tx>
            <c:strRef>
              <c:f>'Shift-Share breakdown'!$G$79</c:f>
              <c:strCache>
                <c:ptCount val="1"/>
                <c:pt idx="0">
                  <c:v>Mid-Tech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'Shift-Share breakdown'!$J$77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breakdown'!$J$79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E7-4253-B051-71C72ED1430B}"/>
            </c:ext>
          </c:extLst>
        </c:ser>
        <c:ser>
          <c:idx val="2"/>
          <c:order val="2"/>
          <c:tx>
            <c:strRef>
              <c:f>'Shift-Share breakdown'!$G$80</c:f>
              <c:strCache>
                <c:ptCount val="1"/>
                <c:pt idx="0">
                  <c:v>High-Tech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'Shift-Share breakdown'!$J$77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breakdown'!$J$80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E7-4253-B051-71C72ED1430B}"/>
            </c:ext>
          </c:extLst>
        </c:ser>
        <c:ser>
          <c:idx val="3"/>
          <c:order val="3"/>
          <c:tx>
            <c:strRef>
              <c:f>'Shift-Share breakdown'!$G$81</c:f>
              <c:strCache>
                <c:ptCount val="1"/>
                <c:pt idx="0">
                  <c:v>Utilities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'Shift-Share breakdown'!$J$77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breakdown'!$J$81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E7-4253-B051-71C72ED1430B}"/>
            </c:ext>
          </c:extLst>
        </c:ser>
        <c:ser>
          <c:idx val="4"/>
          <c:order val="4"/>
          <c:tx>
            <c:strRef>
              <c:f>'Shift-Share breakdown'!$G$82</c:f>
              <c:strCache>
                <c:ptCount val="1"/>
                <c:pt idx="0">
                  <c:v>Retail, Wholesale and Accomodation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'Shift-Share breakdown'!$J$77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breakdown'!$J$82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E7-4253-B051-71C72ED1430B}"/>
            </c:ext>
          </c:extLst>
        </c:ser>
        <c:ser>
          <c:idx val="5"/>
          <c:order val="5"/>
          <c:tx>
            <c:strRef>
              <c:f>'Shift-Share breakdown'!$G$83</c:f>
              <c:strCache>
                <c:ptCount val="1"/>
                <c:pt idx="0">
                  <c:v>Transportation, storage and communication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'Shift-Share breakdown'!$J$77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breakdown'!$J$83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E7-4253-B051-71C72ED1430B}"/>
            </c:ext>
          </c:extLst>
        </c:ser>
        <c:ser>
          <c:idx val="6"/>
          <c:order val="6"/>
          <c:tx>
            <c:strRef>
              <c:f>'Shift-Share breakdown'!$G$84</c:f>
              <c:strCache>
                <c:ptCount val="1"/>
                <c:pt idx="0">
                  <c:v>Modern Services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breakdown'!$J$77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breakdown'!$J$84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E7-4253-B051-71C72ED1430B}"/>
            </c:ext>
          </c:extLst>
        </c:ser>
        <c:ser>
          <c:idx val="7"/>
          <c:order val="7"/>
          <c:tx>
            <c:strRef>
              <c:f>'Shift-Share breakdown'!$G$85</c:f>
              <c:strCache>
                <c:ptCount val="1"/>
                <c:pt idx="0">
                  <c:v>Government Services and Other Social Services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breakdown'!$J$77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breakdown'!$J$85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E7-4253-B051-71C72ED1430B}"/>
            </c:ext>
          </c:extLst>
        </c:ser>
        <c:ser>
          <c:idx val="8"/>
          <c:order val="8"/>
          <c:tx>
            <c:strRef>
              <c:f>'Shift-Share breakdown'!$G$86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breakdown'!$J$77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breakdown'!$J$86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E7-4253-B051-71C72ED1430B}"/>
            </c:ext>
          </c:extLst>
        </c:ser>
        <c:ser>
          <c:idx val="9"/>
          <c:order val="9"/>
          <c:tx>
            <c:strRef>
              <c:f>'Shift-Share breakdown'!$G$87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breakdown'!$J$77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breakdown'!$J$87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E7-4253-B051-71C72ED1430B}"/>
            </c:ext>
          </c:extLst>
        </c:ser>
        <c:ser>
          <c:idx val="10"/>
          <c:order val="10"/>
          <c:tx>
            <c:strRef>
              <c:f>'Shift-Share breakdown'!$G$88</c:f>
              <c:strCache>
                <c:ptCount val="1"/>
                <c:pt idx="0">
                  <c:v>Mining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breakdown'!$J$77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breakdown'!$J$88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FE7-4253-B051-71C72ED14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4705184"/>
        <c:axId val="943354640"/>
      </c:barChart>
      <c:catAx>
        <c:axId val="93470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354640"/>
        <c:crosses val="autoZero"/>
        <c:auto val="1"/>
        <c:lblAlgn val="ctr"/>
        <c:lblOffset val="100"/>
        <c:noMultiLvlLbl val="0"/>
      </c:catAx>
      <c:valAx>
        <c:axId val="9433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70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'Shift-Share breakdown'!$B$95</c:f>
              <c:strCache>
                <c:ptCount val="1"/>
                <c:pt idx="0">
                  <c:v>Within Effect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'Shift-Share breakdown'!$A$96:$A$107</c:f>
              <c:strCache>
                <c:ptCount val="12"/>
                <c:pt idx="0">
                  <c:v>Low-Tech </c:v>
                </c:pt>
                <c:pt idx="1">
                  <c:v>Mid-Tech</c:v>
                </c:pt>
                <c:pt idx="2">
                  <c:v>High-Tech</c:v>
                </c:pt>
                <c:pt idx="3">
                  <c:v>Utilities</c:v>
                </c:pt>
                <c:pt idx="4">
                  <c:v>Retail, Wholesale and Accomodation</c:v>
                </c:pt>
                <c:pt idx="5">
                  <c:v>Transportation, storage and communication</c:v>
                </c:pt>
                <c:pt idx="6">
                  <c:v>Modern Services</c:v>
                </c:pt>
                <c:pt idx="7">
                  <c:v>Market Services</c:v>
                </c:pt>
                <c:pt idx="8">
                  <c:v>Government Services and Other Social Services</c:v>
                </c:pt>
                <c:pt idx="9">
                  <c:v>Agriculture</c:v>
                </c:pt>
                <c:pt idx="10">
                  <c:v>Construction</c:v>
                </c:pt>
                <c:pt idx="11">
                  <c:v>Mining</c:v>
                </c:pt>
              </c:strCache>
            </c:strRef>
          </c:cat>
          <c:val>
            <c:numRef>
              <c:f>'Shift-Share breakdown'!$B$96:$B$107</c:f>
              <c:numCache>
                <c:formatCode>General</c:formatCode>
                <c:ptCount val="12"/>
                <c:pt idx="0">
                  <c:v>3.4554342383764388E-4</c:v>
                </c:pt>
                <c:pt idx="1">
                  <c:v>7.5822746065098244E-5</c:v>
                </c:pt>
                <c:pt idx="2">
                  <c:v>8.2465865650346501E-4</c:v>
                </c:pt>
                <c:pt idx="3">
                  <c:v>4.4939317197549074E-5</c:v>
                </c:pt>
                <c:pt idx="4">
                  <c:v>6.0511700958814827E-4</c:v>
                </c:pt>
                <c:pt idx="5">
                  <c:v>2.0811043623279527E-3</c:v>
                </c:pt>
                <c:pt idx="6">
                  <c:v>1.4231819493482145E-3</c:v>
                </c:pt>
                <c:pt idx="7">
                  <c:v>4.5121773499916045E-4</c:v>
                </c:pt>
                <c:pt idx="8">
                  <c:v>7.7360696005895598E-4</c:v>
                </c:pt>
                <c:pt idx="9">
                  <c:v>-1.6797908094622685E-3</c:v>
                </c:pt>
                <c:pt idx="10">
                  <c:v>5.9067955068926349E-3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5B-44CE-AF47-5C37D1C5C04F}"/>
            </c:ext>
          </c:extLst>
        </c:ser>
        <c:ser>
          <c:idx val="1"/>
          <c:order val="1"/>
          <c:tx>
            <c:strRef>
              <c:f>'Shift-Share breakdown'!$C$95</c:f>
              <c:strCache>
                <c:ptCount val="1"/>
                <c:pt idx="0">
                  <c:v>Structural Effect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'Shift-Share breakdown'!$A$96:$A$107</c:f>
              <c:strCache>
                <c:ptCount val="12"/>
                <c:pt idx="0">
                  <c:v>Low-Tech </c:v>
                </c:pt>
                <c:pt idx="1">
                  <c:v>Mid-Tech</c:v>
                </c:pt>
                <c:pt idx="2">
                  <c:v>High-Tech</c:v>
                </c:pt>
                <c:pt idx="3">
                  <c:v>Utilities</c:v>
                </c:pt>
                <c:pt idx="4">
                  <c:v>Retail, Wholesale and Accomodation</c:v>
                </c:pt>
                <c:pt idx="5">
                  <c:v>Transportation, storage and communication</c:v>
                </c:pt>
                <c:pt idx="6">
                  <c:v>Modern Services</c:v>
                </c:pt>
                <c:pt idx="7">
                  <c:v>Market Services</c:v>
                </c:pt>
                <c:pt idx="8">
                  <c:v>Government Services and Other Social Services</c:v>
                </c:pt>
                <c:pt idx="9">
                  <c:v>Agriculture</c:v>
                </c:pt>
                <c:pt idx="10">
                  <c:v>Construction</c:v>
                </c:pt>
                <c:pt idx="11">
                  <c:v>Mining</c:v>
                </c:pt>
              </c:strCache>
            </c:strRef>
          </c:cat>
          <c:val>
            <c:numRef>
              <c:f>'Shift-Share breakdown'!$C$96:$C$107</c:f>
              <c:numCache>
                <c:formatCode>General</c:formatCode>
                <c:ptCount val="12"/>
                <c:pt idx="0">
                  <c:v>-2.4491078813775117E-4</c:v>
                </c:pt>
                <c:pt idx="1">
                  <c:v>3.2850916133609015E-4</c:v>
                </c:pt>
                <c:pt idx="2">
                  <c:v>-3.1594739286358836E-4</c:v>
                </c:pt>
                <c:pt idx="3">
                  <c:v>4.4774394121896396E-5</c:v>
                </c:pt>
                <c:pt idx="4">
                  <c:v>1.2252238508338844E-3</c:v>
                </c:pt>
                <c:pt idx="5">
                  <c:v>-1.0535850745112686E-4</c:v>
                </c:pt>
                <c:pt idx="6">
                  <c:v>-3.2538953172535882E-4</c:v>
                </c:pt>
                <c:pt idx="7">
                  <c:v>-8.3127165023010572E-4</c:v>
                </c:pt>
                <c:pt idx="8">
                  <c:v>-7.9227914860951866E-5</c:v>
                </c:pt>
                <c:pt idx="9">
                  <c:v>1.2649925354057308E-3</c:v>
                </c:pt>
                <c:pt idx="10">
                  <c:v>4.5096804039455986E-18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5B-44CE-AF47-5C37D1C5C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9526752"/>
        <c:axId val="200856880"/>
      </c:barChart>
      <c:catAx>
        <c:axId val="56952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56880"/>
        <c:crosses val="autoZero"/>
        <c:auto val="1"/>
        <c:lblAlgn val="ctr"/>
        <c:lblOffset val="100"/>
        <c:noMultiLvlLbl val="0"/>
      </c:catAx>
      <c:valAx>
        <c:axId val="20085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2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'Shift-Share breakdown'!$B$95</c:f>
              <c:strCache>
                <c:ptCount val="1"/>
                <c:pt idx="0">
                  <c:v>Within Effect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'Shift-Share breakdown'!$A$108</c:f>
              <c:strCache>
                <c:ptCount val="1"/>
                <c:pt idx="0">
                  <c:v>Total productivity Growth</c:v>
                </c:pt>
              </c:strCache>
            </c:strRef>
          </c:cat>
          <c:val>
            <c:numRef>
              <c:f>'Shift-Share breakdown'!$B$108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E-4148-B5EB-FF6EE9C9C39A}"/>
            </c:ext>
          </c:extLst>
        </c:ser>
        <c:ser>
          <c:idx val="1"/>
          <c:order val="1"/>
          <c:tx>
            <c:strRef>
              <c:f>'Shift-Share breakdown'!$C$95</c:f>
              <c:strCache>
                <c:ptCount val="1"/>
                <c:pt idx="0">
                  <c:v>Structural Effect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'Shift-Share breakdown'!$A$108</c:f>
              <c:strCache>
                <c:ptCount val="1"/>
                <c:pt idx="0">
                  <c:v>Total productivity Growth</c:v>
                </c:pt>
              </c:strCache>
            </c:strRef>
          </c:cat>
          <c:val>
            <c:numRef>
              <c:f>'Shift-Share breakdown'!$C$108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9E-4148-B5EB-FF6EE9C9C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2857072"/>
        <c:axId val="679650704"/>
      </c:barChart>
      <c:catAx>
        <c:axId val="60285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50704"/>
        <c:crosses val="autoZero"/>
        <c:auto val="1"/>
        <c:lblAlgn val="ctr"/>
        <c:lblOffset val="100"/>
        <c:noMultiLvlLbl val="0"/>
      </c:catAx>
      <c:valAx>
        <c:axId val="6796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5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66195131620906"/>
          <c:y val="4.878048780487805E-2"/>
          <c:w val="0.80936694696379885"/>
          <c:h val="0.860982651558799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'Shift-Share Modern Services'!$N$4</c:f>
              <c:strCache>
                <c:ptCount val="1"/>
                <c:pt idx="0">
                  <c:v>Within Effect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'Shift-Share Modern Services'!$O$3</c:f>
              <c:strCache>
                <c:ptCount val="1"/>
                <c:pt idx="0">
                  <c:v>Total Growth in Productivity</c:v>
                </c:pt>
              </c:strCache>
            </c:strRef>
          </c:cat>
          <c:val>
            <c:numRef>
              <c:f>'Shift-Share Modern Services'!$O$4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2-4A7D-B064-18F9816A089D}"/>
            </c:ext>
          </c:extLst>
        </c:ser>
        <c:ser>
          <c:idx val="1"/>
          <c:order val="1"/>
          <c:tx>
            <c:strRef>
              <c:f>'Shift-Share Modern Services'!$N$5</c:f>
              <c:strCache>
                <c:ptCount val="1"/>
                <c:pt idx="0">
                  <c:v>Structural Change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'Shift-Share Modern Services'!$O$3</c:f>
              <c:strCache>
                <c:ptCount val="1"/>
                <c:pt idx="0">
                  <c:v>Total Growth in Productivity</c:v>
                </c:pt>
              </c:strCache>
            </c:strRef>
          </c:cat>
          <c:val>
            <c:numRef>
              <c:f>'Shift-Share Modern Services'!$O$5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B2-4A7D-B064-18F9816A0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14313344"/>
        <c:axId val="307358016"/>
      </c:barChart>
      <c:catAx>
        <c:axId val="3143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358016"/>
        <c:crosses val="autoZero"/>
        <c:auto val="1"/>
        <c:lblAlgn val="ctr"/>
        <c:lblOffset val="100"/>
        <c:noMultiLvlLbl val="0"/>
      </c:catAx>
      <c:valAx>
        <c:axId val="307358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1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'Shift-Share Modern Services'!$N$37</c:f>
              <c:strCache>
                <c:ptCount val="1"/>
                <c:pt idx="0">
                  <c:v>Within Effect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'Shift-Share Modern Services'!$O$36</c:f>
              <c:strCache>
                <c:ptCount val="1"/>
                <c:pt idx="0">
                  <c:v>Total Growth in Productivity</c:v>
                </c:pt>
              </c:strCache>
            </c:strRef>
          </c:cat>
          <c:val>
            <c:numRef>
              <c:f>'Shift-Share Modern Services'!$O$37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1-412F-83FF-F2BE59698C47}"/>
            </c:ext>
          </c:extLst>
        </c:ser>
        <c:ser>
          <c:idx val="1"/>
          <c:order val="1"/>
          <c:tx>
            <c:strRef>
              <c:f>'Shift-Share Modern Services'!$N$38</c:f>
              <c:strCache>
                <c:ptCount val="1"/>
                <c:pt idx="0">
                  <c:v>Structural Change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'Shift-Share Modern Services'!$O$36</c:f>
              <c:strCache>
                <c:ptCount val="1"/>
                <c:pt idx="0">
                  <c:v>Total Growth in Productivity</c:v>
                </c:pt>
              </c:strCache>
            </c:strRef>
          </c:cat>
          <c:val>
            <c:numRef>
              <c:f>'Shift-Share Modern Services'!$O$38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B1-412F-83FF-F2BE59698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7030624"/>
        <c:axId val="432149920"/>
      </c:barChart>
      <c:catAx>
        <c:axId val="39703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49920"/>
        <c:crosses val="autoZero"/>
        <c:auto val="1"/>
        <c:lblAlgn val="ctr"/>
        <c:lblOffset val="100"/>
        <c:noMultiLvlLbl val="0"/>
      </c:catAx>
      <c:valAx>
        <c:axId val="432149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3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'Shift-Share Modern Services'!$N$55</c:f>
              <c:strCache>
                <c:ptCount val="1"/>
                <c:pt idx="0">
                  <c:v>Within Effect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'Shift-Share Modern Services'!$O$54</c:f>
              <c:strCache>
                <c:ptCount val="1"/>
                <c:pt idx="0">
                  <c:v>Total Growth in Productivity</c:v>
                </c:pt>
              </c:strCache>
            </c:strRef>
          </c:cat>
          <c:val>
            <c:numRef>
              <c:f>'Shift-Share Modern Services'!$O$55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9-4087-AAF2-99E2409C16A0}"/>
            </c:ext>
          </c:extLst>
        </c:ser>
        <c:ser>
          <c:idx val="1"/>
          <c:order val="1"/>
          <c:tx>
            <c:strRef>
              <c:f>'Shift-Share Modern Services'!$N$56</c:f>
              <c:strCache>
                <c:ptCount val="1"/>
                <c:pt idx="0">
                  <c:v>Structural Change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'Shift-Share Modern Services'!$O$54</c:f>
              <c:strCache>
                <c:ptCount val="1"/>
                <c:pt idx="0">
                  <c:v>Total Growth in Productivity</c:v>
                </c:pt>
              </c:strCache>
            </c:strRef>
          </c:cat>
          <c:val>
            <c:numRef>
              <c:f>'Shift-Share Modern Services'!$O$56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39-4087-AAF2-99E2409C1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1637456"/>
        <c:axId val="446700928"/>
      </c:barChart>
      <c:catAx>
        <c:axId val="43163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00928"/>
        <c:crosses val="autoZero"/>
        <c:auto val="1"/>
        <c:lblAlgn val="ctr"/>
        <c:lblOffset val="100"/>
        <c:noMultiLvlLbl val="0"/>
      </c:catAx>
      <c:valAx>
        <c:axId val="4467009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'Shift-Share Modern Services'!$B$20</c:f>
              <c:strCache>
                <c:ptCount val="1"/>
                <c:pt idx="0">
                  <c:v>Within Effect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'Shift-Share Modern Services'!$A$21:$A$29</c:f>
              <c:strCache>
                <c:ptCount val="9"/>
                <c:pt idx="0">
                  <c:v>Low-Tech </c:v>
                </c:pt>
                <c:pt idx="1">
                  <c:v>Mid-Tech</c:v>
                </c:pt>
                <c:pt idx="2">
                  <c:v>High-Tech</c:v>
                </c:pt>
                <c:pt idx="3">
                  <c:v>Utilities</c:v>
                </c:pt>
                <c:pt idx="4">
                  <c:v>Business Services &amp; Transport storage comms</c:v>
                </c:pt>
                <c:pt idx="5">
                  <c:v>Other Market Services</c:v>
                </c:pt>
                <c:pt idx="6">
                  <c:v>Government Services and Other Social Services</c:v>
                </c:pt>
                <c:pt idx="7">
                  <c:v>Agriculture</c:v>
                </c:pt>
                <c:pt idx="8">
                  <c:v>Construction</c:v>
                </c:pt>
              </c:strCache>
            </c:strRef>
          </c:cat>
          <c:val>
            <c:numRef>
              <c:f>'Shift-Share Modern Services'!$B$21:$B$29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6-4154-9886-A045637CA17A}"/>
            </c:ext>
          </c:extLst>
        </c:ser>
        <c:ser>
          <c:idx val="1"/>
          <c:order val="1"/>
          <c:tx>
            <c:strRef>
              <c:f>'Shift-Share Modern Services'!$C$20</c:f>
              <c:strCache>
                <c:ptCount val="1"/>
                <c:pt idx="0">
                  <c:v>Structural Effect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'Shift-Share Modern Services'!$A$21:$A$29</c:f>
              <c:strCache>
                <c:ptCount val="9"/>
                <c:pt idx="0">
                  <c:v>Low-Tech </c:v>
                </c:pt>
                <c:pt idx="1">
                  <c:v>Mid-Tech</c:v>
                </c:pt>
                <c:pt idx="2">
                  <c:v>High-Tech</c:v>
                </c:pt>
                <c:pt idx="3">
                  <c:v>Utilities</c:v>
                </c:pt>
                <c:pt idx="4">
                  <c:v>Business Services &amp; Transport storage comms</c:v>
                </c:pt>
                <c:pt idx="5">
                  <c:v>Other Market Services</c:v>
                </c:pt>
                <c:pt idx="6">
                  <c:v>Government Services and Other Social Services</c:v>
                </c:pt>
                <c:pt idx="7">
                  <c:v>Agriculture</c:v>
                </c:pt>
                <c:pt idx="8">
                  <c:v>Construction</c:v>
                </c:pt>
              </c:strCache>
            </c:strRef>
          </c:cat>
          <c:val>
            <c:numRef>
              <c:f>'Shift-Share Modern Services'!$C$21:$C$29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16-4154-9886-A045637CA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037472"/>
        <c:axId val="437290192"/>
      </c:barChart>
      <c:catAx>
        <c:axId val="48403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90192"/>
        <c:crosses val="autoZero"/>
        <c:auto val="1"/>
        <c:lblAlgn val="ctr"/>
        <c:lblOffset val="100"/>
        <c:noMultiLvlLbl val="0"/>
      </c:catAx>
      <c:valAx>
        <c:axId val="4372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3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'Shift-Share Modern Services'!$A$4</c:f>
              <c:strCache>
                <c:ptCount val="1"/>
                <c:pt idx="0">
                  <c:v>Low-Tech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'Shift-Share Modern Services'!$E$3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Modern Services'!$E$4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1-4499-BB72-01CCCB05E9A3}"/>
            </c:ext>
          </c:extLst>
        </c:ser>
        <c:ser>
          <c:idx val="1"/>
          <c:order val="1"/>
          <c:tx>
            <c:strRef>
              <c:f>'Shift-Share Modern Services'!$A$5</c:f>
              <c:strCache>
                <c:ptCount val="1"/>
                <c:pt idx="0">
                  <c:v>Mid-Tech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'Shift-Share Modern Services'!$E$3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Modern Services'!$E$5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21-4499-BB72-01CCCB05E9A3}"/>
            </c:ext>
          </c:extLst>
        </c:ser>
        <c:ser>
          <c:idx val="2"/>
          <c:order val="2"/>
          <c:tx>
            <c:strRef>
              <c:f>'Shift-Share Modern Services'!$A$6</c:f>
              <c:strCache>
                <c:ptCount val="1"/>
                <c:pt idx="0">
                  <c:v>High-Tech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'Shift-Share Modern Services'!$E$3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Modern Services'!$E$6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21-4499-BB72-01CCCB05E9A3}"/>
            </c:ext>
          </c:extLst>
        </c:ser>
        <c:ser>
          <c:idx val="3"/>
          <c:order val="3"/>
          <c:tx>
            <c:strRef>
              <c:f>'Shift-Share Modern Services'!$A$7</c:f>
              <c:strCache>
                <c:ptCount val="1"/>
                <c:pt idx="0">
                  <c:v>Utilities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'Shift-Share Modern Services'!$E$3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Modern Services'!$E$7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21-4499-BB72-01CCCB05E9A3}"/>
            </c:ext>
          </c:extLst>
        </c:ser>
        <c:ser>
          <c:idx val="4"/>
          <c:order val="4"/>
          <c:tx>
            <c:strRef>
              <c:f>'Shift-Share Modern Services'!$A$8</c:f>
              <c:strCache>
                <c:ptCount val="1"/>
                <c:pt idx="0">
                  <c:v>Business Services &amp; Transport storage comms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'Shift-Share Modern Services'!$E$3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Modern Services'!$E$8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21-4499-BB72-01CCCB05E9A3}"/>
            </c:ext>
          </c:extLst>
        </c:ser>
        <c:ser>
          <c:idx val="5"/>
          <c:order val="5"/>
          <c:tx>
            <c:strRef>
              <c:f>'Shift-Share Modern Services'!$A$9</c:f>
              <c:strCache>
                <c:ptCount val="1"/>
                <c:pt idx="0">
                  <c:v>Other Market Services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'Shift-Share Modern Services'!$E$3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Modern Services'!$E$9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21-4499-BB72-01CCCB05E9A3}"/>
            </c:ext>
          </c:extLst>
        </c:ser>
        <c:ser>
          <c:idx val="6"/>
          <c:order val="6"/>
          <c:tx>
            <c:strRef>
              <c:f>'Shift-Share Modern Services'!$A$10</c:f>
              <c:strCache>
                <c:ptCount val="1"/>
                <c:pt idx="0">
                  <c:v>Government Services and Other Social Services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Modern Services'!$E$3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Modern Services'!$E$10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21-4499-BB72-01CCCB05E9A3}"/>
            </c:ext>
          </c:extLst>
        </c:ser>
        <c:ser>
          <c:idx val="7"/>
          <c:order val="7"/>
          <c:tx>
            <c:strRef>
              <c:f>'Shift-Share Modern Services'!$A$11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Modern Services'!$E$3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Modern Services'!$E$11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21-4499-BB72-01CCCB05E9A3}"/>
            </c:ext>
          </c:extLst>
        </c:ser>
        <c:ser>
          <c:idx val="8"/>
          <c:order val="8"/>
          <c:tx>
            <c:strRef>
              <c:f>'Shift-Share Modern Services'!$A$12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Modern Services'!$E$3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Modern Services'!$E$12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A21-4499-BB72-01CCCB05E9A3}"/>
            </c:ext>
          </c:extLst>
        </c:ser>
        <c:ser>
          <c:idx val="9"/>
          <c:order val="9"/>
          <c:tx>
            <c:strRef>
              <c:f>'Shift-Share Modern Services'!$A$13</c:f>
              <c:strCache>
                <c:ptCount val="1"/>
                <c:pt idx="0">
                  <c:v>Mining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Modern Services'!$E$3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Modern Services'!$E$13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A21-4499-BB72-01CCCB05E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4958688"/>
        <c:axId val="444503312"/>
      </c:barChart>
      <c:catAx>
        <c:axId val="39495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03312"/>
        <c:crosses val="autoZero"/>
        <c:auto val="1"/>
        <c:lblAlgn val="ctr"/>
        <c:lblOffset val="100"/>
        <c:noMultiLvlLbl val="0"/>
      </c:catAx>
      <c:valAx>
        <c:axId val="44450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5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868919510061243"/>
          <c:y val="3.1824876057159529E-2"/>
          <c:w val="0.32131085913756696"/>
          <c:h val="0.902446706356827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17699855794348"/>
          <c:y val="6.6863749064714428E-2"/>
          <c:w val="0.79862527741437705"/>
          <c:h val="0.910888733388913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'Shift-Share'!$A$4</c:f>
              <c:strCache>
                <c:ptCount val="1"/>
                <c:pt idx="0">
                  <c:v>Low-Tech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'Shift-Share'!$E$3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'Shift-Share'!$E$4</c:f>
              <c:numCache>
                <c:formatCode>General</c:formatCode>
                <c:ptCount val="1"/>
                <c:pt idx="0">
                  <c:v>8.8501374005816504E-3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A0-429A-AED0-4C9E1789F321}"/>
            </c:ext>
          </c:extLst>
        </c:ser>
        <c:ser>
          <c:idx val="1"/>
          <c:order val="1"/>
          <c:tx>
            <c:strRef>
              <c:f>'Shift-Share'!$A$5</c:f>
              <c:strCache>
                <c:ptCount val="1"/>
                <c:pt idx="0">
                  <c:v>Mid-Tech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'Shift-Share'!$E$3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'Shift-Share'!$E$5</c:f>
              <c:numCache>
                <c:formatCode>General</c:formatCode>
                <c:ptCount val="1"/>
                <c:pt idx="0">
                  <c:v>1.8021631828260905E-3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A0-429A-AED0-4C9E1789F321}"/>
            </c:ext>
          </c:extLst>
        </c:ser>
        <c:ser>
          <c:idx val="2"/>
          <c:order val="2"/>
          <c:tx>
            <c:strRef>
              <c:f>'Shift-Share'!$A$6</c:f>
              <c:strCache>
                <c:ptCount val="1"/>
                <c:pt idx="0">
                  <c:v>High-Tech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'Shift-Share'!$E$3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'Shift-Share'!$E$6</c:f>
              <c:numCache>
                <c:formatCode>General</c:formatCode>
                <c:ptCount val="1"/>
                <c:pt idx="0">
                  <c:v>2.1343214384845575E-2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A0-429A-AED0-4C9E1789F321}"/>
            </c:ext>
          </c:extLst>
        </c:ser>
        <c:ser>
          <c:idx val="3"/>
          <c:order val="3"/>
          <c:tx>
            <c:strRef>
              <c:f>'Shift-Share'!$A$7</c:f>
              <c:strCache>
                <c:ptCount val="1"/>
                <c:pt idx="0">
                  <c:v>Utilities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'Shift-Share'!$E$3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'Shift-Share'!$E$7</c:f>
              <c:numCache>
                <c:formatCode>General</c:formatCode>
                <c:ptCount val="1"/>
                <c:pt idx="0">
                  <c:v>5.679946517712915E-4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A0-429A-AED0-4C9E1789F321}"/>
            </c:ext>
          </c:extLst>
        </c:ser>
        <c:ser>
          <c:idx val="4"/>
          <c:order val="4"/>
          <c:tx>
            <c:strRef>
              <c:f>'Shift-Share'!$A$8</c:f>
              <c:strCache>
                <c:ptCount val="1"/>
                <c:pt idx="0">
                  <c:v>Traditional Services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'Shift-Share'!$E$3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'Shift-Share'!$E$8</c:f>
              <c:numCache>
                <c:formatCode>General</c:formatCode>
                <c:ptCount val="1"/>
                <c:pt idx="0">
                  <c:v>1.323023852974207E-2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A0-429A-AED0-4C9E1789F321}"/>
            </c:ext>
          </c:extLst>
        </c:ser>
        <c:ser>
          <c:idx val="5"/>
          <c:order val="5"/>
          <c:tx>
            <c:strRef>
              <c:f>'Shift-Share'!$A$9</c:f>
              <c:strCache>
                <c:ptCount val="1"/>
                <c:pt idx="0">
                  <c:v>Modern Services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'Shift-Share'!$E$3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'Shift-Share'!$E$9</c:f>
              <c:numCache>
                <c:formatCode>General</c:formatCode>
                <c:ptCount val="1"/>
                <c:pt idx="0">
                  <c:v>4.9529429617581937E-2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A0-429A-AED0-4C9E1789F321}"/>
            </c:ext>
          </c:extLst>
        </c:ser>
        <c:ser>
          <c:idx val="6"/>
          <c:order val="6"/>
          <c:tx>
            <c:strRef>
              <c:f>'Shift-Share'!$A$10</c:f>
              <c:strCache>
                <c:ptCount val="1"/>
                <c:pt idx="0">
                  <c:v>Govt and Other Services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'Shift-Share'!$E$3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'Shift-Share'!$E$10</c:f>
              <c:numCache>
                <c:formatCode>General</c:formatCode>
                <c:ptCount val="1"/>
                <c:pt idx="0">
                  <c:v>3.4886922221760243E-2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A0-429A-AED0-4C9E1789F321}"/>
            </c:ext>
          </c:extLst>
        </c:ser>
        <c:ser>
          <c:idx val="7"/>
          <c:order val="7"/>
          <c:tx>
            <c:strRef>
              <c:f>'Shift-Share'!$A$11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'Shift-Share'!$E$3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'Shift-Share'!$E$11</c:f>
              <c:numCache>
                <c:formatCode>General</c:formatCode>
                <c:ptCount val="1"/>
                <c:pt idx="0">
                  <c:v>8.0801909108474852E-3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A0-429A-AED0-4C9E1789F321}"/>
            </c:ext>
          </c:extLst>
        </c:ser>
        <c:ser>
          <c:idx val="8"/>
          <c:order val="8"/>
          <c:tx>
            <c:strRef>
              <c:f>'Shift-Share'!$A$12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'Shift-Share'!$E$3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'Shift-Share'!$E$12</c:f>
              <c:numCache>
                <c:formatCode>General</c:formatCode>
                <c:ptCount val="1"/>
                <c:pt idx="0">
                  <c:v>1.817314398582244E-2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A0-429A-AED0-4C9E1789F321}"/>
            </c:ext>
          </c:extLst>
        </c:ser>
        <c:ser>
          <c:idx val="9"/>
          <c:order val="9"/>
          <c:tx>
            <c:strRef>
              <c:f>'Shift-Share'!$A$13</c:f>
              <c:strCache>
                <c:ptCount val="1"/>
                <c:pt idx="0">
                  <c:v>Mining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'Shift-Share'!$E$3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'Shift-Share'!$E$13</c:f>
              <c:numCache>
                <c:formatCode>General</c:formatCode>
                <c:ptCount val="1"/>
                <c:pt idx="0">
                  <c:v>-3.8209972244349903E-2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4-483C-81B6-1C7AE7463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1919280"/>
        <c:axId val="588524064"/>
      </c:barChart>
      <c:catAx>
        <c:axId val="59191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24064"/>
        <c:crosses val="autoZero"/>
        <c:auto val="1"/>
        <c:lblAlgn val="ctr"/>
        <c:lblOffset val="100"/>
        <c:noMultiLvlLbl val="0"/>
      </c:catAx>
      <c:valAx>
        <c:axId val="58852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1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'Shift-Share Modern Services'!$G$4</c:f>
              <c:strCache>
                <c:ptCount val="1"/>
                <c:pt idx="0">
                  <c:v>Low-Tech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'Shift-Share Modern Services'!$J$3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Modern Services'!$J$4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7-4080-8554-7DB97AB9F41E}"/>
            </c:ext>
          </c:extLst>
        </c:ser>
        <c:ser>
          <c:idx val="1"/>
          <c:order val="1"/>
          <c:tx>
            <c:strRef>
              <c:f>'Shift-Share Modern Services'!$G$5</c:f>
              <c:strCache>
                <c:ptCount val="1"/>
                <c:pt idx="0">
                  <c:v>Mid-Tech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'Shift-Share Modern Services'!$J$3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Modern Services'!$J$5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57-4080-8554-7DB97AB9F41E}"/>
            </c:ext>
          </c:extLst>
        </c:ser>
        <c:ser>
          <c:idx val="2"/>
          <c:order val="2"/>
          <c:tx>
            <c:strRef>
              <c:f>'Shift-Share Modern Services'!$G$6</c:f>
              <c:strCache>
                <c:ptCount val="1"/>
                <c:pt idx="0">
                  <c:v>High-Tech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'Shift-Share Modern Services'!$J$3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Modern Services'!$J$6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57-4080-8554-7DB97AB9F41E}"/>
            </c:ext>
          </c:extLst>
        </c:ser>
        <c:ser>
          <c:idx val="3"/>
          <c:order val="3"/>
          <c:tx>
            <c:strRef>
              <c:f>'Shift-Share Modern Services'!$G$7</c:f>
              <c:strCache>
                <c:ptCount val="1"/>
                <c:pt idx="0">
                  <c:v>Utilities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'Shift-Share Modern Services'!$J$3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Modern Services'!$J$7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57-4080-8554-7DB97AB9F41E}"/>
            </c:ext>
          </c:extLst>
        </c:ser>
        <c:ser>
          <c:idx val="4"/>
          <c:order val="4"/>
          <c:tx>
            <c:strRef>
              <c:f>'Shift-Share Modern Services'!$G$8</c:f>
              <c:strCache>
                <c:ptCount val="1"/>
                <c:pt idx="0">
                  <c:v>Business Services &amp; Transport storage comms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'Shift-Share Modern Services'!$J$3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Modern Services'!$J$8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57-4080-8554-7DB97AB9F41E}"/>
            </c:ext>
          </c:extLst>
        </c:ser>
        <c:ser>
          <c:idx val="5"/>
          <c:order val="5"/>
          <c:tx>
            <c:strRef>
              <c:f>'Shift-Share Modern Services'!$G$9</c:f>
              <c:strCache>
                <c:ptCount val="1"/>
                <c:pt idx="0">
                  <c:v>Other Market Services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'Shift-Share Modern Services'!$J$3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Modern Services'!$J$9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57-4080-8554-7DB97AB9F41E}"/>
            </c:ext>
          </c:extLst>
        </c:ser>
        <c:ser>
          <c:idx val="6"/>
          <c:order val="6"/>
          <c:tx>
            <c:strRef>
              <c:f>'Shift-Share Modern Services'!$G$10</c:f>
              <c:strCache>
                <c:ptCount val="1"/>
                <c:pt idx="0">
                  <c:v>Government Services and Other Social Services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Modern Services'!$J$3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Modern Services'!$J$10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57-4080-8554-7DB97AB9F41E}"/>
            </c:ext>
          </c:extLst>
        </c:ser>
        <c:ser>
          <c:idx val="7"/>
          <c:order val="7"/>
          <c:tx>
            <c:strRef>
              <c:f>'Shift-Share Modern Services'!$G$11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Modern Services'!$J$3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Modern Services'!$J$11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57-4080-8554-7DB97AB9F41E}"/>
            </c:ext>
          </c:extLst>
        </c:ser>
        <c:ser>
          <c:idx val="8"/>
          <c:order val="8"/>
          <c:tx>
            <c:strRef>
              <c:f>'Shift-Share Modern Services'!$G$12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Modern Services'!$J$3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Modern Services'!$J$12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57-4080-8554-7DB97AB9F41E}"/>
            </c:ext>
          </c:extLst>
        </c:ser>
        <c:ser>
          <c:idx val="9"/>
          <c:order val="9"/>
          <c:tx>
            <c:strRef>
              <c:f>'Shift-Share Modern Services'!$G$13</c:f>
              <c:strCache>
                <c:ptCount val="1"/>
                <c:pt idx="0">
                  <c:v>Mining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Modern Services'!$J$3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Modern Services'!$J$13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57-4080-8554-7DB97AB9F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9960400"/>
        <c:axId val="389643744"/>
      </c:barChart>
      <c:catAx>
        <c:axId val="4899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43744"/>
        <c:crosses val="autoZero"/>
        <c:auto val="1"/>
        <c:lblAlgn val="ctr"/>
        <c:lblOffset val="100"/>
        <c:noMultiLvlLbl val="0"/>
      </c:catAx>
      <c:valAx>
        <c:axId val="3896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503252919885481"/>
          <c:y val="5.3364255699727164E-2"/>
          <c:w val="0.30811112974206256"/>
          <c:h val="0.946635744300272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'Shift-Share'!$G$4</c:f>
              <c:strCache>
                <c:ptCount val="1"/>
                <c:pt idx="0">
                  <c:v>Low-Tech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'Shift-Share'!$J$3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'Shift-Share'!$J$4</c:f>
              <c:numCache>
                <c:formatCode>General</c:formatCode>
                <c:ptCount val="1"/>
                <c:pt idx="0">
                  <c:v>-6.3995545066915255E-3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E-4D1F-A481-BAD7BFDBE787}"/>
            </c:ext>
          </c:extLst>
        </c:ser>
        <c:ser>
          <c:idx val="1"/>
          <c:order val="1"/>
          <c:tx>
            <c:strRef>
              <c:f>'Shift-Share'!$G$5</c:f>
              <c:strCache>
                <c:ptCount val="1"/>
                <c:pt idx="0">
                  <c:v>Mid-Tech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'Shift-Share'!$J$3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'Shift-Share'!$J$5</c:f>
              <c:numCache>
                <c:formatCode>General</c:formatCode>
                <c:ptCount val="1"/>
                <c:pt idx="0">
                  <c:v>7.8659048202345556E-3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DE-4D1F-A481-BAD7BFDBE787}"/>
            </c:ext>
          </c:extLst>
        </c:ser>
        <c:ser>
          <c:idx val="2"/>
          <c:order val="2"/>
          <c:tx>
            <c:strRef>
              <c:f>'Shift-Share'!$G$6</c:f>
              <c:strCache>
                <c:ptCount val="1"/>
                <c:pt idx="0">
                  <c:v>High-Tech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'Shift-Share'!$J$3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'Shift-Share'!$J$6</c:f>
              <c:numCache>
                <c:formatCode>General</c:formatCode>
                <c:ptCount val="1"/>
                <c:pt idx="0">
                  <c:v>-8.7995944427136218E-3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DE-4D1F-A481-BAD7BFDBE787}"/>
            </c:ext>
          </c:extLst>
        </c:ser>
        <c:ser>
          <c:idx val="3"/>
          <c:order val="3"/>
          <c:tx>
            <c:strRef>
              <c:f>'Shift-Share'!$G$7</c:f>
              <c:strCache>
                <c:ptCount val="1"/>
                <c:pt idx="0">
                  <c:v>Utilities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'Shift-Share'!$J$3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'Shift-Share'!$J$7</c:f>
              <c:numCache>
                <c:formatCode>General</c:formatCode>
                <c:ptCount val="1"/>
                <c:pt idx="0">
                  <c:v>1.6525523739833992E-3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DE-4D1F-A481-BAD7BFDBE787}"/>
            </c:ext>
          </c:extLst>
        </c:ser>
        <c:ser>
          <c:idx val="4"/>
          <c:order val="4"/>
          <c:tx>
            <c:strRef>
              <c:f>'Shift-Share'!$G$8</c:f>
              <c:strCache>
                <c:ptCount val="1"/>
                <c:pt idx="0">
                  <c:v>Traditional Services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'Shift-Share'!$J$3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'Shift-Share'!$J$8</c:f>
              <c:numCache>
                <c:formatCode>General</c:formatCode>
                <c:ptCount val="1"/>
                <c:pt idx="0">
                  <c:v>3.1147086021881123E-2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DE-4D1F-A481-BAD7BFDBE787}"/>
            </c:ext>
          </c:extLst>
        </c:ser>
        <c:ser>
          <c:idx val="5"/>
          <c:order val="5"/>
          <c:tx>
            <c:strRef>
              <c:f>'Shift-Share'!$G$9</c:f>
              <c:strCache>
                <c:ptCount val="1"/>
                <c:pt idx="0">
                  <c:v>Modern Services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'Shift-Share'!$J$3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'Shift-Share'!$J$9</c:f>
              <c:numCache>
                <c:formatCode>General</c:formatCode>
                <c:ptCount val="1"/>
                <c:pt idx="0">
                  <c:v>-1.9362704734218743E-3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DE-4D1F-A481-BAD7BFDBE787}"/>
            </c:ext>
          </c:extLst>
        </c:ser>
        <c:ser>
          <c:idx val="6"/>
          <c:order val="6"/>
          <c:tx>
            <c:strRef>
              <c:f>'Shift-Share'!$G$10</c:f>
              <c:strCache>
                <c:ptCount val="1"/>
                <c:pt idx="0">
                  <c:v>Govt and Other Services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'Shift-Share'!$J$3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'Shift-Share'!$J$10</c:f>
              <c:numCache>
                <c:formatCode>General</c:formatCode>
                <c:ptCount val="1"/>
                <c:pt idx="0">
                  <c:v>-8.6978571639922155E-3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DE-4D1F-A481-BAD7BFDBE787}"/>
            </c:ext>
          </c:extLst>
        </c:ser>
        <c:ser>
          <c:idx val="7"/>
          <c:order val="7"/>
          <c:tx>
            <c:strRef>
              <c:f>'Shift-Share'!$G$11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'Shift-Share'!$J$3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'Shift-Share'!$J$11</c:f>
              <c:numCache>
                <c:formatCode>General</c:formatCode>
                <c:ptCount val="1"/>
                <c:pt idx="0">
                  <c:v>-1.7513909219775366E-2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0DE-4D1F-A481-BAD7BFDBE787}"/>
            </c:ext>
          </c:extLst>
        </c:ser>
        <c:ser>
          <c:idx val="8"/>
          <c:order val="8"/>
          <c:tx>
            <c:strRef>
              <c:f>'Shift-Share'!$G$12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'Shift-Share'!$J$3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'Shift-Share'!$J$12</c:f>
              <c:numCache>
                <c:formatCode>General</c:formatCode>
                <c:ptCount val="1"/>
                <c:pt idx="0">
                  <c:v>-1.5027607219638274E-3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0DE-4D1F-A481-BAD7BFDBE787}"/>
            </c:ext>
          </c:extLst>
        </c:ser>
        <c:ser>
          <c:idx val="9"/>
          <c:order val="9"/>
          <c:tx>
            <c:strRef>
              <c:f>'Shift-Share'!$G$13</c:f>
              <c:strCache>
                <c:ptCount val="1"/>
                <c:pt idx="0">
                  <c:v>Mining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'Shift-Share'!$J$3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'Shift-Share'!$J$13</c:f>
              <c:numCache>
                <c:formatCode>General</c:formatCode>
                <c:ptCount val="1"/>
                <c:pt idx="0">
                  <c:v>2.8894351866409474E-2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E3-40B5-9391-BE164F561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2864592"/>
        <c:axId val="446200368"/>
      </c:barChart>
      <c:catAx>
        <c:axId val="58286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00368"/>
        <c:crosses val="autoZero"/>
        <c:auto val="1"/>
        <c:lblAlgn val="ctr"/>
        <c:lblOffset val="100"/>
        <c:noMultiLvlLbl val="0"/>
      </c:catAx>
      <c:valAx>
        <c:axId val="44620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6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'Shift-Share'!$N$4</c:f>
              <c:strCache>
                <c:ptCount val="1"/>
                <c:pt idx="0">
                  <c:v>Within Effect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'Shift-Share'!$O$3</c:f>
              <c:strCache>
                <c:ptCount val="1"/>
                <c:pt idx="0">
                  <c:v>Total Growth in Productivity</c:v>
                </c:pt>
              </c:strCache>
            </c:strRef>
          </c:cat>
          <c:val>
            <c:numRef>
              <c:f>'Shift-Share'!$O$4</c:f>
              <c:numCache>
                <c:formatCode>0.00</c:formatCode>
                <c:ptCount val="1"/>
                <c:pt idx="0">
                  <c:v>0.11825346264142889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C-4A74-AF8C-C21C48648977}"/>
            </c:ext>
          </c:extLst>
        </c:ser>
        <c:ser>
          <c:idx val="1"/>
          <c:order val="1"/>
          <c:tx>
            <c:strRef>
              <c:f>'Shift-Share'!$N$5</c:f>
              <c:strCache>
                <c:ptCount val="1"/>
                <c:pt idx="0">
                  <c:v>Structural Change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'Shift-Share'!$O$3</c:f>
              <c:strCache>
                <c:ptCount val="1"/>
                <c:pt idx="0">
                  <c:v>Total Growth in Productivity</c:v>
                </c:pt>
              </c:strCache>
            </c:strRef>
          </c:cat>
          <c:val>
            <c:numRef>
              <c:f>'Shift-Share'!$O$5</c:f>
              <c:numCache>
                <c:formatCode>0.00</c:formatCode>
                <c:ptCount val="1"/>
                <c:pt idx="0">
                  <c:v>2.4709948553950121E-2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9C-4A74-AF8C-C21C48648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14313344"/>
        <c:axId val="307358016"/>
      </c:barChart>
      <c:catAx>
        <c:axId val="3143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358016"/>
        <c:crosses val="autoZero"/>
        <c:auto val="1"/>
        <c:lblAlgn val="ctr"/>
        <c:lblOffset val="100"/>
        <c:noMultiLvlLbl val="0"/>
      </c:catAx>
      <c:valAx>
        <c:axId val="307358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1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'Shift-Share'!$B$20</c:f>
              <c:strCache>
                <c:ptCount val="1"/>
                <c:pt idx="0">
                  <c:v>Within Effect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'Shift-Share'!$A$21:$A$30</c:f>
              <c:strCache>
                <c:ptCount val="10"/>
                <c:pt idx="0">
                  <c:v>Low-Tech </c:v>
                </c:pt>
                <c:pt idx="1">
                  <c:v>Mid-Tech</c:v>
                </c:pt>
                <c:pt idx="2">
                  <c:v>High-Tech</c:v>
                </c:pt>
                <c:pt idx="3">
                  <c:v>Utilities</c:v>
                </c:pt>
                <c:pt idx="4">
                  <c:v>Traditional Services</c:v>
                </c:pt>
                <c:pt idx="5">
                  <c:v>Modern Services</c:v>
                </c:pt>
                <c:pt idx="6">
                  <c:v>Govt and Other Services</c:v>
                </c:pt>
                <c:pt idx="7">
                  <c:v>Agriculture</c:v>
                </c:pt>
                <c:pt idx="8">
                  <c:v>Construction</c:v>
                </c:pt>
                <c:pt idx="9">
                  <c:v>Mining</c:v>
                </c:pt>
              </c:strCache>
            </c:strRef>
          </c:cat>
          <c:val>
            <c:numRef>
              <c:f>'Shift-Share'!$B$21:$B$30</c:f>
              <c:numCache>
                <c:formatCode>General</c:formatCode>
                <c:ptCount val="10"/>
                <c:pt idx="0">
                  <c:v>1.5894997496531619E-3</c:v>
                </c:pt>
                <c:pt idx="1">
                  <c:v>3.4878463189945191E-4</c:v>
                </c:pt>
                <c:pt idx="2">
                  <c:v>3.793429819915939E-3</c:v>
                </c:pt>
                <c:pt idx="3">
                  <c:v>2.0672085910872573E-4</c:v>
                </c:pt>
                <c:pt idx="4">
                  <c:v>2.7835382441054818E-3</c:v>
                </c:pt>
                <c:pt idx="5">
                  <c:v>9.5730800667085825E-3</c:v>
                </c:pt>
                <c:pt idx="6">
                  <c:v>6.5466369670017874E-3</c:v>
                </c:pt>
                <c:pt idx="7">
                  <c:v>2.0756015809961382E-3</c:v>
                </c:pt>
                <c:pt idx="8">
                  <c:v>3.5585920162711977E-3</c:v>
                </c:pt>
                <c:pt idx="9">
                  <c:v>-7.7270377235264349E-3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4-406B-9ED0-C9DF26440D5B}"/>
            </c:ext>
          </c:extLst>
        </c:ser>
        <c:ser>
          <c:idx val="1"/>
          <c:order val="1"/>
          <c:tx>
            <c:strRef>
              <c:f>'Shift-Share'!$C$20</c:f>
              <c:strCache>
                <c:ptCount val="1"/>
                <c:pt idx="0">
                  <c:v>Structural Effect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'Shift-Share'!$A$21:$A$30</c:f>
              <c:strCache>
                <c:ptCount val="10"/>
                <c:pt idx="0">
                  <c:v>Low-Tech </c:v>
                </c:pt>
                <c:pt idx="1">
                  <c:v>Mid-Tech</c:v>
                </c:pt>
                <c:pt idx="2">
                  <c:v>High-Tech</c:v>
                </c:pt>
                <c:pt idx="3">
                  <c:v>Utilities</c:v>
                </c:pt>
                <c:pt idx="4">
                  <c:v>Traditional Services</c:v>
                </c:pt>
                <c:pt idx="5">
                  <c:v>Modern Services</c:v>
                </c:pt>
                <c:pt idx="6">
                  <c:v>Govt and Other Services</c:v>
                </c:pt>
                <c:pt idx="7">
                  <c:v>Agriculture</c:v>
                </c:pt>
                <c:pt idx="8">
                  <c:v>Construction</c:v>
                </c:pt>
                <c:pt idx="9">
                  <c:v>Mining</c:v>
                </c:pt>
              </c:strCache>
            </c:strRef>
          </c:cat>
          <c:val>
            <c:numRef>
              <c:f>'Shift-Share'!$C$21:$C$30</c:f>
              <c:numCache>
                <c:formatCode>General</c:formatCode>
                <c:ptCount val="10"/>
                <c:pt idx="0">
                  <c:v>-1.1265896254336553E-3</c:v>
                </c:pt>
                <c:pt idx="1">
                  <c:v>1.5111421421460148E-3</c:v>
                </c:pt>
                <c:pt idx="2">
                  <c:v>-1.4533580071725064E-3</c:v>
                </c:pt>
                <c:pt idx="3">
                  <c:v>2.0596221296072343E-4</c:v>
                </c:pt>
                <c:pt idx="4">
                  <c:v>5.6360297138358679E-3</c:v>
                </c:pt>
                <c:pt idx="5">
                  <c:v>-4.846491342751835E-4</c:v>
                </c:pt>
                <c:pt idx="6">
                  <c:v>-1.4967918459366505E-3</c:v>
                </c:pt>
                <c:pt idx="7">
                  <c:v>-3.8238495910584863E-3</c:v>
                </c:pt>
                <c:pt idx="8">
                  <c:v>-3.6444840836037862E-4</c:v>
                </c:pt>
                <c:pt idx="9">
                  <c:v>5.8189656628663614E-3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B4-406B-9ED0-C9DF26440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8223328"/>
        <c:axId val="665307664"/>
      </c:barChart>
      <c:catAx>
        <c:axId val="46822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07664"/>
        <c:crosses val="autoZero"/>
        <c:auto val="1"/>
        <c:lblAlgn val="ctr"/>
        <c:lblOffset val="100"/>
        <c:noMultiLvlLbl val="0"/>
      </c:catAx>
      <c:valAx>
        <c:axId val="66530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2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'Shift-Share'!$N$4</c:f>
              <c:strCache>
                <c:ptCount val="1"/>
                <c:pt idx="0">
                  <c:v>Within Effect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'Shift-Share'!$O$3</c:f>
              <c:strCache>
                <c:ptCount val="1"/>
                <c:pt idx="0">
                  <c:v>Total Growth in Productivity</c:v>
                </c:pt>
              </c:strCache>
            </c:strRef>
          </c:cat>
          <c:val>
            <c:numRef>
              <c:f>'Shift-Share'!$O$4</c:f>
              <c:numCache>
                <c:formatCode>0.00</c:formatCode>
                <c:ptCount val="1"/>
                <c:pt idx="0">
                  <c:v>0.11825346264142889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E-48C8-992C-156E6644AB47}"/>
            </c:ext>
          </c:extLst>
        </c:ser>
        <c:ser>
          <c:idx val="1"/>
          <c:order val="1"/>
          <c:tx>
            <c:strRef>
              <c:f>'Shift-Share'!$N$5</c:f>
              <c:strCache>
                <c:ptCount val="1"/>
                <c:pt idx="0">
                  <c:v>Structural Change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'Shift-Share'!$O$3</c:f>
              <c:strCache>
                <c:ptCount val="1"/>
                <c:pt idx="0">
                  <c:v>Total Growth in Productivity</c:v>
                </c:pt>
              </c:strCache>
            </c:strRef>
          </c:cat>
          <c:val>
            <c:numRef>
              <c:f>'Shift-Share'!$O$5</c:f>
              <c:numCache>
                <c:formatCode>0.00</c:formatCode>
                <c:ptCount val="1"/>
                <c:pt idx="0">
                  <c:v>2.4709948553950121E-2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8E-48C8-992C-156E6644A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7270384"/>
        <c:axId val="557215904"/>
      </c:barChart>
      <c:catAx>
        <c:axId val="39727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15904"/>
        <c:crosses val="autoZero"/>
        <c:auto val="1"/>
        <c:lblAlgn val="ctr"/>
        <c:lblOffset val="100"/>
        <c:noMultiLvlLbl val="0"/>
      </c:catAx>
      <c:valAx>
        <c:axId val="5572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7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'Shift-Share'!$B$20</c:f>
              <c:strCache>
                <c:ptCount val="1"/>
                <c:pt idx="0">
                  <c:v>Within Effect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'Shift-Share'!$A$31</c:f>
              <c:strCache>
                <c:ptCount val="1"/>
                <c:pt idx="0">
                  <c:v>from SUM Total Productivity without Imputed Rent</c:v>
                </c:pt>
              </c:strCache>
            </c:strRef>
          </c:cat>
          <c:val>
            <c:numRef>
              <c:f>'Shift-Share'!$B$31</c:f>
              <c:numCache>
                <c:formatCode>General</c:formatCode>
                <c:ptCount val="1"/>
                <c:pt idx="0">
                  <c:v>2.2748846212134025E-2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0-456F-9843-CED082FA310F}"/>
            </c:ext>
          </c:extLst>
        </c:ser>
        <c:ser>
          <c:idx val="1"/>
          <c:order val="1"/>
          <c:tx>
            <c:strRef>
              <c:f>'Shift-Share'!$C$20</c:f>
              <c:strCache>
                <c:ptCount val="1"/>
                <c:pt idx="0">
                  <c:v>Structural Effect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'Shift-Share'!$A$31</c:f>
              <c:strCache>
                <c:ptCount val="1"/>
                <c:pt idx="0">
                  <c:v>from SUM Total Productivity without Imputed Rent</c:v>
                </c:pt>
              </c:strCache>
            </c:strRef>
          </c:cat>
          <c:val>
            <c:numRef>
              <c:f>'Shift-Share'!$C$31</c:f>
              <c:numCache>
                <c:formatCode>General</c:formatCode>
                <c:ptCount val="1"/>
                <c:pt idx="0">
                  <c:v>4.4224131195721075E-3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0-456F-9843-CED082FA3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37792"/>
        <c:axId val="282664736"/>
      </c:barChart>
      <c:catAx>
        <c:axId val="46583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664736"/>
        <c:crosses val="autoZero"/>
        <c:auto val="1"/>
        <c:lblAlgn val="ctr"/>
        <c:lblOffset val="100"/>
        <c:noMultiLvlLbl val="0"/>
      </c:catAx>
      <c:valAx>
        <c:axId val="28266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3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'Shift-Share'!$N$4</c:f>
              <c:strCache>
                <c:ptCount val="1"/>
                <c:pt idx="0">
                  <c:v>Within Effect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'Shift-Share'!$Q$3</c:f>
              <c:numCache>
                <c:formatCode>General</c:formatCode>
                <c:ptCount val="1"/>
              </c:numCache>
            </c:numRef>
          </c:cat>
          <c:val>
            <c:numRef>
              <c:f>'Shift-Share'!$Q$4</c:f>
              <c:numCache>
                <c:formatCode>General</c:formatCode>
                <c:ptCount val="1"/>
                <c:pt idx="0">
                  <c:v>1.9708910440238148E-2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8A-4900-AD23-202935581A96}"/>
            </c:ext>
          </c:extLst>
        </c:ser>
        <c:ser>
          <c:idx val="1"/>
          <c:order val="1"/>
          <c:tx>
            <c:strRef>
              <c:f>'Shift-Share'!$N$5</c:f>
              <c:strCache>
                <c:ptCount val="1"/>
                <c:pt idx="0">
                  <c:v>Structural Change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'Shift-Share'!$Q$3</c:f>
              <c:numCache>
                <c:formatCode>General</c:formatCode>
                <c:ptCount val="1"/>
              </c:numCache>
            </c:numRef>
          </c:cat>
          <c:val>
            <c:numRef>
              <c:f>'Shift-Share'!$Q$5</c:f>
              <c:numCache>
                <c:formatCode>General</c:formatCode>
                <c:ptCount val="1"/>
                <c:pt idx="0">
                  <c:v>4.1183247589916868E-3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8A-4900-AD23-202935581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8505184"/>
        <c:axId val="506380928"/>
      </c:barChart>
      <c:catAx>
        <c:axId val="45850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80928"/>
        <c:crosses val="autoZero"/>
        <c:auto val="1"/>
        <c:lblAlgn val="ctr"/>
        <c:lblOffset val="100"/>
        <c:noMultiLvlLbl val="0"/>
      </c:catAx>
      <c:valAx>
        <c:axId val="50638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0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13" Type="http://schemas.openxmlformats.org/officeDocument/2006/relationships/chart" Target="../charts/chart22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5" Type="http://schemas.openxmlformats.org/officeDocument/2006/relationships/chart" Target="../charts/chart2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Relationship Id="rId14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831274</xdr:colOff>
      <xdr:row>42</xdr:row>
      <xdr:rowOff>126421</xdr:rowOff>
    </xdr:from>
    <xdr:to>
      <xdr:col>32</xdr:col>
      <xdr:colOff>363682</xdr:colOff>
      <xdr:row>81</xdr:row>
      <xdr:rowOff>86590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222DDF-E5A9-4650-8264-AA36407CF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77</xdr:row>
      <xdr:rowOff>74467</xdr:rowOff>
    </xdr:from>
    <xdr:to>
      <xdr:col>8</xdr:col>
      <xdr:colOff>346363</xdr:colOff>
      <xdr:row>108</xdr:row>
      <xdr:rowOff>173182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B23348-34D2-4E0A-AF04-BA6A8E84C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584785</xdr:colOff>
      <xdr:row>17</xdr:row>
      <xdr:rowOff>137753</xdr:rowOff>
    </xdr:from>
    <xdr:to>
      <xdr:col>23</xdr:col>
      <xdr:colOff>346661</xdr:colOff>
      <xdr:row>32</xdr:row>
      <xdr:rowOff>29216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94289-C007-475D-AB0F-D1D1ADED3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318246</xdr:colOff>
      <xdr:row>14</xdr:row>
      <xdr:rowOff>0</xdr:rowOff>
    </xdr:from>
    <xdr:to>
      <xdr:col>19</xdr:col>
      <xdr:colOff>3921</xdr:colOff>
      <xdr:row>25</xdr:row>
      <xdr:rowOff>272865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D02C88-55B6-446F-A497-9FD090014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110529</xdr:colOff>
      <xdr:row>5</xdr:row>
      <xdr:rowOff>174812</xdr:rowOff>
    </xdr:from>
    <xdr:to>
      <xdr:col>38</xdr:col>
      <xdr:colOff>474724</xdr:colOff>
      <xdr:row>19</xdr:row>
      <xdr:rowOff>76812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315354-D2C3-45CD-A956-314F8EA52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298120</xdr:colOff>
      <xdr:row>23</xdr:row>
      <xdr:rowOff>24988</xdr:rowOff>
    </xdr:from>
    <xdr:to>
      <xdr:col>12</xdr:col>
      <xdr:colOff>315438</xdr:colOff>
      <xdr:row>47</xdr:row>
      <xdr:rowOff>115042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4D69FE5-C0D7-43EA-9BAB-0D5893D96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159203</xdr:colOff>
      <xdr:row>2</xdr:row>
      <xdr:rowOff>19050</xdr:rowOff>
    </xdr:from>
    <xdr:to>
      <xdr:col>24</xdr:col>
      <xdr:colOff>206828</xdr:colOff>
      <xdr:row>14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D2B700-8D60-4D03-BEDA-A17EE6CBC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455838</xdr:colOff>
      <xdr:row>18</xdr:row>
      <xdr:rowOff>145596</xdr:rowOff>
    </xdr:from>
    <xdr:to>
      <xdr:col>28</xdr:col>
      <xdr:colOff>449036</xdr:colOff>
      <xdr:row>31</xdr:row>
      <xdr:rowOff>44903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A9B01C7-8710-4775-9300-F152DCDE2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20409</xdr:colOff>
      <xdr:row>3</xdr:row>
      <xdr:rowOff>145596</xdr:rowOff>
    </xdr:from>
    <xdr:to>
      <xdr:col>32</xdr:col>
      <xdr:colOff>306159</xdr:colOff>
      <xdr:row>17</xdr:row>
      <xdr:rowOff>4082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79AA44-1E8F-4287-BCE1-1B12D8E5B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50426</xdr:colOff>
      <xdr:row>8</xdr:row>
      <xdr:rowOff>446154</xdr:rowOff>
    </xdr:from>
    <xdr:to>
      <xdr:col>17</xdr:col>
      <xdr:colOff>414620</xdr:colOff>
      <xdr:row>20</xdr:row>
      <xdr:rowOff>100533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7F39E5-26C7-4252-97C9-4A84816A2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397808</xdr:colOff>
      <xdr:row>38</xdr:row>
      <xdr:rowOff>85166</xdr:rowOff>
    </xdr:from>
    <xdr:to>
      <xdr:col>21</xdr:col>
      <xdr:colOff>537883</xdr:colOff>
      <xdr:row>52</xdr:row>
      <xdr:rowOff>161366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86130D-8B27-4863-9F57-999D69F62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341778</xdr:colOff>
      <xdr:row>77</xdr:row>
      <xdr:rowOff>118782</xdr:rowOff>
    </xdr:from>
    <xdr:to>
      <xdr:col>22</xdr:col>
      <xdr:colOff>168088</xdr:colOff>
      <xdr:row>92</xdr:row>
      <xdr:rowOff>4482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CC7A81-99AB-45F6-8C81-E26C417D6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539483</xdr:colOff>
      <xdr:row>8</xdr:row>
      <xdr:rowOff>443751</xdr:rowOff>
    </xdr:from>
    <xdr:to>
      <xdr:col>22</xdr:col>
      <xdr:colOff>231321</xdr:colOff>
      <xdr:row>20</xdr:row>
      <xdr:rowOff>98130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76166DA-5651-48E5-8DC4-FAE1BA0CE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397807</xdr:colOff>
      <xdr:row>7</xdr:row>
      <xdr:rowOff>17929</xdr:rowOff>
    </xdr:from>
    <xdr:to>
      <xdr:col>27</xdr:col>
      <xdr:colOff>44823</xdr:colOff>
      <xdr:row>16</xdr:row>
      <xdr:rowOff>94129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0D3ABE8-FCD3-448D-A79E-7F7F2C988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554690</xdr:colOff>
      <xdr:row>21</xdr:row>
      <xdr:rowOff>85164</xdr:rowOff>
    </xdr:from>
    <xdr:to>
      <xdr:col>11</xdr:col>
      <xdr:colOff>61631</xdr:colOff>
      <xdr:row>34</xdr:row>
      <xdr:rowOff>4482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EFD21FE-CCF5-4B27-8997-352F04249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574901</xdr:colOff>
      <xdr:row>39</xdr:row>
      <xdr:rowOff>19729</xdr:rowOff>
    </xdr:from>
    <xdr:to>
      <xdr:col>17</xdr:col>
      <xdr:colOff>275544</xdr:colOff>
      <xdr:row>53</xdr:row>
      <xdr:rowOff>132669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2FBA52C-CA70-4A1D-8C48-4836E9966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551089</xdr:colOff>
      <xdr:row>41</xdr:row>
      <xdr:rowOff>50346</xdr:rowOff>
    </xdr:from>
    <xdr:to>
      <xdr:col>13</xdr:col>
      <xdr:colOff>6803</xdr:colOff>
      <xdr:row>50</xdr:row>
      <xdr:rowOff>126546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3B8839A-5324-4E53-BBE6-897DCB300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156481</xdr:colOff>
      <xdr:row>53</xdr:row>
      <xdr:rowOff>186417</xdr:rowOff>
    </xdr:from>
    <xdr:to>
      <xdr:col>11</xdr:col>
      <xdr:colOff>462643</xdr:colOff>
      <xdr:row>69</xdr:row>
      <xdr:rowOff>163285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A8BCCD4-D11C-45FF-9E3F-6AC18598C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360588</xdr:colOff>
      <xdr:row>19</xdr:row>
      <xdr:rowOff>104774</xdr:rowOff>
    </xdr:from>
    <xdr:to>
      <xdr:col>19</xdr:col>
      <xdr:colOff>34016</xdr:colOff>
      <xdr:row>32</xdr:row>
      <xdr:rowOff>4081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B3076E3-2822-45A0-BF42-0AA6A2346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510266</xdr:colOff>
      <xdr:row>56</xdr:row>
      <xdr:rowOff>145595</xdr:rowOff>
    </xdr:from>
    <xdr:to>
      <xdr:col>20</xdr:col>
      <xdr:colOff>183695</xdr:colOff>
      <xdr:row>69</xdr:row>
      <xdr:rowOff>44902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3D0AF09-224E-413B-AA51-87C37CDF4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129267</xdr:colOff>
      <xdr:row>76</xdr:row>
      <xdr:rowOff>118382</xdr:rowOff>
    </xdr:from>
    <xdr:to>
      <xdr:col>29</xdr:col>
      <xdr:colOff>13607</xdr:colOff>
      <xdr:row>86</xdr:row>
      <xdr:rowOff>4082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AC466ED-488C-409A-96CA-2A4BF8D34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29</xdr:col>
      <xdr:colOff>401409</xdr:colOff>
      <xdr:row>77</xdr:row>
      <xdr:rowOff>172810</xdr:rowOff>
    </xdr:from>
    <xdr:to>
      <xdr:col>37</xdr:col>
      <xdr:colOff>74838</xdr:colOff>
      <xdr:row>87</xdr:row>
      <xdr:rowOff>58510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D0A6289-16A0-4A8D-A534-7D603882A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483053</xdr:colOff>
      <xdr:row>96</xdr:row>
      <xdr:rowOff>118382</xdr:rowOff>
    </xdr:from>
    <xdr:to>
      <xdr:col>15</xdr:col>
      <xdr:colOff>156481</xdr:colOff>
      <xdr:row>108</xdr:row>
      <xdr:rowOff>4082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D45B4FD-537F-4B43-8A13-9DA6AFFC4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387803</xdr:colOff>
      <xdr:row>100</xdr:row>
      <xdr:rowOff>104775</xdr:rowOff>
    </xdr:from>
    <xdr:to>
      <xdr:col>24</xdr:col>
      <xdr:colOff>61231</xdr:colOff>
      <xdr:row>112</xdr:row>
      <xdr:rowOff>180975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443C597-3F6C-4BDF-97A5-BA0FD8A7E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465044</xdr:colOff>
      <xdr:row>1</xdr:row>
      <xdr:rowOff>29136</xdr:rowOff>
    </xdr:from>
    <xdr:to>
      <xdr:col>21</xdr:col>
      <xdr:colOff>224120</xdr:colOff>
      <xdr:row>14</xdr:row>
      <xdr:rowOff>105336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4FD13F-2607-4495-B109-E50A0EE96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420220</xdr:colOff>
      <xdr:row>35</xdr:row>
      <xdr:rowOff>29137</xdr:rowOff>
    </xdr:from>
    <xdr:to>
      <xdr:col>21</xdr:col>
      <xdr:colOff>560295</xdr:colOff>
      <xdr:row>47</xdr:row>
      <xdr:rowOff>105337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38D97E-4CC2-44AC-8F35-971D371A5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341778</xdr:colOff>
      <xdr:row>54</xdr:row>
      <xdr:rowOff>118782</xdr:rowOff>
    </xdr:from>
    <xdr:to>
      <xdr:col>22</xdr:col>
      <xdr:colOff>168088</xdr:colOff>
      <xdr:row>67</xdr:row>
      <xdr:rowOff>4482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CD3DF6E-A2BA-40E2-B1D8-53F1B15F0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207307</xdr:colOff>
      <xdr:row>16</xdr:row>
      <xdr:rowOff>141193</xdr:rowOff>
    </xdr:from>
    <xdr:to>
      <xdr:col>16</xdr:col>
      <xdr:colOff>336175</xdr:colOff>
      <xdr:row>33</xdr:row>
      <xdr:rowOff>67234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556DCCB-7152-4AF2-B0A5-0B3B3A203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411417</xdr:colOff>
      <xdr:row>1</xdr:row>
      <xdr:rowOff>73959</xdr:rowOff>
    </xdr:from>
    <xdr:to>
      <xdr:col>28</xdr:col>
      <xdr:colOff>272143</xdr:colOff>
      <xdr:row>13</xdr:row>
      <xdr:rowOff>150159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7E7E33A-B22E-494F-896E-28B721885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585725</xdr:colOff>
      <xdr:row>0</xdr:row>
      <xdr:rowOff>169098</xdr:rowOff>
    </xdr:from>
    <xdr:to>
      <xdr:col>36</xdr:col>
      <xdr:colOff>265338</xdr:colOff>
      <xdr:row>13</xdr:row>
      <xdr:rowOff>73353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338927-EB29-4D05-9300-80C82C13D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ai-gen.tan/Desktop/Structure%20of%20the%20Economy/Preliminaries/Preliminary%20Employ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"/>
      <sheetName val="Services"/>
      <sheetName val="Market vs non Market"/>
      <sheetName val="Services from Census"/>
      <sheetName val=" Services from census"/>
      <sheetName val="Manufacturing"/>
      <sheetName val="Manufacturing Employees only"/>
      <sheetName val="Assumption on Manufacturing Emp"/>
      <sheetName val="Share of MANUFACTURING employe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0">
          <cell r="C30">
            <v>89.509743161389991</v>
          </cell>
          <cell r="T30">
            <v>95.028282446283711</v>
          </cell>
          <cell r="U30">
            <v>108.22581990521327</v>
          </cell>
          <cell r="V30">
            <v>118.34455857857654</v>
          </cell>
          <cell r="W30">
            <v>130.35084810799387</v>
          </cell>
          <cell r="X30">
            <v>130.7313413707422</v>
          </cell>
          <cell r="Y30">
            <v>125.27773991928912</v>
          </cell>
          <cell r="Z30">
            <v>136.00310248448969</v>
          </cell>
        </row>
        <row r="31">
          <cell r="T31">
            <v>6.2256629134041086</v>
          </cell>
          <cell r="U31">
            <v>7.215907319641917</v>
          </cell>
          <cell r="V31">
            <v>7.9185905119323454</v>
          </cell>
          <cell r="W31">
            <v>9.547734021614005</v>
          </cell>
          <cell r="X31">
            <v>9.439187728021686</v>
          </cell>
          <cell r="Y31">
            <v>10.140944094608052</v>
          </cell>
          <cell r="Z31">
            <v>10.555307192225655</v>
          </cell>
        </row>
        <row r="32">
          <cell r="T32">
            <v>2.9824695793936451</v>
          </cell>
          <cell r="U32">
            <v>2.9655860979462876</v>
          </cell>
          <cell r="V32">
            <v>2.6423105746160021</v>
          </cell>
          <cell r="W32">
            <v>2.657122925099122</v>
          </cell>
          <cell r="X32">
            <v>3.0766335830324683</v>
          </cell>
          <cell r="Y32">
            <v>2.9101344683800874</v>
          </cell>
          <cell r="Z32">
            <v>2.5679369965283834</v>
          </cell>
        </row>
        <row r="33">
          <cell r="T33">
            <v>34.709959585272991</v>
          </cell>
          <cell r="U33">
            <v>35.602232754081101</v>
          </cell>
          <cell r="V33">
            <v>33.418231418896511</v>
          </cell>
          <cell r="W33">
            <v>32.734898766401749</v>
          </cell>
          <cell r="X33">
            <v>34.343763255783109</v>
          </cell>
          <cell r="Y33">
            <v>33.009325608958761</v>
          </cell>
          <cell r="Z33">
            <v>33.198149844998284</v>
          </cell>
        </row>
        <row r="34">
          <cell r="T34">
            <v>62.790034786293987</v>
          </cell>
          <cell r="U34">
            <v>60.288572933122701</v>
          </cell>
          <cell r="V34">
            <v>57.771419088119529</v>
          </cell>
          <cell r="W34">
            <v>56.806887716939954</v>
          </cell>
          <cell r="X34">
            <v>60.762794559606483</v>
          </cell>
          <cell r="Y34">
            <v>60.984233434098954</v>
          </cell>
          <cell r="Z34">
            <v>62.345398473267572</v>
          </cell>
        </row>
        <row r="35">
          <cell r="T35">
            <v>9.9814257413763379</v>
          </cell>
          <cell r="U35">
            <v>10.720893101632438</v>
          </cell>
          <cell r="V35">
            <v>13.080317805606972</v>
          </cell>
          <cell r="W35">
            <v>13.014904609615602</v>
          </cell>
          <cell r="X35">
            <v>17.571098456737044</v>
          </cell>
          <cell r="Y35">
            <v>11.230479461659584</v>
          </cell>
          <cell r="Z35">
            <v>12.183348215553393</v>
          </cell>
        </row>
        <row r="36">
          <cell r="T36">
            <v>117.76306771769704</v>
          </cell>
          <cell r="U36">
            <v>118.11351658767772</v>
          </cell>
          <cell r="V36">
            <v>112.38856255026639</v>
          </cell>
          <cell r="W36">
            <v>110.45744809488177</v>
          </cell>
          <cell r="X36">
            <v>104.31614316177091</v>
          </cell>
          <cell r="Y36">
            <v>97.871981120345026</v>
          </cell>
          <cell r="Z36">
            <v>97.762563966096778</v>
          </cell>
        </row>
        <row r="37">
          <cell r="T37">
            <v>69.187641301596187</v>
          </cell>
          <cell r="U37">
            <v>77.752888888888876</v>
          </cell>
          <cell r="V37">
            <v>81.581130460971167</v>
          </cell>
          <cell r="W37">
            <v>55.916005664680299</v>
          </cell>
          <cell r="X37">
            <v>56.291297759897361</v>
          </cell>
          <cell r="Y37">
            <v>56.322972570532023</v>
          </cell>
          <cell r="Z37">
            <v>59.0825280735246</v>
          </cell>
        </row>
        <row r="38">
          <cell r="T38">
            <v>29.875608493760861</v>
          </cell>
          <cell r="U38">
            <v>33.76975671406003</v>
          </cell>
          <cell r="V38">
            <v>35.701684520874373</v>
          </cell>
          <cell r="W38">
            <v>36.947752398145546</v>
          </cell>
          <cell r="X38">
            <v>41.233751252420326</v>
          </cell>
          <cell r="Y38">
            <v>40.869908140454982</v>
          </cell>
          <cell r="Z38">
            <v>43.674324235518228</v>
          </cell>
        </row>
        <row r="39">
          <cell r="T39">
            <v>15.340848021824915</v>
          </cell>
          <cell r="U39">
            <v>15.385124802527645</v>
          </cell>
          <cell r="V39">
            <v>15.302416659938549</v>
          </cell>
          <cell r="W39">
            <v>16.237489644808132</v>
          </cell>
          <cell r="X39">
            <v>15.730446308761971</v>
          </cell>
          <cell r="Y39">
            <v>15.308282557386072</v>
          </cell>
          <cell r="Z39">
            <v>14.548216478292863</v>
          </cell>
        </row>
        <row r="40">
          <cell r="T40">
            <v>69.744238503947031</v>
          </cell>
          <cell r="U40">
            <v>76.121714586624535</v>
          </cell>
          <cell r="V40">
            <v>78.952536545949812</v>
          </cell>
          <cell r="W40">
            <v>85.649052178068601</v>
          </cell>
          <cell r="X40">
            <v>86.70901361342419</v>
          </cell>
          <cell r="Y40">
            <v>83.823432646411817</v>
          </cell>
          <cell r="Z40">
            <v>86.228764164544401</v>
          </cell>
        </row>
        <row r="41">
          <cell r="T41">
            <v>12.858808609388639</v>
          </cell>
          <cell r="U41">
            <v>13.44198841495524</v>
          </cell>
          <cell r="V41">
            <v>17.672618365839273</v>
          </cell>
          <cell r="W41">
            <v>17.469314870913859</v>
          </cell>
          <cell r="X41">
            <v>16.073316643281693</v>
          </cell>
          <cell r="Y41">
            <v>15.784613035810192</v>
          </cell>
          <cell r="Z41">
            <v>18.406716373227578</v>
          </cell>
        </row>
        <row r="42">
          <cell r="T42">
            <v>298.08334880078286</v>
          </cell>
          <cell r="U42">
            <v>312.49685097419695</v>
          </cell>
          <cell r="V42">
            <v>325.01495157312621</v>
          </cell>
          <cell r="W42">
            <v>341.36779102483013</v>
          </cell>
          <cell r="X42">
            <v>363.82835558776776</v>
          </cell>
          <cell r="Y42">
            <v>359.8533677077782</v>
          </cell>
          <cell r="Z42">
            <v>373.90850060077867</v>
          </cell>
        </row>
        <row r="43">
          <cell r="T43">
            <v>76.931626010475583</v>
          </cell>
          <cell r="U43">
            <v>87.80166403370194</v>
          </cell>
          <cell r="V43">
            <v>91.311802921514243</v>
          </cell>
          <cell r="W43">
            <v>93.994492975309313</v>
          </cell>
          <cell r="X43">
            <v>97.963171753911922</v>
          </cell>
          <cell r="Y43">
            <v>95.257811676503565</v>
          </cell>
          <cell r="Z43">
            <v>98.235421246877451</v>
          </cell>
        </row>
        <row r="44">
          <cell r="T44">
            <v>51.909392926666584</v>
          </cell>
          <cell r="U44">
            <v>57.867020537124802</v>
          </cell>
          <cell r="V44">
            <v>60.866564789623418</v>
          </cell>
          <cell r="W44">
            <v>62.981158463741586</v>
          </cell>
          <cell r="X44">
            <v>67.534531580056637</v>
          </cell>
          <cell r="Y44">
            <v>67.695598084053344</v>
          </cell>
          <cell r="Z44">
            <v>72.288396217000766</v>
          </cell>
        </row>
        <row r="45">
          <cell r="T45">
            <v>96.047804730667877</v>
          </cell>
          <cell r="U45">
            <v>100.94707530279094</v>
          </cell>
          <cell r="V45">
            <v>108.40702406252512</v>
          </cell>
          <cell r="W45">
            <v>133.80249546431563</v>
          </cell>
          <cell r="X45">
            <v>132.97791826355393</v>
          </cell>
          <cell r="Y45">
            <v>127.7192630988164</v>
          </cell>
          <cell r="Z45">
            <v>133.15742487020989</v>
          </cell>
        </row>
        <row r="46">
          <cell r="T46">
            <v>654.29776739396345</v>
          </cell>
          <cell r="U46">
            <v>683.26073091100591</v>
          </cell>
          <cell r="V46">
            <v>660.27439426079991</v>
          </cell>
          <cell r="W46">
            <v>667.82930417524938</v>
          </cell>
          <cell r="X46">
            <v>674.43361418999598</v>
          </cell>
          <cell r="Y46">
            <v>662.67811595445767</v>
          </cell>
          <cell r="Z46">
            <v>677.43186523734607</v>
          </cell>
        </row>
        <row r="47">
          <cell r="T47">
            <v>123.12104052626451</v>
          </cell>
          <cell r="U47">
            <v>136.13947551342812</v>
          </cell>
          <cell r="V47">
            <v>143.29201125672407</v>
          </cell>
          <cell r="W47">
            <v>127.95023712101879</v>
          </cell>
          <cell r="X47">
            <v>128.58097515871799</v>
          </cell>
          <cell r="Y47">
            <v>129.78706453934294</v>
          </cell>
          <cell r="Z47">
            <v>135.70771214871078</v>
          </cell>
        </row>
        <row r="48">
          <cell r="T48">
            <v>32.706064709621835</v>
          </cell>
          <cell r="U48">
            <v>41.557501843075308</v>
          </cell>
          <cell r="V48">
            <v>45.262381618602802</v>
          </cell>
          <cell r="W48">
            <v>49.392462205082424</v>
          </cell>
          <cell r="X48">
            <v>52.30641235166145</v>
          </cell>
          <cell r="Y48">
            <v>52.707944303250777</v>
          </cell>
          <cell r="Z48">
            <v>55.075266269500958</v>
          </cell>
        </row>
        <row r="49">
          <cell r="T49">
            <v>103.244976172394</v>
          </cell>
          <cell r="U49">
            <v>107.98095839915744</v>
          </cell>
          <cell r="V49">
            <v>108.46430038434598</v>
          </cell>
          <cell r="W49">
            <v>123.97894011882948</v>
          </cell>
          <cell r="X49">
            <v>126.13162754823055</v>
          </cell>
          <cell r="Y49">
            <v>126.00597955982055</v>
          </cell>
          <cell r="Z49">
            <v>125.50481745819901</v>
          </cell>
        </row>
        <row r="50">
          <cell r="T50">
            <v>38.424412464633242</v>
          </cell>
          <cell r="U50">
            <v>40.985478672985778</v>
          </cell>
          <cell r="V50">
            <v>36.336358067523634</v>
          </cell>
          <cell r="W50">
            <v>43.580526402612477</v>
          </cell>
          <cell r="X50">
            <v>45.739554251055679</v>
          </cell>
          <cell r="Y50">
            <v>44.884074990447331</v>
          </cell>
          <cell r="Z50">
            <v>42.308701547258678</v>
          </cell>
        </row>
        <row r="51">
          <cell r="T51">
            <v>80.889952533834617</v>
          </cell>
          <cell r="U51">
            <v>87.941426013691412</v>
          </cell>
          <cell r="V51">
            <v>85.916521694201151</v>
          </cell>
          <cell r="W51">
            <v>74.350789822998365</v>
          </cell>
          <cell r="X51">
            <v>76.379206296518674</v>
          </cell>
          <cell r="Y51">
            <v>72.421813103769026</v>
          </cell>
          <cell r="Z51">
            <v>68.547431806952474</v>
          </cell>
        </row>
        <row r="52">
          <cell r="T52">
            <v>26.355566030456096</v>
          </cell>
          <cell r="U52">
            <v>27.417815692469723</v>
          </cell>
          <cell r="V52">
            <v>23.779312289425679</v>
          </cell>
          <cell r="W52">
            <v>28.782343226850276</v>
          </cell>
          <cell r="X52">
            <v>30.345845325050078</v>
          </cell>
          <cell r="Y52">
            <v>30.15491992382513</v>
          </cell>
          <cell r="Z52">
            <v>31.878106098897664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37"/>
  <sheetViews>
    <sheetView zoomScale="55" zoomScaleNormal="55" workbookViewId="0">
      <selection activeCell="C7" sqref="C7"/>
    </sheetView>
  </sheetViews>
  <sheetFormatPr defaultRowHeight="15" x14ac:dyDescent="0.25"/>
  <cols>
    <col min="2" max="2" width="18.7109375" customWidth="1"/>
    <col min="17" max="17" width="9.140625" customWidth="1"/>
  </cols>
  <sheetData>
    <row r="1" spans="2:32" x14ac:dyDescent="0.25">
      <c r="B1" t="s">
        <v>25</v>
      </c>
    </row>
    <row r="2" spans="2:32" x14ac:dyDescent="0.25">
      <c r="C2">
        <v>1987</v>
      </c>
      <c r="D2">
        <v>1988</v>
      </c>
      <c r="E2">
        <v>1989</v>
      </c>
      <c r="F2">
        <v>1990</v>
      </c>
      <c r="G2">
        <v>1991</v>
      </c>
      <c r="H2">
        <v>1992</v>
      </c>
      <c r="I2">
        <v>1993</v>
      </c>
      <c r="J2">
        <v>1994</v>
      </c>
      <c r="K2">
        <v>1995</v>
      </c>
      <c r="L2">
        <v>1996</v>
      </c>
      <c r="M2">
        <v>1997</v>
      </c>
      <c r="N2">
        <v>1998</v>
      </c>
      <c r="O2">
        <v>1999</v>
      </c>
      <c r="P2">
        <v>2000</v>
      </c>
      <c r="Q2">
        <v>2001</v>
      </c>
      <c r="R2">
        <v>2002</v>
      </c>
      <c r="S2">
        <v>2003</v>
      </c>
      <c r="T2">
        <v>2004</v>
      </c>
      <c r="U2">
        <v>2005</v>
      </c>
      <c r="V2">
        <v>2006</v>
      </c>
      <c r="W2">
        <v>2007</v>
      </c>
      <c r="X2">
        <v>2008</v>
      </c>
      <c r="Y2">
        <v>2009</v>
      </c>
      <c r="Z2">
        <v>2010</v>
      </c>
      <c r="AA2">
        <v>2011</v>
      </c>
      <c r="AB2">
        <v>2012</v>
      </c>
      <c r="AC2">
        <v>2013</v>
      </c>
      <c r="AD2">
        <v>2014</v>
      </c>
      <c r="AE2">
        <v>2015</v>
      </c>
      <c r="AF2">
        <v>2016</v>
      </c>
    </row>
    <row r="3" spans="2:32" x14ac:dyDescent="0.25">
      <c r="B3" s="2" t="s">
        <v>24</v>
      </c>
      <c r="C3">
        <v>2835.6919601527379</v>
      </c>
      <c r="D3">
        <v>3176.2160743899958</v>
      </c>
      <c r="E3">
        <v>3598.1043575158014</v>
      </c>
      <c r="F3">
        <v>3777.4068778442688</v>
      </c>
      <c r="G3">
        <v>3784.9405971858009</v>
      </c>
      <c r="H3">
        <v>4497.630446894751</v>
      </c>
      <c r="I3">
        <v>5859.7269038437817</v>
      </c>
      <c r="J3">
        <v>6665.8348733877319</v>
      </c>
      <c r="K3">
        <v>8038.4785374149078</v>
      </c>
      <c r="L3">
        <v>8710.4863026795847</v>
      </c>
      <c r="M3">
        <v>8038.4785374149078</v>
      </c>
      <c r="N3">
        <v>9005.808100867649</v>
      </c>
      <c r="O3">
        <v>9477.4189316475677</v>
      </c>
      <c r="P3">
        <v>11076.07417592071</v>
      </c>
      <c r="Q3">
        <v>11535.579839505303</v>
      </c>
      <c r="R3">
        <v>12223.084496471562</v>
      </c>
      <c r="S3">
        <v>12731.697635553743</v>
      </c>
      <c r="T3">
        <v>13552.494011727746</v>
      </c>
      <c r="U3">
        <v>14383.813418365518</v>
      </c>
      <c r="V3">
        <v>15105.652474900777</v>
      </c>
      <c r="W3">
        <v>15797.928157106944</v>
      </c>
      <c r="X3">
        <v>16185.947445176238</v>
      </c>
      <c r="Y3">
        <v>16413.175671960587</v>
      </c>
      <c r="Z3">
        <v>17701</v>
      </c>
      <c r="AA3">
        <v>18404</v>
      </c>
      <c r="AB3">
        <v>19331</v>
      </c>
      <c r="AC3">
        <v>20184</v>
      </c>
      <c r="AD3">
        <v>20905</v>
      </c>
      <c r="AE3">
        <v>21538</v>
      </c>
      <c r="AF3">
        <v>22622</v>
      </c>
    </row>
    <row r="4" spans="2:32" ht="45" x14ac:dyDescent="0.25">
      <c r="B4" s="2" t="s">
        <v>23</v>
      </c>
      <c r="C4">
        <v>682.36957954422667</v>
      </c>
      <c r="D4">
        <v>687.89483929762127</v>
      </c>
      <c r="E4">
        <v>781.82425510532858</v>
      </c>
      <c r="F4">
        <v>897.85470992661408</v>
      </c>
      <c r="G4">
        <v>900.61733980331121</v>
      </c>
      <c r="H4">
        <v>1063.6125025284505</v>
      </c>
      <c r="I4">
        <v>1234.8955548836816</v>
      </c>
      <c r="J4">
        <v>1422.7543864990964</v>
      </c>
      <c r="K4">
        <v>1494.5827632932258</v>
      </c>
      <c r="L4">
        <v>1823.3357186202013</v>
      </c>
      <c r="M4">
        <v>2030.5329593724966</v>
      </c>
      <c r="N4">
        <v>2121.6997453035069</v>
      </c>
      <c r="O4">
        <v>2179.7149727141496</v>
      </c>
      <c r="P4">
        <v>2560.9578956983732</v>
      </c>
      <c r="Q4">
        <v>2649.5723557571405</v>
      </c>
      <c r="R4">
        <v>2891.046759417281</v>
      </c>
      <c r="S4">
        <v>3085.9985715465691</v>
      </c>
      <c r="T4">
        <v>3345.1958672184633</v>
      </c>
      <c r="U4">
        <v>3431.594965775761</v>
      </c>
      <c r="V4">
        <v>3526.0031640838893</v>
      </c>
      <c r="W4">
        <v>3704.8065699704962</v>
      </c>
      <c r="X4">
        <v>3990.8920193890676</v>
      </c>
      <c r="Y4">
        <v>4178.6830029042621</v>
      </c>
      <c r="Z4">
        <v>4472</v>
      </c>
      <c r="AA4">
        <v>4644</v>
      </c>
      <c r="AB4">
        <v>4838</v>
      </c>
      <c r="AC4">
        <v>5052</v>
      </c>
      <c r="AD4">
        <v>5293</v>
      </c>
      <c r="AE4">
        <v>5595</v>
      </c>
      <c r="AF4">
        <v>5972</v>
      </c>
    </row>
    <row r="5" spans="2:32" ht="45" x14ac:dyDescent="0.25">
      <c r="B5" s="2" t="s">
        <v>22</v>
      </c>
      <c r="C5">
        <v>16370.160048114487</v>
      </c>
      <c r="D5">
        <v>19443.116660617688</v>
      </c>
      <c r="E5">
        <v>23090.886636626114</v>
      </c>
      <c r="F5">
        <v>27086.167353308792</v>
      </c>
      <c r="G5">
        <v>31671.560648494935</v>
      </c>
      <c r="H5">
        <v>35592.530892329036</v>
      </c>
      <c r="I5">
        <v>39349.580975467732</v>
      </c>
      <c r="J5">
        <v>43840.993378521845</v>
      </c>
      <c r="K5">
        <v>48631.833275112898</v>
      </c>
      <c r="L5">
        <v>52323.315293973435</v>
      </c>
      <c r="M5">
        <v>55933.930033557561</v>
      </c>
      <c r="N5">
        <v>54222.603555897527</v>
      </c>
      <c r="O5">
        <v>56056.32375354346</v>
      </c>
      <c r="P5">
        <v>58668.118313956918</v>
      </c>
      <c r="Q5">
        <v>59656.569340067086</v>
      </c>
      <c r="R5">
        <v>62246.026622511454</v>
      </c>
      <c r="S5">
        <v>63583.521774935463</v>
      </c>
      <c r="T5">
        <v>68838.287042597978</v>
      </c>
      <c r="U5">
        <v>75144.832941072498</v>
      </c>
      <c r="V5">
        <v>79905.322749725819</v>
      </c>
      <c r="W5">
        <v>92097.594090335566</v>
      </c>
      <c r="X5">
        <v>102683.97274461987</v>
      </c>
      <c r="Y5">
        <v>104212.36637068634</v>
      </c>
      <c r="Z5">
        <v>112771</v>
      </c>
      <c r="AA5">
        <v>120411</v>
      </c>
      <c r="AB5">
        <v>125905</v>
      </c>
      <c r="AC5">
        <v>133797</v>
      </c>
      <c r="AD5">
        <v>145714</v>
      </c>
      <c r="AE5">
        <v>155745</v>
      </c>
      <c r="AF5">
        <v>165455</v>
      </c>
    </row>
    <row r="6" spans="2:32" x14ac:dyDescent="0.25">
      <c r="B6" s="3" t="s">
        <v>21</v>
      </c>
      <c r="C6">
        <v>3494.5786532492948</v>
      </c>
      <c r="D6">
        <v>3959.5970639100747</v>
      </c>
      <c r="E6">
        <v>4081.057096545353</v>
      </c>
      <c r="F6">
        <v>4254.5714288814652</v>
      </c>
      <c r="G6">
        <v>4218.7118001986692</v>
      </c>
      <c r="H6">
        <v>4568.0539893020414</v>
      </c>
      <c r="I6">
        <v>4864.1851164890058</v>
      </c>
      <c r="J6">
        <v>5375.4740157727492</v>
      </c>
      <c r="K6">
        <v>5444.8797487071943</v>
      </c>
      <c r="L6">
        <v>6153.9749868541048</v>
      </c>
      <c r="M6">
        <v>7110.6173391338689</v>
      </c>
      <c r="N6">
        <v>6637.5015929640704</v>
      </c>
      <c r="O6">
        <v>7341.9697822486842</v>
      </c>
      <c r="P6">
        <v>7560.5978409921863</v>
      </c>
      <c r="Q6">
        <v>8035.1085753152847</v>
      </c>
      <c r="R6">
        <v>8699.0627587027375</v>
      </c>
      <c r="S6">
        <v>9474.8787882043816</v>
      </c>
      <c r="T6">
        <v>9817.6812198446423</v>
      </c>
      <c r="U6">
        <v>10699.044313824998</v>
      </c>
      <c r="V6">
        <v>11338.713203154952</v>
      </c>
      <c r="W6">
        <v>12749.546085403032</v>
      </c>
      <c r="X6">
        <v>14005.598272802536</v>
      </c>
      <c r="Y6">
        <v>14975.959456337063</v>
      </c>
      <c r="Z6">
        <v>16309</v>
      </c>
      <c r="AA6">
        <v>17449</v>
      </c>
      <c r="AB6">
        <v>18575</v>
      </c>
      <c r="AC6">
        <v>19837</v>
      </c>
      <c r="AD6">
        <v>21306</v>
      </c>
      <c r="AE6">
        <v>22838</v>
      </c>
      <c r="AF6">
        <v>24630</v>
      </c>
    </row>
    <row r="7" spans="2:32" x14ac:dyDescent="0.25">
      <c r="B7" s="3" t="s">
        <v>20</v>
      </c>
      <c r="C7">
        <v>1010.4678762601521</v>
      </c>
      <c r="D7">
        <v>1117.3521918938541</v>
      </c>
      <c r="E7">
        <v>1224.2365075275561</v>
      </c>
      <c r="F7">
        <v>1336.8761324646114</v>
      </c>
      <c r="G7">
        <v>1468.4260593983984</v>
      </c>
      <c r="H7">
        <v>1642.7297125856662</v>
      </c>
      <c r="I7">
        <v>1860.609279069751</v>
      </c>
      <c r="J7">
        <v>2173.0403555374955</v>
      </c>
      <c r="K7">
        <v>2509.314856261989</v>
      </c>
      <c r="L7">
        <v>2760.0819044795207</v>
      </c>
      <c r="M7">
        <v>3199.9519726643716</v>
      </c>
      <c r="N7">
        <v>3025.6483194771035</v>
      </c>
      <c r="O7">
        <v>3070.868606860593</v>
      </c>
      <c r="P7">
        <v>3513.2052361754527</v>
      </c>
      <c r="Q7">
        <v>3666.2425854785497</v>
      </c>
      <c r="R7">
        <v>3688.8654979842249</v>
      </c>
      <c r="S7">
        <v>3619.666000908042</v>
      </c>
      <c r="T7">
        <v>4215.846283410543</v>
      </c>
      <c r="U7">
        <v>4732.1809923636019</v>
      </c>
      <c r="V7">
        <v>4996.1513533742054</v>
      </c>
      <c r="W7">
        <v>5360.1652758637138</v>
      </c>
      <c r="X7">
        <v>5479.4943431698775</v>
      </c>
      <c r="Y7">
        <v>5422.3239318576434</v>
      </c>
      <c r="Z7">
        <v>5555</v>
      </c>
      <c r="AA7">
        <v>5760</v>
      </c>
      <c r="AB7">
        <v>5927</v>
      </c>
      <c r="AC7">
        <v>6102</v>
      </c>
      <c r="AD7">
        <v>6313</v>
      </c>
      <c r="AE7">
        <v>6536</v>
      </c>
      <c r="AF7">
        <v>6833</v>
      </c>
    </row>
    <row r="8" spans="2:32" x14ac:dyDescent="0.25">
      <c r="B8" s="2" t="s">
        <v>19</v>
      </c>
      <c r="P8">
        <v>18469.296767852324</v>
      </c>
      <c r="Q8">
        <v>18765.61685420221</v>
      </c>
      <c r="R8">
        <v>19499.482875581019</v>
      </c>
      <c r="S8">
        <v>19456.068714681838</v>
      </c>
      <c r="T8">
        <v>20693.034250707267</v>
      </c>
      <c r="U8">
        <v>21731.339686313106</v>
      </c>
      <c r="V8">
        <v>22914.490853436575</v>
      </c>
      <c r="W8">
        <v>25051.449853354217</v>
      </c>
      <c r="X8">
        <v>26561.876948700632</v>
      </c>
      <c r="Y8">
        <v>25862.705350119526</v>
      </c>
      <c r="Z8">
        <v>27737</v>
      </c>
      <c r="AA8">
        <v>29267</v>
      </c>
      <c r="AB8">
        <v>30750</v>
      </c>
      <c r="AC8">
        <v>32158</v>
      </c>
      <c r="AD8">
        <v>33874</v>
      </c>
      <c r="AE8">
        <v>35794</v>
      </c>
      <c r="AF8">
        <v>37804</v>
      </c>
    </row>
    <row r="9" spans="2:32" x14ac:dyDescent="0.25">
      <c r="B9" s="2" t="s">
        <v>18</v>
      </c>
      <c r="P9">
        <v>13453.568281549522</v>
      </c>
      <c r="Q9">
        <v>16367.246500696585</v>
      </c>
      <c r="R9">
        <v>17449.10197525848</v>
      </c>
      <c r="S9">
        <v>18918.705249353126</v>
      </c>
      <c r="T9">
        <v>21074.919791651108</v>
      </c>
      <c r="U9">
        <v>25183.095438644723</v>
      </c>
      <c r="V9">
        <v>27729.919877357541</v>
      </c>
      <c r="W9">
        <v>30776.397891687855</v>
      </c>
      <c r="X9">
        <v>33826.35292006869</v>
      </c>
      <c r="Y9">
        <v>37099.694895653935</v>
      </c>
      <c r="Z9">
        <v>40774</v>
      </c>
      <c r="AA9">
        <v>43785</v>
      </c>
      <c r="AB9">
        <v>47525</v>
      </c>
      <c r="AC9">
        <v>51798</v>
      </c>
      <c r="AD9">
        <v>56900</v>
      </c>
      <c r="AE9">
        <v>62173</v>
      </c>
      <c r="AF9">
        <v>67157</v>
      </c>
    </row>
    <row r="10" spans="2:32" x14ac:dyDescent="0.25">
      <c r="B10" s="2" t="s">
        <v>17</v>
      </c>
      <c r="P10">
        <v>29139.689843186978</v>
      </c>
      <c r="Q10">
        <v>31187.278244069628</v>
      </c>
      <c r="R10">
        <v>34512.815909442521</v>
      </c>
      <c r="S10">
        <v>36494.269286716364</v>
      </c>
      <c r="T10">
        <v>38739.731089237095</v>
      </c>
      <c r="U10">
        <v>41187.320029114009</v>
      </c>
      <c r="V10">
        <v>44651.344096206492</v>
      </c>
      <c r="W10">
        <v>49835.33723615473</v>
      </c>
      <c r="X10">
        <v>54597.961417546503</v>
      </c>
      <c r="Y10">
        <v>57027.749430990938</v>
      </c>
      <c r="Z10">
        <v>61578</v>
      </c>
      <c r="AA10">
        <v>65782</v>
      </c>
      <c r="AB10">
        <v>70884</v>
      </c>
      <c r="AC10">
        <v>72318</v>
      </c>
      <c r="AD10">
        <v>73999</v>
      </c>
      <c r="AE10">
        <v>73479</v>
      </c>
      <c r="AF10">
        <v>75295</v>
      </c>
    </row>
    <row r="11" spans="2:32" x14ac:dyDescent="0.25">
      <c r="B11" s="3" t="s">
        <v>16</v>
      </c>
      <c r="P11">
        <v>7708.150056297025</v>
      </c>
      <c r="Q11">
        <v>7793.6905624704814</v>
      </c>
      <c r="R11">
        <v>8036.0553299619405</v>
      </c>
      <c r="S11">
        <v>8096.6465218348058</v>
      </c>
      <c r="T11">
        <v>8347.3277274264619</v>
      </c>
      <c r="U11">
        <v>8892.6484542822473</v>
      </c>
      <c r="V11">
        <v>9559.2390025217155</v>
      </c>
      <c r="W11">
        <v>10391.099934622209</v>
      </c>
      <c r="X11">
        <v>11066.504903334266</v>
      </c>
      <c r="Y11">
        <v>11187.703184832351</v>
      </c>
      <c r="Z11">
        <v>11797</v>
      </c>
      <c r="AA11">
        <v>12299</v>
      </c>
      <c r="AB11">
        <v>12917</v>
      </c>
      <c r="AC11">
        <v>13592</v>
      </c>
      <c r="AD11">
        <v>14374</v>
      </c>
      <c r="AE11">
        <v>15060</v>
      </c>
      <c r="AF11">
        <v>15784</v>
      </c>
    </row>
    <row r="12" spans="2:32" ht="60" x14ac:dyDescent="0.25">
      <c r="B12" s="2" t="s">
        <v>15</v>
      </c>
      <c r="P12">
        <v>6863.8401384282643</v>
      </c>
      <c r="Q12">
        <v>7064.8731131939448</v>
      </c>
      <c r="R12">
        <v>7825.9265176640238</v>
      </c>
      <c r="S12">
        <v>8108.3299822158142</v>
      </c>
      <c r="T12">
        <v>8139.4422283105032</v>
      </c>
      <c r="U12">
        <v>9094.348858447489</v>
      </c>
      <c r="V12">
        <v>9588.6845401174178</v>
      </c>
      <c r="W12">
        <v>10759.385649054144</v>
      </c>
      <c r="X12">
        <v>11928.30215264188</v>
      </c>
      <c r="Y12">
        <v>12431.560861056752</v>
      </c>
      <c r="Z12">
        <v>13679</v>
      </c>
      <c r="AA12">
        <v>14640</v>
      </c>
      <c r="AB12">
        <v>16185</v>
      </c>
      <c r="AC12">
        <v>17854</v>
      </c>
      <c r="AD12">
        <v>19417</v>
      </c>
      <c r="AE12">
        <v>20883</v>
      </c>
      <c r="AF12">
        <v>22608</v>
      </c>
    </row>
    <row r="13" spans="2:32" ht="30" x14ac:dyDescent="0.25">
      <c r="B13" s="2" t="s">
        <v>14</v>
      </c>
      <c r="P13">
        <v>4962.4980167292042</v>
      </c>
      <c r="Q13">
        <v>4299.6307680336158</v>
      </c>
      <c r="R13">
        <v>4482.4596423341654</v>
      </c>
      <c r="S13">
        <v>4946.2865894513234</v>
      </c>
      <c r="T13">
        <v>5107.5002273813643</v>
      </c>
      <c r="U13">
        <v>5542.5068593378446</v>
      </c>
      <c r="V13">
        <v>5743.3770806658122</v>
      </c>
      <c r="W13">
        <v>6196.7518748856764</v>
      </c>
      <c r="X13">
        <v>6625.5688677519656</v>
      </c>
      <c r="Y13">
        <v>6493.3345527711717</v>
      </c>
      <c r="Z13">
        <v>6885</v>
      </c>
      <c r="AA13">
        <v>7310</v>
      </c>
      <c r="AB13">
        <v>7730</v>
      </c>
      <c r="AC13">
        <v>8340</v>
      </c>
      <c r="AD13">
        <v>9177</v>
      </c>
      <c r="AE13">
        <v>9835</v>
      </c>
      <c r="AF13">
        <v>10535</v>
      </c>
    </row>
    <row r="14" spans="2:32" ht="30" x14ac:dyDescent="0.25">
      <c r="B14" s="2" t="s">
        <v>13</v>
      </c>
      <c r="P14">
        <v>2205.2359606930531</v>
      </c>
      <c r="Q14">
        <v>2456.0333209602982</v>
      </c>
      <c r="R14">
        <v>2748.3829065972641</v>
      </c>
      <c r="S14">
        <v>3097.1247980931375</v>
      </c>
      <c r="T14">
        <v>3491.8709391054877</v>
      </c>
      <c r="U14">
        <v>3793.1245730359656</v>
      </c>
      <c r="V14">
        <v>3931.6524010448061</v>
      </c>
      <c r="W14">
        <v>4430.775567611011</v>
      </c>
      <c r="X14">
        <v>4746.9574040586695</v>
      </c>
      <c r="Y14">
        <v>4992.289129997991</v>
      </c>
      <c r="Z14">
        <v>5263</v>
      </c>
      <c r="AA14">
        <v>5534</v>
      </c>
      <c r="AB14">
        <v>5860</v>
      </c>
      <c r="AC14">
        <v>6194</v>
      </c>
      <c r="AD14">
        <v>6524</v>
      </c>
      <c r="AE14">
        <v>6873</v>
      </c>
      <c r="AF14">
        <v>7251</v>
      </c>
    </row>
    <row r="15" spans="2:32" ht="30" x14ac:dyDescent="0.25">
      <c r="B15" s="2" t="s">
        <v>12</v>
      </c>
      <c r="P15">
        <v>2500.7878228782292</v>
      </c>
      <c r="Q15">
        <v>2772.012972785978</v>
      </c>
      <c r="R15">
        <v>2917.5857933579341</v>
      </c>
      <c r="S15">
        <v>3060.0939229704804</v>
      </c>
      <c r="T15">
        <v>3243.9753805350565</v>
      </c>
      <c r="U15">
        <v>3322.1250000000009</v>
      </c>
      <c r="V15">
        <v>3657.1769230769241</v>
      </c>
      <c r="W15">
        <v>4297.7507692307699</v>
      </c>
      <c r="X15">
        <v>5083.7030769230778</v>
      </c>
      <c r="Y15">
        <v>5524.3815384615391</v>
      </c>
      <c r="Z15">
        <v>5906</v>
      </c>
      <c r="AA15">
        <v>6357</v>
      </c>
      <c r="AB15">
        <v>6853</v>
      </c>
      <c r="AC15">
        <v>7309</v>
      </c>
      <c r="AD15">
        <v>7839</v>
      </c>
      <c r="AE15">
        <v>8402</v>
      </c>
      <c r="AF15">
        <v>8963</v>
      </c>
    </row>
    <row r="16" spans="2:32" ht="30" x14ac:dyDescent="0.25">
      <c r="B16" s="2" t="s">
        <v>11</v>
      </c>
      <c r="P16">
        <v>5915.0977064871195</v>
      </c>
      <c r="Q16">
        <v>6048.3998093326682</v>
      </c>
      <c r="R16">
        <v>6139.2210222604053</v>
      </c>
      <c r="S16">
        <v>6309.1445819316541</v>
      </c>
      <c r="T16">
        <v>6518.6193149746596</v>
      </c>
      <c r="U16">
        <v>6857.0015760441302</v>
      </c>
      <c r="V16">
        <v>7051.6375098502767</v>
      </c>
      <c r="W16">
        <v>7435.316390858944</v>
      </c>
      <c r="X16">
        <v>7788.7931442080371</v>
      </c>
      <c r="Y16">
        <v>8011.3940110323083</v>
      </c>
      <c r="Z16">
        <v>8517</v>
      </c>
      <c r="AA16">
        <v>9217</v>
      </c>
      <c r="AB16">
        <v>9837</v>
      </c>
      <c r="AC16">
        <v>10692</v>
      </c>
      <c r="AD16">
        <v>11195</v>
      </c>
      <c r="AE16">
        <v>11591</v>
      </c>
      <c r="AF16">
        <v>12034</v>
      </c>
    </row>
    <row r="17" spans="2:51" ht="30" x14ac:dyDescent="0.25">
      <c r="B17" s="2" t="s">
        <v>10</v>
      </c>
      <c r="P17">
        <v>34906.642622463638</v>
      </c>
      <c r="Q17">
        <v>36463.649582103113</v>
      </c>
      <c r="R17">
        <v>38370.094052048968</v>
      </c>
      <c r="S17">
        <v>41272.280808000614</v>
      </c>
      <c r="T17">
        <v>43668.865502579756</v>
      </c>
      <c r="U17">
        <v>46959.144360685823</v>
      </c>
      <c r="V17">
        <v>52424.716749536121</v>
      </c>
      <c r="W17">
        <v>54647.821856133545</v>
      </c>
      <c r="X17">
        <v>58781.901790736214</v>
      </c>
      <c r="Y17">
        <v>60772.687145672629</v>
      </c>
      <c r="Z17">
        <v>64359</v>
      </c>
      <c r="AA17">
        <v>71503</v>
      </c>
      <c r="AB17">
        <v>78397</v>
      </c>
      <c r="AC17">
        <v>84164</v>
      </c>
      <c r="AD17">
        <v>89490</v>
      </c>
      <c r="AE17">
        <v>93208</v>
      </c>
      <c r="AF17">
        <v>97818</v>
      </c>
    </row>
    <row r="19" spans="2:51" x14ac:dyDescent="0.25">
      <c r="B19" s="2" t="s">
        <v>45</v>
      </c>
    </row>
    <row r="20" spans="2:51" x14ac:dyDescent="0.25">
      <c r="B20" s="2"/>
      <c r="P20">
        <v>2000</v>
      </c>
      <c r="Q20">
        <v>2001</v>
      </c>
      <c r="R20">
        <v>2002</v>
      </c>
      <c r="S20">
        <v>2003</v>
      </c>
      <c r="T20">
        <v>2004</v>
      </c>
      <c r="U20">
        <v>2005</v>
      </c>
      <c r="V20">
        <v>2006</v>
      </c>
      <c r="W20">
        <v>2007</v>
      </c>
      <c r="X20">
        <v>2008</v>
      </c>
      <c r="Y20">
        <v>2009</v>
      </c>
      <c r="Z20">
        <v>2010</v>
      </c>
      <c r="AA20">
        <v>2011</v>
      </c>
      <c r="AB20">
        <v>2012</v>
      </c>
      <c r="AC20">
        <v>2013</v>
      </c>
      <c r="AD20">
        <v>2014</v>
      </c>
      <c r="AE20">
        <v>2015</v>
      </c>
      <c r="AF20">
        <v>2016</v>
      </c>
      <c r="AI20">
        <v>2000</v>
      </c>
      <c r="AJ20">
        <v>2001</v>
      </c>
      <c r="AK20">
        <v>2002</v>
      </c>
      <c r="AL20">
        <v>2003</v>
      </c>
      <c r="AM20">
        <v>2004</v>
      </c>
      <c r="AN20">
        <v>2005</v>
      </c>
      <c r="AO20">
        <v>2006</v>
      </c>
      <c r="AP20">
        <v>2007</v>
      </c>
      <c r="AQ20">
        <v>2008</v>
      </c>
      <c r="AR20">
        <v>2009</v>
      </c>
      <c r="AS20">
        <v>2010</v>
      </c>
      <c r="AT20">
        <v>2011</v>
      </c>
      <c r="AU20">
        <v>2012</v>
      </c>
      <c r="AV20">
        <v>2013</v>
      </c>
      <c r="AW20">
        <v>2014</v>
      </c>
      <c r="AX20">
        <v>2015</v>
      </c>
      <c r="AY20">
        <v>2016</v>
      </c>
    </row>
    <row r="21" spans="2:51" ht="30" x14ac:dyDescent="0.25">
      <c r="B21" s="2" t="s">
        <v>41</v>
      </c>
      <c r="Q21" s="1">
        <f>AJ21</f>
        <v>57.3</v>
      </c>
      <c r="R21" s="1">
        <f t="shared" ref="R21:Y21" si="0">AK21</f>
        <v>50.6</v>
      </c>
      <c r="S21" s="1">
        <f t="shared" si="0"/>
        <v>57.6</v>
      </c>
      <c r="T21" s="1">
        <f t="shared" si="0"/>
        <v>57.9</v>
      </c>
      <c r="U21" s="1">
        <f t="shared" si="0"/>
        <v>56.6</v>
      </c>
      <c r="V21" s="1">
        <f t="shared" si="0"/>
        <v>75.400000000000006</v>
      </c>
      <c r="W21" s="1">
        <f t="shared" si="0"/>
        <v>60.8</v>
      </c>
      <c r="X21" s="1">
        <f t="shared" si="0"/>
        <v>60.5</v>
      </c>
      <c r="Y21" s="1">
        <f t="shared" si="0"/>
        <v>58.1</v>
      </c>
      <c r="Z21" s="1">
        <f>SUM(AS21:AS22)</f>
        <v>122.2</v>
      </c>
      <c r="AA21" s="1">
        <f t="shared" ref="AA21:AF21" si="1">SUM(AT21:AT22)</f>
        <v>122.9</v>
      </c>
      <c r="AB21" s="1">
        <f t="shared" si="1"/>
        <v>142.9</v>
      </c>
      <c r="AC21" s="1">
        <f t="shared" si="1"/>
        <v>145.19999999999999</v>
      </c>
      <c r="AD21" s="1">
        <f t="shared" si="1"/>
        <v>146.80000000000001</v>
      </c>
      <c r="AE21" s="1">
        <f t="shared" si="1"/>
        <v>133.80000000000001</v>
      </c>
      <c r="AF21" s="1">
        <f t="shared" si="1"/>
        <v>154.30000000000001</v>
      </c>
      <c r="AH21" t="s">
        <v>26</v>
      </c>
      <c r="AI21">
        <v>49.3</v>
      </c>
      <c r="AJ21">
        <v>57.3</v>
      </c>
      <c r="AK21">
        <v>50.6</v>
      </c>
      <c r="AL21">
        <v>57.6</v>
      </c>
      <c r="AM21">
        <v>57.9</v>
      </c>
      <c r="AN21">
        <v>56.6</v>
      </c>
      <c r="AO21">
        <v>75.400000000000006</v>
      </c>
      <c r="AP21">
        <v>60.8</v>
      </c>
      <c r="AQ21">
        <v>60.5</v>
      </c>
      <c r="AR21">
        <v>58.1</v>
      </c>
      <c r="AS21">
        <v>55.5</v>
      </c>
      <c r="AT21">
        <v>51</v>
      </c>
      <c r="AU21">
        <v>61.9</v>
      </c>
      <c r="AV21">
        <v>61.5</v>
      </c>
      <c r="AW21">
        <v>65.599999999999994</v>
      </c>
      <c r="AX21">
        <v>61.7</v>
      </c>
      <c r="AY21">
        <v>77.900000000000006</v>
      </c>
    </row>
    <row r="22" spans="2:51" ht="45" x14ac:dyDescent="0.25">
      <c r="B22" s="2" t="s">
        <v>22</v>
      </c>
      <c r="Q22">
        <f t="shared" ref="Q22:AF22" si="2">AJ23</f>
        <v>1458.1</v>
      </c>
      <c r="R22">
        <f t="shared" si="2"/>
        <v>1497</v>
      </c>
      <c r="S22">
        <f t="shared" si="2"/>
        <v>1592.2</v>
      </c>
      <c r="T22">
        <f t="shared" si="2"/>
        <v>1607.2</v>
      </c>
      <c r="U22">
        <f t="shared" si="2"/>
        <v>1620.3</v>
      </c>
      <c r="V22">
        <f t="shared" si="2"/>
        <v>1650.5</v>
      </c>
      <c r="W22">
        <f t="shared" si="2"/>
        <v>1712.1</v>
      </c>
      <c r="X22">
        <f t="shared" si="2"/>
        <v>1729.4</v>
      </c>
      <c r="Y22">
        <f t="shared" si="2"/>
        <v>1831.8</v>
      </c>
      <c r="Z22">
        <f t="shared" si="2"/>
        <v>1887.8</v>
      </c>
      <c r="AA22">
        <f t="shared" si="2"/>
        <v>2005.4</v>
      </c>
      <c r="AB22">
        <f t="shared" si="2"/>
        <v>2125.6</v>
      </c>
      <c r="AC22">
        <f t="shared" si="2"/>
        <v>2261.4</v>
      </c>
      <c r="AD22">
        <f t="shared" si="2"/>
        <v>2324.4</v>
      </c>
      <c r="AE22">
        <f t="shared" si="2"/>
        <v>2361.4</v>
      </c>
      <c r="AF22">
        <f t="shared" si="2"/>
        <v>2428.5</v>
      </c>
      <c r="AH22" t="s">
        <v>27</v>
      </c>
      <c r="AS22">
        <v>66.7</v>
      </c>
      <c r="AT22">
        <v>71.900000000000006</v>
      </c>
      <c r="AU22">
        <v>81</v>
      </c>
      <c r="AV22">
        <v>83.7</v>
      </c>
      <c r="AW22">
        <v>81.2</v>
      </c>
      <c r="AX22">
        <v>72.099999999999994</v>
      </c>
      <c r="AY22">
        <v>76.400000000000006</v>
      </c>
    </row>
    <row r="23" spans="2:51" x14ac:dyDescent="0.25">
      <c r="B23" s="3" t="s">
        <v>42</v>
      </c>
      <c r="Q23">
        <f t="shared" ref="Q23:AF23" si="3">AJ25</f>
        <v>585.1</v>
      </c>
      <c r="R23">
        <f t="shared" si="3"/>
        <v>616.1</v>
      </c>
      <c r="S23">
        <f t="shared" si="3"/>
        <v>644.20000000000005</v>
      </c>
      <c r="T23">
        <f t="shared" si="3"/>
        <v>698.2</v>
      </c>
      <c r="U23">
        <f t="shared" si="3"/>
        <v>671.8</v>
      </c>
      <c r="V23">
        <f t="shared" si="3"/>
        <v>721.3</v>
      </c>
      <c r="W23">
        <f t="shared" si="3"/>
        <v>760.7</v>
      </c>
      <c r="X23">
        <f t="shared" si="3"/>
        <v>783.6</v>
      </c>
      <c r="Y23">
        <f t="shared" si="3"/>
        <v>800.5</v>
      </c>
      <c r="Z23">
        <f t="shared" si="3"/>
        <v>856.7</v>
      </c>
      <c r="AA23">
        <f t="shared" si="3"/>
        <v>951.1</v>
      </c>
      <c r="AB23">
        <f t="shared" si="3"/>
        <v>965.1</v>
      </c>
      <c r="AC23">
        <f t="shared" si="3"/>
        <v>1041.5</v>
      </c>
      <c r="AD23">
        <f t="shared" si="3"/>
        <v>1149.3</v>
      </c>
      <c r="AE23">
        <f t="shared" si="3"/>
        <v>1150.8</v>
      </c>
      <c r="AF23">
        <f t="shared" si="3"/>
        <v>1260.7</v>
      </c>
      <c r="AH23" t="s">
        <v>28</v>
      </c>
      <c r="AI23">
        <v>1787.2</v>
      </c>
      <c r="AJ23">
        <v>1458.1</v>
      </c>
      <c r="AK23">
        <v>1497</v>
      </c>
      <c r="AL23">
        <v>1592.2</v>
      </c>
      <c r="AM23">
        <v>1607.2</v>
      </c>
      <c r="AN23">
        <v>1620.3</v>
      </c>
      <c r="AO23">
        <v>1650.5</v>
      </c>
      <c r="AP23">
        <v>1712.1</v>
      </c>
      <c r="AQ23">
        <v>1729.4</v>
      </c>
      <c r="AR23">
        <v>1831.8</v>
      </c>
      <c r="AS23">
        <v>1887.8</v>
      </c>
      <c r="AT23">
        <v>2005.4</v>
      </c>
      <c r="AU23">
        <v>2125.6</v>
      </c>
      <c r="AV23">
        <v>2261.4</v>
      </c>
      <c r="AW23">
        <v>2324.4</v>
      </c>
      <c r="AX23">
        <v>2361.4</v>
      </c>
      <c r="AY23">
        <v>2428.5</v>
      </c>
    </row>
    <row r="24" spans="2:51" ht="45" x14ac:dyDescent="0.25">
      <c r="B24" s="2" t="s">
        <v>43</v>
      </c>
      <c r="Q24">
        <f t="shared" ref="Q24:Y24" si="4">AJ24</f>
        <v>468.3</v>
      </c>
      <c r="R24">
        <f t="shared" si="4"/>
        <v>496.8</v>
      </c>
      <c r="S24">
        <f t="shared" si="4"/>
        <v>481.6</v>
      </c>
      <c r="T24">
        <f t="shared" si="4"/>
        <v>532.9</v>
      </c>
      <c r="U24">
        <f t="shared" si="4"/>
        <v>544.70000000000005</v>
      </c>
      <c r="V24">
        <f t="shared" si="4"/>
        <v>539.70000000000005</v>
      </c>
      <c r="W24">
        <f t="shared" si="4"/>
        <v>538.20000000000005</v>
      </c>
      <c r="X24">
        <f t="shared" si="4"/>
        <v>583.4</v>
      </c>
      <c r="Y24">
        <f t="shared" si="4"/>
        <v>592</v>
      </c>
      <c r="Z24">
        <f t="shared" ref="Z24:AF24" si="5">AS24+AS26</f>
        <v>733.6</v>
      </c>
      <c r="AA24">
        <f t="shared" si="5"/>
        <v>810.5</v>
      </c>
      <c r="AB24">
        <f t="shared" si="5"/>
        <v>833.09999999999991</v>
      </c>
      <c r="AC24">
        <f t="shared" si="5"/>
        <v>820.6</v>
      </c>
      <c r="AD24">
        <f t="shared" si="5"/>
        <v>811.40000000000009</v>
      </c>
      <c r="AE24">
        <f t="shared" si="5"/>
        <v>829.2</v>
      </c>
      <c r="AF24">
        <f t="shared" si="5"/>
        <v>839.09999999999991</v>
      </c>
      <c r="AH24" t="s">
        <v>29</v>
      </c>
      <c r="AI24">
        <v>433.9</v>
      </c>
      <c r="AJ24">
        <v>468.3</v>
      </c>
      <c r="AK24">
        <v>496.8</v>
      </c>
      <c r="AL24">
        <v>481.6</v>
      </c>
      <c r="AM24">
        <v>532.9</v>
      </c>
      <c r="AN24">
        <v>544.70000000000005</v>
      </c>
      <c r="AO24">
        <v>539.70000000000005</v>
      </c>
      <c r="AP24">
        <v>538.20000000000005</v>
      </c>
      <c r="AQ24">
        <v>583.4</v>
      </c>
      <c r="AR24">
        <v>592</v>
      </c>
      <c r="AS24">
        <v>554.70000000000005</v>
      </c>
      <c r="AT24">
        <v>604</v>
      </c>
      <c r="AU24">
        <v>624.29999999999995</v>
      </c>
      <c r="AV24">
        <v>626.5</v>
      </c>
      <c r="AW24">
        <v>598.20000000000005</v>
      </c>
      <c r="AX24">
        <v>615</v>
      </c>
      <c r="AY24">
        <v>630.4</v>
      </c>
    </row>
    <row r="25" spans="2:51" x14ac:dyDescent="0.25">
      <c r="B25" s="2" t="s">
        <v>17</v>
      </c>
      <c r="Q25">
        <f t="shared" ref="Q25:AF25" si="6">AJ27</f>
        <v>225.3</v>
      </c>
      <c r="R25">
        <f t="shared" si="6"/>
        <v>240.5</v>
      </c>
      <c r="S25">
        <f t="shared" si="6"/>
        <v>223.4</v>
      </c>
      <c r="T25">
        <f t="shared" si="6"/>
        <v>236.1</v>
      </c>
      <c r="U25">
        <f t="shared" si="6"/>
        <v>247.4</v>
      </c>
      <c r="V25">
        <f t="shared" si="6"/>
        <v>242.3</v>
      </c>
      <c r="W25">
        <f t="shared" si="6"/>
        <v>282.2</v>
      </c>
      <c r="X25">
        <f t="shared" si="6"/>
        <v>276</v>
      </c>
      <c r="Y25">
        <f t="shared" si="6"/>
        <v>271.5</v>
      </c>
      <c r="Z25">
        <f t="shared" si="6"/>
        <v>323.39999999999998</v>
      </c>
      <c r="AA25">
        <f t="shared" si="6"/>
        <v>319.3</v>
      </c>
      <c r="AB25">
        <f t="shared" si="6"/>
        <v>322.10000000000002</v>
      </c>
      <c r="AC25">
        <f t="shared" si="6"/>
        <v>318.89999999999998</v>
      </c>
      <c r="AD25">
        <f t="shared" si="6"/>
        <v>329.1</v>
      </c>
      <c r="AE25">
        <f t="shared" si="6"/>
        <v>354.4</v>
      </c>
      <c r="AF25">
        <f t="shared" si="6"/>
        <v>346.9</v>
      </c>
      <c r="AH25" t="s">
        <v>30</v>
      </c>
      <c r="AJ25">
        <v>585.1</v>
      </c>
      <c r="AK25">
        <v>616.1</v>
      </c>
      <c r="AL25">
        <v>644.20000000000005</v>
      </c>
      <c r="AM25">
        <v>698.2</v>
      </c>
      <c r="AN25">
        <v>671.8</v>
      </c>
      <c r="AO25">
        <v>721.3</v>
      </c>
      <c r="AP25">
        <v>760.7</v>
      </c>
      <c r="AQ25">
        <v>783.6</v>
      </c>
      <c r="AR25">
        <v>800.5</v>
      </c>
      <c r="AS25">
        <v>856.7</v>
      </c>
      <c r="AT25">
        <v>951.1</v>
      </c>
      <c r="AU25">
        <v>965.1</v>
      </c>
      <c r="AV25">
        <v>1041.5</v>
      </c>
      <c r="AW25">
        <v>1149.3</v>
      </c>
      <c r="AX25">
        <v>1150.8</v>
      </c>
      <c r="AY25">
        <v>1260.7</v>
      </c>
    </row>
    <row r="26" spans="2:51" x14ac:dyDescent="0.25">
      <c r="B26" s="3" t="s">
        <v>44</v>
      </c>
      <c r="Q26">
        <f t="shared" ref="Q26:AF26" si="7">AJ28+AJ29+AJ30</f>
        <v>348.6</v>
      </c>
      <c r="R26">
        <f t="shared" si="7"/>
        <v>397.1</v>
      </c>
      <c r="S26">
        <f t="shared" si="7"/>
        <v>404.2</v>
      </c>
      <c r="T26">
        <f t="shared" si="7"/>
        <v>458.5</v>
      </c>
      <c r="U26">
        <f t="shared" si="7"/>
        <v>459</v>
      </c>
      <c r="V26">
        <f t="shared" si="7"/>
        <v>508.4</v>
      </c>
      <c r="W26">
        <f t="shared" si="7"/>
        <v>558.1</v>
      </c>
      <c r="X26">
        <f t="shared" si="7"/>
        <v>553.20000000000005</v>
      </c>
      <c r="Y26">
        <f t="shared" si="7"/>
        <v>601.9</v>
      </c>
      <c r="Z26">
        <f t="shared" si="7"/>
        <v>703.3</v>
      </c>
      <c r="AA26">
        <f t="shared" si="7"/>
        <v>837.59999999999991</v>
      </c>
      <c r="AB26">
        <f t="shared" si="7"/>
        <v>908.40000000000009</v>
      </c>
      <c r="AC26">
        <f t="shared" si="7"/>
        <v>946.4</v>
      </c>
      <c r="AD26">
        <f t="shared" si="7"/>
        <v>1062.8</v>
      </c>
      <c r="AE26">
        <f t="shared" si="7"/>
        <v>1065.3</v>
      </c>
      <c r="AF26">
        <f t="shared" si="7"/>
        <v>1101.2</v>
      </c>
      <c r="AH26" t="s">
        <v>31</v>
      </c>
      <c r="AS26">
        <v>178.9</v>
      </c>
      <c r="AT26">
        <v>206.5</v>
      </c>
      <c r="AU26">
        <v>208.8</v>
      </c>
      <c r="AV26">
        <v>194.1</v>
      </c>
      <c r="AW26">
        <v>213.2</v>
      </c>
      <c r="AX26">
        <v>214.2</v>
      </c>
      <c r="AY26">
        <v>208.7</v>
      </c>
    </row>
    <row r="27" spans="2:51" ht="30" x14ac:dyDescent="0.25">
      <c r="B27" s="2" t="s">
        <v>10</v>
      </c>
      <c r="Q27">
        <f t="shared" ref="Q27:AF27" si="8">SUM(AJ31:AJ35)</f>
        <v>1536.9</v>
      </c>
      <c r="R27">
        <f t="shared" si="8"/>
        <v>1554</v>
      </c>
      <c r="S27">
        <f t="shared" si="8"/>
        <v>1694.1999999999998</v>
      </c>
      <c r="T27">
        <f t="shared" si="8"/>
        <v>1724.5</v>
      </c>
      <c r="U27">
        <f t="shared" si="8"/>
        <v>1783.1</v>
      </c>
      <c r="V27">
        <f t="shared" si="8"/>
        <v>1744.5</v>
      </c>
      <c r="W27">
        <f t="shared" si="8"/>
        <v>1854.2000000000003</v>
      </c>
      <c r="X27">
        <f t="shared" si="8"/>
        <v>1934.3999999999999</v>
      </c>
      <c r="Y27">
        <f t="shared" si="8"/>
        <v>2120.3000000000002</v>
      </c>
      <c r="Z27">
        <f t="shared" si="8"/>
        <v>2121.5</v>
      </c>
      <c r="AA27">
        <f t="shared" si="8"/>
        <v>2185.9</v>
      </c>
      <c r="AB27">
        <f t="shared" si="8"/>
        <v>2500.4</v>
      </c>
      <c r="AC27">
        <f t="shared" si="8"/>
        <v>2750.4</v>
      </c>
      <c r="AD27">
        <f t="shared" si="8"/>
        <v>2878</v>
      </c>
      <c r="AE27">
        <f t="shared" si="8"/>
        <v>3029.2999999999997</v>
      </c>
      <c r="AF27">
        <f t="shared" si="8"/>
        <v>3048.3</v>
      </c>
      <c r="AH27" t="s">
        <v>32</v>
      </c>
      <c r="AI27">
        <v>474.3</v>
      </c>
      <c r="AJ27">
        <v>225.3</v>
      </c>
      <c r="AK27">
        <v>240.5</v>
      </c>
      <c r="AL27">
        <v>223.4</v>
      </c>
      <c r="AM27">
        <v>236.1</v>
      </c>
      <c r="AN27">
        <v>247.4</v>
      </c>
      <c r="AO27">
        <v>242.3</v>
      </c>
      <c r="AP27">
        <v>282.2</v>
      </c>
      <c r="AQ27">
        <v>276</v>
      </c>
      <c r="AR27">
        <v>271.5</v>
      </c>
      <c r="AS27">
        <v>323.39999999999998</v>
      </c>
      <c r="AT27">
        <v>319.3</v>
      </c>
      <c r="AU27">
        <v>322.10000000000002</v>
      </c>
      <c r="AV27">
        <v>318.89999999999998</v>
      </c>
      <c r="AW27">
        <v>329.1</v>
      </c>
      <c r="AX27">
        <v>354.4</v>
      </c>
      <c r="AY27">
        <v>346.9</v>
      </c>
    </row>
    <row r="28" spans="2:51" x14ac:dyDescent="0.25">
      <c r="AH28" t="s">
        <v>33</v>
      </c>
      <c r="AJ28">
        <v>348.6</v>
      </c>
      <c r="AK28">
        <v>397.1</v>
      </c>
      <c r="AL28">
        <v>404.2</v>
      </c>
      <c r="AM28">
        <v>458.5</v>
      </c>
      <c r="AN28">
        <v>459</v>
      </c>
      <c r="AO28">
        <v>508.4</v>
      </c>
      <c r="AP28">
        <v>558.1</v>
      </c>
      <c r="AQ28">
        <v>553.20000000000005</v>
      </c>
      <c r="AR28">
        <v>601.9</v>
      </c>
      <c r="AS28">
        <v>58.5</v>
      </c>
      <c r="AT28">
        <v>61.2</v>
      </c>
      <c r="AU28">
        <v>68.900000000000006</v>
      </c>
      <c r="AV28">
        <v>72.7</v>
      </c>
      <c r="AW28">
        <v>79.7</v>
      </c>
      <c r="AX28">
        <v>71.2</v>
      </c>
      <c r="AY28">
        <v>82.4</v>
      </c>
    </row>
    <row r="29" spans="2:51" x14ac:dyDescent="0.25">
      <c r="B29" s="2" t="s">
        <v>0</v>
      </c>
      <c r="AH29" t="s">
        <v>34</v>
      </c>
      <c r="AS29">
        <v>285.60000000000002</v>
      </c>
      <c r="AT29">
        <v>328.4</v>
      </c>
      <c r="AU29">
        <v>307.3</v>
      </c>
      <c r="AV29">
        <v>306.8</v>
      </c>
      <c r="AW29">
        <v>328.8</v>
      </c>
      <c r="AX29">
        <v>359.3</v>
      </c>
      <c r="AY29">
        <v>361.8</v>
      </c>
    </row>
    <row r="30" spans="2:51" x14ac:dyDescent="0.25">
      <c r="B30" s="2"/>
      <c r="P30">
        <v>2000</v>
      </c>
      <c r="Q30">
        <v>2001</v>
      </c>
      <c r="R30">
        <v>2002</v>
      </c>
      <c r="S30">
        <v>2003</v>
      </c>
      <c r="T30">
        <v>2004</v>
      </c>
      <c r="U30">
        <v>2005</v>
      </c>
      <c r="V30">
        <v>2006</v>
      </c>
      <c r="W30">
        <v>2007</v>
      </c>
      <c r="X30">
        <v>2008</v>
      </c>
      <c r="Y30">
        <v>2009</v>
      </c>
      <c r="Z30">
        <v>2010</v>
      </c>
      <c r="AA30">
        <v>2011</v>
      </c>
      <c r="AB30">
        <v>2012</v>
      </c>
      <c r="AC30">
        <v>2013</v>
      </c>
      <c r="AD30">
        <v>2014</v>
      </c>
      <c r="AE30">
        <v>2015</v>
      </c>
      <c r="AF30">
        <v>2016</v>
      </c>
      <c r="AH30" t="s">
        <v>35</v>
      </c>
      <c r="AS30">
        <v>359.2</v>
      </c>
      <c r="AT30">
        <v>448</v>
      </c>
      <c r="AU30">
        <v>532.20000000000005</v>
      </c>
      <c r="AV30">
        <v>566.9</v>
      </c>
      <c r="AW30">
        <v>654.29999999999995</v>
      </c>
      <c r="AX30">
        <v>634.79999999999995</v>
      </c>
      <c r="AY30">
        <v>657</v>
      </c>
    </row>
    <row r="31" spans="2:51" ht="30" x14ac:dyDescent="0.25">
      <c r="B31" s="2" t="s">
        <v>41</v>
      </c>
      <c r="Q31">
        <f>(SUM(Q3:Q4)*1000)/Q21</f>
        <v>247559.37513547024</v>
      </c>
      <c r="R31">
        <f t="shared" ref="R31:AF31" si="9">(SUM(R3:R4)*1000)/R21</f>
        <v>298698.24616381113</v>
      </c>
      <c r="S31">
        <f t="shared" si="9"/>
        <v>274612.78137326927</v>
      </c>
      <c r="T31">
        <f t="shared" si="9"/>
        <v>291842.65766746481</v>
      </c>
      <c r="U31">
        <f t="shared" si="9"/>
        <v>314759.86544419226</v>
      </c>
      <c r="V31">
        <f t="shared" si="9"/>
        <v>247104.18619343056</v>
      </c>
      <c r="W31">
        <f t="shared" si="9"/>
        <v>320768.66327429999</v>
      </c>
      <c r="X31">
        <f t="shared" si="9"/>
        <v>333501.47875314555</v>
      </c>
      <c r="Y31">
        <f t="shared" si="9"/>
        <v>354420.97547099565</v>
      </c>
      <c r="Z31">
        <f t="shared" si="9"/>
        <v>181448.44517184942</v>
      </c>
      <c r="AA31">
        <f t="shared" si="9"/>
        <v>187534.58096013017</v>
      </c>
      <c r="AB31">
        <f t="shared" si="9"/>
        <v>169132.26032190342</v>
      </c>
      <c r="AC31">
        <f t="shared" si="9"/>
        <v>173801.65289256201</v>
      </c>
      <c r="AD31">
        <f t="shared" si="9"/>
        <v>178460.49046321525</v>
      </c>
      <c r="AE31">
        <f t="shared" si="9"/>
        <v>202787.74289985051</v>
      </c>
      <c r="AF31">
        <f t="shared" si="9"/>
        <v>185314.32274789369</v>
      </c>
      <c r="AH31" t="s">
        <v>36</v>
      </c>
      <c r="AI31">
        <v>2010.3</v>
      </c>
      <c r="AJ31">
        <v>664.6</v>
      </c>
      <c r="AK31">
        <v>663.6</v>
      </c>
      <c r="AL31">
        <v>666.5</v>
      </c>
      <c r="AM31">
        <v>684.3</v>
      </c>
      <c r="AN31">
        <v>728.5</v>
      </c>
      <c r="AO31">
        <v>674.1</v>
      </c>
      <c r="AP31">
        <v>716.1</v>
      </c>
      <c r="AQ31">
        <v>751.1</v>
      </c>
      <c r="AR31">
        <v>813.9</v>
      </c>
      <c r="AS31">
        <v>787.7</v>
      </c>
      <c r="AT31">
        <v>750.2</v>
      </c>
      <c r="AU31">
        <v>696.4</v>
      </c>
      <c r="AV31">
        <v>761.4</v>
      </c>
      <c r="AW31">
        <v>741.7</v>
      </c>
      <c r="AX31">
        <v>751</v>
      </c>
      <c r="AY31">
        <v>748.2</v>
      </c>
    </row>
    <row r="32" spans="2:51" ht="45" x14ac:dyDescent="0.25">
      <c r="B32" s="2" t="s">
        <v>22</v>
      </c>
      <c r="Q32">
        <f>(Q5*1000)/Q22</f>
        <v>40913.90805847822</v>
      </c>
      <c r="R32">
        <f t="shared" ref="R32:AF32" si="10">(R5*1000)/R22</f>
        <v>41580.512105886075</v>
      </c>
      <c r="S32">
        <f t="shared" si="10"/>
        <v>39934.381217771297</v>
      </c>
      <c r="T32">
        <f t="shared" si="10"/>
        <v>42831.189050894711</v>
      </c>
      <c r="U32">
        <f t="shared" si="10"/>
        <v>46377.110992453556</v>
      </c>
      <c r="V32">
        <f t="shared" si="10"/>
        <v>48412.797788382806</v>
      </c>
      <c r="W32">
        <f t="shared" si="10"/>
        <v>53792.181584215621</v>
      </c>
      <c r="X32">
        <f t="shared" si="10"/>
        <v>59375.490195801925</v>
      </c>
      <c r="Y32">
        <f t="shared" si="10"/>
        <v>56890.690234024645</v>
      </c>
      <c r="Z32">
        <f t="shared" si="10"/>
        <v>59736.730585867146</v>
      </c>
      <c r="AA32">
        <f t="shared" si="10"/>
        <v>60043.38286626109</v>
      </c>
      <c r="AB32">
        <f t="shared" si="10"/>
        <v>59232.687241249529</v>
      </c>
      <c r="AC32">
        <f t="shared" si="10"/>
        <v>59165.561156805517</v>
      </c>
      <c r="AD32">
        <f t="shared" si="10"/>
        <v>62688.865943899502</v>
      </c>
      <c r="AE32">
        <f t="shared" si="10"/>
        <v>65954.518505971035</v>
      </c>
      <c r="AF32">
        <f t="shared" si="10"/>
        <v>68130.533250977969</v>
      </c>
      <c r="AH32" t="s">
        <v>37</v>
      </c>
      <c r="AJ32">
        <v>508.6</v>
      </c>
      <c r="AK32">
        <v>508.6</v>
      </c>
      <c r="AL32">
        <v>594.29999999999995</v>
      </c>
      <c r="AM32">
        <v>610.70000000000005</v>
      </c>
      <c r="AN32">
        <v>607.1</v>
      </c>
      <c r="AO32">
        <v>600.1</v>
      </c>
      <c r="AP32">
        <v>632.70000000000005</v>
      </c>
      <c r="AQ32">
        <v>656.5</v>
      </c>
      <c r="AR32">
        <v>731.4</v>
      </c>
      <c r="AS32">
        <v>779.3</v>
      </c>
      <c r="AT32">
        <v>782.3</v>
      </c>
      <c r="AU32">
        <v>784.9</v>
      </c>
      <c r="AV32">
        <v>816.6</v>
      </c>
      <c r="AW32">
        <v>871.4</v>
      </c>
      <c r="AX32">
        <v>899</v>
      </c>
      <c r="AY32">
        <v>928.7</v>
      </c>
    </row>
    <row r="33" spans="2:51" x14ac:dyDescent="0.25">
      <c r="B33" s="3" t="s">
        <v>42</v>
      </c>
      <c r="Q33">
        <f>(SUM(Q6:Q7)*1000)/Q23</f>
        <v>19998.891062713785</v>
      </c>
      <c r="R33">
        <f t="shared" ref="R33:AF33" si="11">(SUM(R6:R7)*1000)/R23</f>
        <v>20107.009019131572</v>
      </c>
      <c r="S33">
        <f t="shared" si="11"/>
        <v>20326.831401913107</v>
      </c>
      <c r="T33">
        <f t="shared" si="11"/>
        <v>20099.581070259501</v>
      </c>
      <c r="U33">
        <f t="shared" si="11"/>
        <v>22969.969196470083</v>
      </c>
      <c r="V33">
        <f t="shared" si="11"/>
        <v>22646.422510091721</v>
      </c>
      <c r="W33">
        <f t="shared" si="11"/>
        <v>23806.640411813783</v>
      </c>
      <c r="X33">
        <f t="shared" si="11"/>
        <v>24866.121255707516</v>
      </c>
      <c r="Y33">
        <f t="shared" si="11"/>
        <v>25481.928030224492</v>
      </c>
      <c r="Z33">
        <f t="shared" si="11"/>
        <v>25521.185946072135</v>
      </c>
      <c r="AA33">
        <f t="shared" si="11"/>
        <v>24402.271054568395</v>
      </c>
      <c r="AB33">
        <f t="shared" si="11"/>
        <v>25388.042689876696</v>
      </c>
      <c r="AC33">
        <f t="shared" si="11"/>
        <v>24905.424867978876</v>
      </c>
      <c r="AD33">
        <f t="shared" si="11"/>
        <v>24031.149395284086</v>
      </c>
      <c r="AE33">
        <f t="shared" si="11"/>
        <v>25524.852276677095</v>
      </c>
      <c r="AF33">
        <f t="shared" si="11"/>
        <v>24956.770048385817</v>
      </c>
      <c r="AH33" t="s">
        <v>38</v>
      </c>
      <c r="AJ33">
        <v>173.3</v>
      </c>
      <c r="AK33">
        <v>189.3</v>
      </c>
      <c r="AL33">
        <v>217.3</v>
      </c>
      <c r="AM33">
        <v>198.2</v>
      </c>
      <c r="AN33">
        <v>212.6</v>
      </c>
      <c r="AO33">
        <v>223.2</v>
      </c>
      <c r="AP33">
        <v>238.9</v>
      </c>
      <c r="AQ33">
        <v>252.6</v>
      </c>
      <c r="AR33">
        <v>271.7</v>
      </c>
      <c r="AS33">
        <v>280</v>
      </c>
      <c r="AT33">
        <v>384.1</v>
      </c>
      <c r="AU33">
        <v>414.3</v>
      </c>
      <c r="AV33">
        <v>490</v>
      </c>
      <c r="AW33">
        <v>532.9</v>
      </c>
      <c r="AX33">
        <v>573.1</v>
      </c>
      <c r="AY33">
        <v>570.29999999999995</v>
      </c>
    </row>
    <row r="34" spans="2:51" ht="45" x14ac:dyDescent="0.25">
      <c r="B34" s="2" t="s">
        <v>43</v>
      </c>
      <c r="Q34">
        <f>SUM(Q8:Q9)*1000/Q24</f>
        <v>75022.129734996357</v>
      </c>
      <c r="R34">
        <f t="shared" ref="R34:AF34" si="12">SUM(R8:R9)*1000/R24</f>
        <v>74373.157912317824</v>
      </c>
      <c r="S34">
        <f t="shared" si="12"/>
        <v>79681.83962631844</v>
      </c>
      <c r="T34">
        <f t="shared" si="12"/>
        <v>78378.596439028668</v>
      </c>
      <c r="U34">
        <f t="shared" si="12"/>
        <v>86128.942766583117</v>
      </c>
      <c r="V34">
        <f t="shared" si="12"/>
        <v>93838.078063357636</v>
      </c>
      <c r="W34">
        <f t="shared" si="12"/>
        <v>103730.67213868836</v>
      </c>
      <c r="X34">
        <f t="shared" si="12"/>
        <v>103510.84996360872</v>
      </c>
      <c r="Y34">
        <f t="shared" si="12"/>
        <v>106355.40582056328</v>
      </c>
      <c r="Z34">
        <f t="shared" si="12"/>
        <v>93390.130861504906</v>
      </c>
      <c r="AA34">
        <f t="shared" si="12"/>
        <v>90132.017273288089</v>
      </c>
      <c r="AB34">
        <f t="shared" si="12"/>
        <v>93956.307766174534</v>
      </c>
      <c r="AC34">
        <f t="shared" si="12"/>
        <v>102310.50450889593</v>
      </c>
      <c r="AD34">
        <f t="shared" si="12"/>
        <v>111873.30539807738</v>
      </c>
      <c r="AE34">
        <f t="shared" si="12"/>
        <v>118146.40617462614</v>
      </c>
      <c r="AF34">
        <f t="shared" si="12"/>
        <v>125087.59385055419</v>
      </c>
      <c r="AH34" t="s">
        <v>39</v>
      </c>
      <c r="AS34">
        <v>91.6</v>
      </c>
      <c r="AT34">
        <v>87.5</v>
      </c>
      <c r="AU34">
        <v>414.3</v>
      </c>
      <c r="AV34">
        <v>490</v>
      </c>
      <c r="AW34">
        <v>532.9</v>
      </c>
      <c r="AX34">
        <v>573.1</v>
      </c>
      <c r="AY34">
        <v>570.29999999999995</v>
      </c>
    </row>
    <row r="35" spans="2:51" x14ac:dyDescent="0.25">
      <c r="B35" s="2" t="s">
        <v>17</v>
      </c>
      <c r="Q35">
        <f>Q10*1000/Q25</f>
        <v>138425.55811837385</v>
      </c>
      <c r="R35">
        <f t="shared" ref="R35:AF35" si="13">R10*1000/R25</f>
        <v>143504.43205589405</v>
      </c>
      <c r="S35">
        <f t="shared" si="13"/>
        <v>163358.41220553432</v>
      </c>
      <c r="T35">
        <f t="shared" si="13"/>
        <v>164081.87670155484</v>
      </c>
      <c r="U35">
        <f t="shared" si="13"/>
        <v>166480.67917992728</v>
      </c>
      <c r="V35">
        <f t="shared" si="13"/>
        <v>184281.23853159923</v>
      </c>
      <c r="W35">
        <f t="shared" si="13"/>
        <v>176595.8087744675</v>
      </c>
      <c r="X35">
        <f t="shared" si="13"/>
        <v>197818.70078821198</v>
      </c>
      <c r="Y35">
        <f t="shared" si="13"/>
        <v>210046.95923016919</v>
      </c>
      <c r="Z35">
        <f t="shared" si="13"/>
        <v>190408.16326530612</v>
      </c>
      <c r="AA35">
        <f t="shared" si="13"/>
        <v>206019.41747572814</v>
      </c>
      <c r="AB35">
        <f t="shared" si="13"/>
        <v>220068.30176963675</v>
      </c>
      <c r="AC35">
        <f t="shared" si="13"/>
        <v>226773.28316086548</v>
      </c>
      <c r="AD35">
        <f t="shared" si="13"/>
        <v>224852.62838043147</v>
      </c>
      <c r="AE35">
        <f t="shared" si="13"/>
        <v>207333.52144469527</v>
      </c>
      <c r="AF35">
        <f t="shared" si="13"/>
        <v>217051.02334966851</v>
      </c>
      <c r="AH35" t="s">
        <v>40</v>
      </c>
      <c r="AJ35">
        <v>190.4</v>
      </c>
      <c r="AK35">
        <v>192.5</v>
      </c>
      <c r="AL35">
        <v>216.1</v>
      </c>
      <c r="AM35">
        <v>231.3</v>
      </c>
      <c r="AN35">
        <v>234.9</v>
      </c>
      <c r="AO35">
        <v>247.1</v>
      </c>
      <c r="AP35">
        <v>266.5</v>
      </c>
      <c r="AQ35">
        <v>274.2</v>
      </c>
      <c r="AR35">
        <v>303.3</v>
      </c>
      <c r="AS35">
        <v>182.9</v>
      </c>
      <c r="AT35">
        <v>181.8</v>
      </c>
      <c r="AU35">
        <v>190.5</v>
      </c>
      <c r="AV35">
        <v>192.4</v>
      </c>
      <c r="AW35">
        <v>199.1</v>
      </c>
      <c r="AX35">
        <v>233.1</v>
      </c>
      <c r="AY35">
        <v>230.8</v>
      </c>
    </row>
    <row r="36" spans="2:51" x14ac:dyDescent="0.25">
      <c r="B36" s="3" t="s">
        <v>44</v>
      </c>
      <c r="Q36">
        <f>SUM(Q11:Q13)*1000/Q26</f>
        <v>54957.528524664485</v>
      </c>
      <c r="R36">
        <f t="shared" ref="R36:AF36" si="14">SUM(R11:R13)*1000/R26</f>
        <v>51232.539637270536</v>
      </c>
      <c r="S36">
        <f t="shared" si="14"/>
        <v>52328.706317421929</v>
      </c>
      <c r="T36">
        <f t="shared" si="14"/>
        <v>47097.644892297336</v>
      </c>
      <c r="U36">
        <f t="shared" si="14"/>
        <v>51262.536322587315</v>
      </c>
      <c r="V36">
        <f t="shared" si="14"/>
        <v>48960.0720363984</v>
      </c>
      <c r="W36">
        <f t="shared" si="14"/>
        <v>49000.604656086769</v>
      </c>
      <c r="X36">
        <f t="shared" si="14"/>
        <v>53543.701959016827</v>
      </c>
      <c r="Y36">
        <f t="shared" si="14"/>
        <v>50029.238409470468</v>
      </c>
      <c r="Z36">
        <f t="shared" si="14"/>
        <v>46013.081188681928</v>
      </c>
      <c r="AA36">
        <f t="shared" si="14"/>
        <v>40889.446036294175</v>
      </c>
      <c r="AB36">
        <f t="shared" si="14"/>
        <v>40546.014971378245</v>
      </c>
      <c r="AC36">
        <f t="shared" si="14"/>
        <v>42039.306846999156</v>
      </c>
      <c r="AD36">
        <f t="shared" si="14"/>
        <v>40429.055325555142</v>
      </c>
      <c r="AE36">
        <f t="shared" si="14"/>
        <v>42971.932788885759</v>
      </c>
      <c r="AF36">
        <f t="shared" si="14"/>
        <v>44430.621140573916</v>
      </c>
    </row>
    <row r="37" spans="2:51" ht="30" x14ac:dyDescent="0.25">
      <c r="B37" s="2" t="s">
        <v>10</v>
      </c>
      <c r="Q37">
        <f>SUM(Q17)*1000/Q27</f>
        <v>23725.453563734212</v>
      </c>
      <c r="R37">
        <f t="shared" ref="R37:AF37" si="15">SUM(R17)*1000/R27</f>
        <v>24691.180213673724</v>
      </c>
      <c r="S37">
        <f t="shared" si="15"/>
        <v>24360.925987487088</v>
      </c>
      <c r="T37">
        <f t="shared" si="15"/>
        <v>25322.624240405774</v>
      </c>
      <c r="U37">
        <f t="shared" si="15"/>
        <v>26335.676272046341</v>
      </c>
      <c r="V37">
        <f t="shared" si="15"/>
        <v>30051.428345965101</v>
      </c>
      <c r="W37">
        <f t="shared" si="15"/>
        <v>29472.452732247621</v>
      </c>
      <c r="X37">
        <f t="shared" si="15"/>
        <v>30387.666351704</v>
      </c>
      <c r="Y37">
        <f t="shared" si="15"/>
        <v>28662.305874485981</v>
      </c>
      <c r="Z37">
        <f t="shared" si="15"/>
        <v>30336.554324770208</v>
      </c>
      <c r="AA37">
        <f t="shared" si="15"/>
        <v>32711.011482684477</v>
      </c>
      <c r="AB37">
        <f t="shared" si="15"/>
        <v>31353.783394656853</v>
      </c>
      <c r="AC37">
        <f t="shared" si="15"/>
        <v>30600.639906922628</v>
      </c>
      <c r="AD37">
        <f t="shared" si="15"/>
        <v>31094.510076441973</v>
      </c>
      <c r="AE37">
        <f t="shared" si="15"/>
        <v>30768.824480903182</v>
      </c>
      <c r="AF37">
        <f t="shared" si="15"/>
        <v>32089.361283338254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5" zoomScaleNormal="55" workbookViewId="0">
      <selection activeCell="B36" sqref="B36"/>
    </sheetView>
  </sheetViews>
  <sheetFormatPr defaultRowHeight="15" x14ac:dyDescent="0.25"/>
  <cols>
    <col min="1" max="1" width="38.28515625" customWidth="1"/>
    <col min="2" max="8" width="10.42578125" customWidth="1"/>
  </cols>
  <sheetData>
    <row r="1" spans="1:8" x14ac:dyDescent="0.25">
      <c r="A1" t="s">
        <v>0</v>
      </c>
    </row>
    <row r="2" spans="1:8" x14ac:dyDescent="0.25">
      <c r="B2">
        <v>2010</v>
      </c>
      <c r="C2">
        <v>2011</v>
      </c>
      <c r="D2">
        <v>2012</v>
      </c>
      <c r="E2">
        <v>2013</v>
      </c>
      <c r="F2">
        <v>2014</v>
      </c>
      <c r="G2">
        <v>2015</v>
      </c>
      <c r="H2">
        <v>2016</v>
      </c>
    </row>
    <row r="3" spans="1:8" ht="30" x14ac:dyDescent="0.25">
      <c r="A3" s="1" t="s">
        <v>2</v>
      </c>
      <c r="B3">
        <f>SUM('[1]Assumption on Manufacturing Emp'!T$30:T$32)</f>
        <v>104.23641493908147</v>
      </c>
      <c r="C3">
        <f>SUM('[1]Assumption on Manufacturing Emp'!U$30:U$32)</f>
        <v>118.40731332280147</v>
      </c>
      <c r="D3">
        <f>SUM('[1]Assumption on Manufacturing Emp'!V$30:V$32)</f>
        <v>128.90545966512488</v>
      </c>
      <c r="E3">
        <f>SUM('[1]Assumption on Manufacturing Emp'!W$30:W$32)</f>
        <v>142.55570505470698</v>
      </c>
      <c r="F3">
        <f>SUM('[1]Assumption on Manufacturing Emp'!X$30:X$32)</f>
        <v>143.24716268179637</v>
      </c>
      <c r="G3">
        <f>SUM('[1]Assumption on Manufacturing Emp'!Y$30:Y$32)</f>
        <v>138.32881848227726</v>
      </c>
      <c r="H3">
        <f>SUM('[1]Assumption on Manufacturing Emp'!Z$30:Z$32)</f>
        <v>149.12634667324372</v>
      </c>
    </row>
    <row r="4" spans="1:8" ht="30" x14ac:dyDescent="0.25">
      <c r="A4" s="1" t="s">
        <v>3</v>
      </c>
      <c r="B4">
        <f>SUM('[1]Assumption on Manufacturing Emp'!T$33:T$35)</f>
        <v>107.48142011294331</v>
      </c>
      <c r="C4">
        <f>SUM('[1]Assumption on Manufacturing Emp'!U$33:U$35)</f>
        <v>106.61169878883624</v>
      </c>
      <c r="D4">
        <f>SUM('[1]Assumption on Manufacturing Emp'!V$33:V$35)</f>
        <v>104.26996831262301</v>
      </c>
      <c r="E4">
        <f>SUM('[1]Assumption on Manufacturing Emp'!W$33:W$35)</f>
        <v>102.55669109295729</v>
      </c>
      <c r="F4">
        <f>SUM('[1]Assumption on Manufacturing Emp'!X$33:X$35)</f>
        <v>112.67765627212664</v>
      </c>
      <c r="G4">
        <f>SUM('[1]Assumption on Manufacturing Emp'!Y$33:Y$35)</f>
        <v>105.2240385047173</v>
      </c>
      <c r="H4">
        <f>SUM('[1]Assumption on Manufacturing Emp'!Z$33:Z$35)</f>
        <v>107.72689653381926</v>
      </c>
    </row>
    <row r="5" spans="1:8" ht="30" x14ac:dyDescent="0.25">
      <c r="A5" s="1" t="s">
        <v>4</v>
      </c>
      <c r="B5">
        <f>SUM('[1]Assumption on Manufacturing Emp'!T$36:T$38)+'[1]Assumption on Manufacturing Emp'!T$51</f>
        <v>297.71627004688872</v>
      </c>
      <c r="C5">
        <f>SUM('[1]Assumption on Manufacturing Emp'!U$36:U$38)+'[1]Assumption on Manufacturing Emp'!U$51</f>
        <v>317.57758820431803</v>
      </c>
      <c r="D5">
        <f>SUM('[1]Assumption on Manufacturing Emp'!V$36:V$38)+'[1]Assumption on Manufacturing Emp'!V$51</f>
        <v>315.58789922631308</v>
      </c>
      <c r="E5">
        <f>SUM('[1]Assumption on Manufacturing Emp'!W$36:W$38)+'[1]Assumption on Manufacturing Emp'!W$51</f>
        <v>277.67199598070601</v>
      </c>
      <c r="F5">
        <f>SUM('[1]Assumption on Manufacturing Emp'!X$36:X$38)+'[1]Assumption on Manufacturing Emp'!X$51</f>
        <v>278.22039847060728</v>
      </c>
      <c r="G5">
        <f>SUM('[1]Assumption on Manufacturing Emp'!Y$36:Y$38)+'[1]Assumption on Manufacturing Emp'!Y$51</f>
        <v>267.48667493510106</v>
      </c>
      <c r="H5">
        <f>SUM('[1]Assumption on Manufacturing Emp'!Z$36:Z$38)+'[1]Assumption on Manufacturing Emp'!Z$51</f>
        <v>269.06684808209206</v>
      </c>
    </row>
    <row r="6" spans="1:8" ht="45" x14ac:dyDescent="0.25">
      <c r="A6" s="1" t="s">
        <v>5</v>
      </c>
      <c r="B6">
        <f>SUM('[1]Assumption on Manufacturing Emp'!T$39:T$42)</f>
        <v>396.02724393594343</v>
      </c>
      <c r="C6">
        <f>SUM('[1]Assumption on Manufacturing Emp'!U$39:U$42)</f>
        <v>417.44567877830434</v>
      </c>
      <c r="D6">
        <f>SUM('[1]Assumption on Manufacturing Emp'!V$39:V$42)</f>
        <v>436.94252314485385</v>
      </c>
      <c r="E6">
        <f>SUM('[1]Assumption on Manufacturing Emp'!W$39:W$42)</f>
        <v>460.72364771862073</v>
      </c>
      <c r="F6">
        <f>SUM('[1]Assumption on Manufacturing Emp'!X$39:X$42)</f>
        <v>482.34113215323561</v>
      </c>
      <c r="G6">
        <f>SUM('[1]Assumption on Manufacturing Emp'!Y$39:Y$42)</f>
        <v>474.76969594738625</v>
      </c>
      <c r="H6">
        <f>SUM('[1]Assumption on Manufacturing Emp'!Z$39:Z$42)</f>
        <v>493.09219761684352</v>
      </c>
    </row>
    <row r="7" spans="1:8" ht="30" x14ac:dyDescent="0.25">
      <c r="A7" s="1" t="s">
        <v>6</v>
      </c>
      <c r="B7">
        <f>SUM('[1]Assumption on Manufacturing Emp'!T$43:T$45)</f>
        <v>224.88882366781004</v>
      </c>
      <c r="C7">
        <f>SUM('[1]Assumption on Manufacturing Emp'!U$43:U$45)</f>
        <v>246.61575987361766</v>
      </c>
      <c r="D7">
        <f>SUM('[1]Assumption on Manufacturing Emp'!V$43:V$45)</f>
        <v>260.58539177366276</v>
      </c>
      <c r="E7">
        <f>SUM('[1]Assumption on Manufacturing Emp'!W$43:W$45)</f>
        <v>290.77814690336652</v>
      </c>
      <c r="F7">
        <f>SUM('[1]Assumption on Manufacturing Emp'!X$43:X$45)</f>
        <v>298.47562159752249</v>
      </c>
      <c r="G7">
        <f>SUM('[1]Assumption on Manufacturing Emp'!Y$43:Y$45)</f>
        <v>290.67267285937328</v>
      </c>
      <c r="H7">
        <f>SUM('[1]Assumption on Manufacturing Emp'!Z$43:Z$45)</f>
        <v>303.6812423340881</v>
      </c>
    </row>
    <row r="8" spans="1:8" x14ac:dyDescent="0.25">
      <c r="A8" s="1" t="s">
        <v>7</v>
      </c>
      <c r="B8">
        <f>SUM('[1]Assumption on Manufacturing Emp'!T$46:T$48)</f>
        <v>810.12487262984985</v>
      </c>
      <c r="C8">
        <f>SUM('[1]Assumption on Manufacturing Emp'!U$46:U$48)</f>
        <v>860.95770826750936</v>
      </c>
      <c r="D8">
        <f>SUM('[1]Assumption on Manufacturing Emp'!V$46:V$48)</f>
        <v>848.82878713612683</v>
      </c>
      <c r="E8">
        <f>SUM('[1]Assumption on Manufacturing Emp'!W$46:W$48)</f>
        <v>845.17200350135056</v>
      </c>
      <c r="F8">
        <f>SUM('[1]Assumption on Manufacturing Emp'!X$46:X$48)</f>
        <v>855.32100170037552</v>
      </c>
      <c r="G8">
        <f>SUM('[1]Assumption on Manufacturing Emp'!Y$46:Y$48)</f>
        <v>845.1731247970514</v>
      </c>
      <c r="H8">
        <f>SUM('[1]Assumption on Manufacturing Emp'!Z$46:Z$48)</f>
        <v>868.21484365555784</v>
      </c>
    </row>
    <row r="9" spans="1:8" ht="30" x14ac:dyDescent="0.25">
      <c r="A9" s="1" t="s">
        <v>8</v>
      </c>
      <c r="B9">
        <f>SUM('[1]Assumption on Manufacturing Emp'!T$49:T$50)+'[1]Assumption on Manufacturing Emp'!T$52</f>
        <v>168.02495466748334</v>
      </c>
      <c r="C9">
        <f>SUM('[1]Assumption on Manufacturing Emp'!U$49:U$50)+'[1]Assumption on Manufacturing Emp'!U$52</f>
        <v>176.38425276461294</v>
      </c>
      <c r="D9">
        <f>SUM('[1]Assumption on Manufacturing Emp'!V$49:V$50)+'[1]Assumption on Manufacturing Emp'!V$52</f>
        <v>168.57997074129528</v>
      </c>
      <c r="E9">
        <f>SUM('[1]Assumption on Manufacturing Emp'!W$49:W$50)+'[1]Assumption on Manufacturing Emp'!W$52</f>
        <v>196.34180974829223</v>
      </c>
      <c r="F9">
        <f>SUM('[1]Assumption on Manufacturing Emp'!X$49:X$50)+'[1]Assumption on Manufacturing Emp'!X$52</f>
        <v>202.21702712433631</v>
      </c>
      <c r="G9">
        <f>SUM('[1]Assumption on Manufacturing Emp'!Y$49:Y$50)+'[1]Assumption on Manufacturing Emp'!Y$52</f>
        <v>201.04497447409301</v>
      </c>
      <c r="H9">
        <f>SUM('[1]Assumption on Manufacturing Emp'!Z$49:Z$50)+'[1]Assumption on Manufacturing Emp'!Z$52</f>
        <v>199.69162510435535</v>
      </c>
    </row>
    <row r="10" spans="1:8" x14ac:dyDescent="0.25">
      <c r="B10">
        <f t="shared" ref="B10:H10" si="0">SUM(B3:B9)</f>
        <v>2108.5</v>
      </c>
      <c r="C10">
        <f t="shared" si="0"/>
        <v>2244</v>
      </c>
      <c r="D10">
        <f t="shared" si="0"/>
        <v>2263.6999999999994</v>
      </c>
      <c r="E10">
        <f t="shared" si="0"/>
        <v>2315.8000000000002</v>
      </c>
      <c r="F10">
        <f t="shared" si="0"/>
        <v>2372.5000000000005</v>
      </c>
      <c r="G10">
        <f t="shared" si="0"/>
        <v>2322.6999999999998</v>
      </c>
      <c r="H10">
        <f t="shared" si="0"/>
        <v>2390.6</v>
      </c>
    </row>
    <row r="12" spans="1:8" x14ac:dyDescent="0.25">
      <c r="A12" s="1" t="s">
        <v>116</v>
      </c>
    </row>
    <row r="13" spans="1:8" x14ac:dyDescent="0.25">
      <c r="B13">
        <v>2010</v>
      </c>
      <c r="C13">
        <v>2011</v>
      </c>
      <c r="D13">
        <v>2012</v>
      </c>
      <c r="E13">
        <v>2013</v>
      </c>
      <c r="F13">
        <v>2014</v>
      </c>
      <c r="G13">
        <v>2015</v>
      </c>
      <c r="H13">
        <v>2016</v>
      </c>
    </row>
    <row r="14" spans="1:8" x14ac:dyDescent="0.25">
      <c r="A14" t="s">
        <v>2</v>
      </c>
      <c r="B14">
        <v>17391</v>
      </c>
      <c r="C14">
        <v>18854</v>
      </c>
      <c r="D14">
        <v>19557</v>
      </c>
      <c r="E14">
        <v>20418</v>
      </c>
      <c r="F14">
        <v>21591</v>
      </c>
      <c r="G14">
        <v>21471</v>
      </c>
      <c r="H14">
        <v>21907</v>
      </c>
    </row>
    <row r="15" spans="1:8" x14ac:dyDescent="0.25">
      <c r="A15" t="s">
        <v>3</v>
      </c>
      <c r="B15">
        <v>3317</v>
      </c>
      <c r="C15">
        <v>3730</v>
      </c>
      <c r="D15">
        <v>3446</v>
      </c>
      <c r="E15">
        <v>3511</v>
      </c>
      <c r="F15">
        <v>3884</v>
      </c>
      <c r="G15">
        <v>4130</v>
      </c>
      <c r="H15">
        <v>4380</v>
      </c>
    </row>
    <row r="16" spans="1:8" x14ac:dyDescent="0.25">
      <c r="A16" t="s">
        <v>4</v>
      </c>
      <c r="B16">
        <v>12016</v>
      </c>
      <c r="C16">
        <v>12176</v>
      </c>
      <c r="D16">
        <v>12641</v>
      </c>
      <c r="E16">
        <v>12605</v>
      </c>
      <c r="F16">
        <v>13457</v>
      </c>
      <c r="G16">
        <v>14203</v>
      </c>
      <c r="H16">
        <v>15095</v>
      </c>
    </row>
    <row r="17" spans="1:8" x14ac:dyDescent="0.25">
      <c r="A17" t="s">
        <v>5</v>
      </c>
      <c r="B17">
        <v>60582</v>
      </c>
      <c r="C17">
        <v>65399</v>
      </c>
      <c r="D17">
        <v>69071</v>
      </c>
      <c r="E17">
        <v>69359</v>
      </c>
      <c r="F17">
        <v>70502</v>
      </c>
      <c r="G17">
        <v>72491</v>
      </c>
      <c r="H17">
        <v>75740</v>
      </c>
    </row>
    <row r="18" spans="1:8" x14ac:dyDescent="0.25">
      <c r="A18" t="s">
        <v>6</v>
      </c>
      <c r="B18">
        <v>21850</v>
      </c>
      <c r="C18">
        <v>25684</v>
      </c>
      <c r="D18">
        <v>27171</v>
      </c>
      <c r="E18">
        <v>28203</v>
      </c>
      <c r="F18">
        <v>29279</v>
      </c>
      <c r="G18">
        <v>30523</v>
      </c>
      <c r="H18">
        <v>31962</v>
      </c>
    </row>
    <row r="19" spans="1:8" x14ac:dyDescent="0.25">
      <c r="A19" t="s">
        <v>7</v>
      </c>
      <c r="B19">
        <v>51135</v>
      </c>
      <c r="C19">
        <v>50630</v>
      </c>
      <c r="D19">
        <v>51385</v>
      </c>
      <c r="E19">
        <v>54189</v>
      </c>
      <c r="F19">
        <v>59842</v>
      </c>
      <c r="G19">
        <v>64950</v>
      </c>
      <c r="H19">
        <v>69594</v>
      </c>
    </row>
    <row r="20" spans="1:8" x14ac:dyDescent="0.25">
      <c r="A20" t="s">
        <v>8</v>
      </c>
      <c r="B20">
        <v>19413</v>
      </c>
      <c r="C20">
        <v>19178</v>
      </c>
      <c r="D20">
        <v>21215</v>
      </c>
      <c r="E20">
        <v>23893</v>
      </c>
      <c r="F20">
        <v>26221</v>
      </c>
      <c r="G20">
        <v>27508</v>
      </c>
      <c r="H20">
        <v>26808</v>
      </c>
    </row>
    <row r="22" spans="1:8" x14ac:dyDescent="0.25">
      <c r="A22" t="s">
        <v>9</v>
      </c>
    </row>
    <row r="23" spans="1:8" x14ac:dyDescent="0.25">
      <c r="B23">
        <v>2010</v>
      </c>
      <c r="C23">
        <v>2011</v>
      </c>
      <c r="D23">
        <v>2012</v>
      </c>
      <c r="E23">
        <v>2013</v>
      </c>
      <c r="F23">
        <v>2014</v>
      </c>
      <c r="G23">
        <v>2015</v>
      </c>
      <c r="H23">
        <v>2016</v>
      </c>
    </row>
    <row r="24" spans="1:8" x14ac:dyDescent="0.25">
      <c r="A24" t="s">
        <v>2</v>
      </c>
      <c r="B24">
        <f>(B14*1000)/B3</f>
        <v>166841.8854405513</v>
      </c>
      <c r="C24">
        <f t="shared" ref="B24:H30" si="1">(C14*1000)/C3</f>
        <v>159230.02955569403</v>
      </c>
      <c r="D24">
        <f t="shared" si="1"/>
        <v>151715.83927326166</v>
      </c>
      <c r="E24">
        <f t="shared" si="1"/>
        <v>143228.2208008751</v>
      </c>
      <c r="F24">
        <f t="shared" si="1"/>
        <v>150725.49847260432</v>
      </c>
      <c r="G24">
        <f t="shared" si="1"/>
        <v>155217.11408784188</v>
      </c>
      <c r="H24">
        <f t="shared" si="1"/>
        <v>146902.2777578079</v>
      </c>
    </row>
    <row r="25" spans="1:8" x14ac:dyDescent="0.25">
      <c r="A25" t="s">
        <v>3</v>
      </c>
      <c r="B25">
        <f t="shared" ref="B25:G25" si="2">(B15*1000)/B4</f>
        <v>30861.147875739265</v>
      </c>
      <c r="C25">
        <f t="shared" si="2"/>
        <v>34986.779522085468</v>
      </c>
      <c r="D25">
        <f t="shared" si="2"/>
        <v>33048.825618400275</v>
      </c>
      <c r="E25">
        <f t="shared" si="2"/>
        <v>34234.72386426384</v>
      </c>
      <c r="F25">
        <f t="shared" si="2"/>
        <v>34470.010546010933</v>
      </c>
      <c r="G25">
        <f t="shared" si="2"/>
        <v>39249.58648887866</v>
      </c>
      <c r="H25">
        <f t="shared" si="1"/>
        <v>40658.369830833879</v>
      </c>
    </row>
    <row r="26" spans="1:8" x14ac:dyDescent="0.25">
      <c r="A26" t="s">
        <v>4</v>
      </c>
      <c r="B26">
        <f t="shared" si="1"/>
        <v>40360.575517446676</v>
      </c>
      <c r="C26">
        <f t="shared" si="1"/>
        <v>38340.237007425087</v>
      </c>
      <c r="D26">
        <f t="shared" si="1"/>
        <v>40055.401461812507</v>
      </c>
      <c r="E26">
        <f t="shared" si="1"/>
        <v>45395.2871822042</v>
      </c>
      <c r="F26">
        <f t="shared" si="1"/>
        <v>48368.128555540367</v>
      </c>
      <c r="G26">
        <f t="shared" si="1"/>
        <v>53097.972089435862</v>
      </c>
      <c r="H26">
        <f t="shared" si="1"/>
        <v>56101.30013265153</v>
      </c>
    </row>
    <row r="27" spans="1:8" x14ac:dyDescent="0.25">
      <c r="A27" t="s">
        <v>5</v>
      </c>
      <c r="B27">
        <f t="shared" si="1"/>
        <v>152974.32418512856</v>
      </c>
      <c r="C27">
        <f t="shared" si="1"/>
        <v>156664.69513206262</v>
      </c>
      <c r="D27">
        <f t="shared" si="1"/>
        <v>158077.99960248271</v>
      </c>
      <c r="E27">
        <f t="shared" si="1"/>
        <v>150543.60752578484</v>
      </c>
      <c r="F27">
        <f t="shared" si="1"/>
        <v>146166.26138697649</v>
      </c>
      <c r="G27">
        <f t="shared" si="1"/>
        <v>152686.66180419698</v>
      </c>
      <c r="H27">
        <f t="shared" si="1"/>
        <v>153602.10598759796</v>
      </c>
    </row>
    <row r="28" spans="1:8" x14ac:dyDescent="0.25">
      <c r="A28" t="s">
        <v>6</v>
      </c>
      <c r="B28">
        <f t="shared" si="1"/>
        <v>97159.119086661609</v>
      </c>
      <c r="C28">
        <f t="shared" si="1"/>
        <v>104145.8178226817</v>
      </c>
      <c r="D28">
        <f t="shared" si="1"/>
        <v>104269.08360081818</v>
      </c>
      <c r="E28">
        <f t="shared" si="1"/>
        <v>96991.470302521135</v>
      </c>
      <c r="F28">
        <f t="shared" si="1"/>
        <v>98095.113575074734</v>
      </c>
      <c r="G28">
        <f t="shared" si="1"/>
        <v>105008.15126424682</v>
      </c>
      <c r="H28">
        <f t="shared" si="1"/>
        <v>105248.51569474852</v>
      </c>
    </row>
    <row r="29" spans="1:8" x14ac:dyDescent="0.25">
      <c r="A29" t="s">
        <v>7</v>
      </c>
      <c r="B29">
        <f t="shared" si="1"/>
        <v>63119.898829922531</v>
      </c>
      <c r="C29">
        <f t="shared" si="1"/>
        <v>58806.605148912473</v>
      </c>
      <c r="D29">
        <f t="shared" si="1"/>
        <v>60536.354066605636</v>
      </c>
      <c r="E29">
        <f t="shared" si="1"/>
        <v>64115.942998002305</v>
      </c>
      <c r="F29">
        <f t="shared" si="1"/>
        <v>69964.37580865463</v>
      </c>
      <c r="G29">
        <f t="shared" si="1"/>
        <v>76848.160565441809</v>
      </c>
      <c r="H29">
        <f t="shared" si="1"/>
        <v>80157.57909295737</v>
      </c>
    </row>
    <row r="30" spans="1:8" x14ac:dyDescent="0.25">
      <c r="A30" t="s">
        <v>8</v>
      </c>
      <c r="B30">
        <f t="shared" si="1"/>
        <v>115536.40968639319</v>
      </c>
      <c r="C30">
        <f t="shared" si="1"/>
        <v>108728.52706184202</v>
      </c>
      <c r="D30">
        <f t="shared" si="1"/>
        <v>125845.31784358165</v>
      </c>
      <c r="E30">
        <f t="shared" si="1"/>
        <v>121690.84124583821</v>
      </c>
      <c r="F30">
        <f t="shared" si="1"/>
        <v>129667.6168811324</v>
      </c>
      <c r="G30">
        <f t="shared" si="1"/>
        <v>136825.10628259811</v>
      </c>
      <c r="H30">
        <f t="shared" si="1"/>
        <v>134246.99201075963</v>
      </c>
    </row>
    <row r="31" spans="1:8" x14ac:dyDescent="0.25">
      <c r="B31">
        <f t="shared" ref="B31:H31" si="3">SUM(B14:B20)*1000/SUM(B3:B9)</f>
        <v>88073.986246146553</v>
      </c>
      <c r="C31">
        <f t="shared" si="3"/>
        <v>87188.502673796786</v>
      </c>
      <c r="D31">
        <f t="shared" si="3"/>
        <v>90332.641251049194</v>
      </c>
      <c r="E31">
        <f t="shared" si="3"/>
        <v>91621.901718628549</v>
      </c>
      <c r="F31">
        <f t="shared" si="3"/>
        <v>94742.255005268686</v>
      </c>
      <c r="G31">
        <f t="shared" si="3"/>
        <v>101294.18349334826</v>
      </c>
      <c r="H31">
        <f t="shared" si="3"/>
        <v>102688.02811009789</v>
      </c>
    </row>
    <row r="33" spans="1:8" x14ac:dyDescent="0.25">
      <c r="A33" t="s">
        <v>9</v>
      </c>
    </row>
    <row r="34" spans="1:8" x14ac:dyDescent="0.25">
      <c r="B34">
        <v>2010</v>
      </c>
      <c r="C34">
        <v>2011</v>
      </c>
      <c r="D34">
        <v>2012</v>
      </c>
      <c r="E34">
        <v>2013</v>
      </c>
      <c r="F34">
        <v>2014</v>
      </c>
      <c r="G34">
        <v>2015</v>
      </c>
      <c r="H34">
        <v>2016</v>
      </c>
    </row>
    <row r="35" spans="1:8" x14ac:dyDescent="0.25">
      <c r="A35" t="s">
        <v>50</v>
      </c>
      <c r="B35">
        <f>SUM(B14:B16)*1000/SUM(B3:B5)</f>
        <v>64235.981989557207</v>
      </c>
      <c r="C35">
        <f t="shared" ref="C35:H35" si="4">SUM(C14:C16)*1000/SUM(C3:C5)</f>
        <v>64062.325454599486</v>
      </c>
      <c r="D35">
        <f t="shared" si="4"/>
        <v>64953.320007015638</v>
      </c>
      <c r="E35">
        <f t="shared" si="4"/>
        <v>69883.494132757187</v>
      </c>
      <c r="F35">
        <f t="shared" si="4"/>
        <v>72886.546073962978</v>
      </c>
      <c r="G35">
        <f t="shared" si="4"/>
        <v>77888.299267751834</v>
      </c>
      <c r="H35">
        <f t="shared" si="4"/>
        <v>78684.957440136757</v>
      </c>
    </row>
    <row r="36" spans="1:8" x14ac:dyDescent="0.25">
      <c r="A36" t="s">
        <v>49</v>
      </c>
      <c r="B36">
        <f t="shared" ref="B36:H36" si="5">SUM(B17:B18)*1000/SUM(B6:B7)</f>
        <v>132758.68398465277</v>
      </c>
      <c r="C36">
        <f t="shared" si="5"/>
        <v>137160.501571817</v>
      </c>
      <c r="D36">
        <f t="shared" si="5"/>
        <v>137975.84002246382</v>
      </c>
      <c r="E36">
        <f t="shared" si="5"/>
        <v>129822.71060187505</v>
      </c>
      <c r="F36">
        <f t="shared" si="5"/>
        <v>127790.54691217699</v>
      </c>
      <c r="G36">
        <f t="shared" si="5"/>
        <v>134581.00073632909</v>
      </c>
      <c r="H36">
        <f t="shared" si="5"/>
        <v>135172.67845503573</v>
      </c>
    </row>
    <row r="37" spans="1:8" x14ac:dyDescent="0.25">
      <c r="A37" t="s">
        <v>48</v>
      </c>
      <c r="B37">
        <f t="shared" ref="B37:H37" si="6">SUM(B19:B20)*1000/SUM(B8:B9)</f>
        <v>72123.920110405714</v>
      </c>
      <c r="C37">
        <f t="shared" si="6"/>
        <v>67295.070114143702</v>
      </c>
      <c r="D37">
        <f t="shared" si="6"/>
        <v>71357.750204020631</v>
      </c>
      <c r="E37">
        <f t="shared" si="6"/>
        <v>74969.721002907478</v>
      </c>
      <c r="F37">
        <f t="shared" si="6"/>
        <v>81380.525006410942</v>
      </c>
      <c r="G37">
        <f t="shared" si="6"/>
        <v>88373.542824781514</v>
      </c>
      <c r="H37">
        <f t="shared" si="6"/>
        <v>90271.950606259605</v>
      </c>
    </row>
    <row r="39" spans="1:8" x14ac:dyDescent="0.25">
      <c r="A39" t="s">
        <v>93</v>
      </c>
    </row>
    <row r="40" spans="1:8" x14ac:dyDescent="0.25">
      <c r="B40">
        <f t="shared" ref="B40:H40" si="7">B2</f>
        <v>2010</v>
      </c>
      <c r="C40">
        <f t="shared" si="7"/>
        <v>2011</v>
      </c>
      <c r="D40">
        <f t="shared" si="7"/>
        <v>2012</v>
      </c>
      <c r="E40">
        <f t="shared" si="7"/>
        <v>2013</v>
      </c>
      <c r="F40">
        <f t="shared" si="7"/>
        <v>2014</v>
      </c>
      <c r="G40">
        <f t="shared" si="7"/>
        <v>2015</v>
      </c>
      <c r="H40">
        <f t="shared" si="7"/>
        <v>2016</v>
      </c>
    </row>
    <row r="41" spans="1:8" x14ac:dyDescent="0.25">
      <c r="A41" t="str">
        <f>A3</f>
        <v>Vegetable and animal oils and fats, food and food related products</v>
      </c>
      <c r="B41">
        <f>B3/('Manu and Services'!B$27*1000)</f>
        <v>8.7597306558327218E-3</v>
      </c>
      <c r="C41">
        <f>C3/('Manu and Services'!C$27*1000)</f>
        <v>9.5864723574303912E-3</v>
      </c>
      <c r="D41">
        <f>D3/('Manu and Services'!D$27*1000)</f>
        <v>1.0054635908515649E-2</v>
      </c>
      <c r="E41">
        <f>E3/('Manu and Services'!E$27*1000)</f>
        <v>1.0524289061578615E-2</v>
      </c>
      <c r="F41">
        <f>F3/('Manu and Services'!F$27*1000)</f>
        <v>1.0340814192411271E-2</v>
      </c>
      <c r="G41">
        <f>G3/('Manu and Services'!G$27*1000)</f>
        <v>9.8330799265179993E-3</v>
      </c>
      <c r="H41">
        <f>H3/('Manu and Services'!H$27*1000)</f>
        <v>1.0528770495932822E-2</v>
      </c>
    </row>
    <row r="42" spans="1:8" x14ac:dyDescent="0.25">
      <c r="A42" t="str">
        <f t="shared" ref="A42:A47" si="8">A4</f>
        <v>Textile, wearing apparel and leather and related products</v>
      </c>
      <c r="B42">
        <f>B4/('Manu and Services'!B$27*1000)</f>
        <v>9.0324316242651626E-3</v>
      </c>
      <c r="C42">
        <f>C4/('Manu and Services'!C$27*1000)</f>
        <v>8.6314778600847051E-3</v>
      </c>
      <c r="D42">
        <f>D4/('Manu and Services'!D$27*1000)</f>
        <v>8.1330656614502558E-3</v>
      </c>
      <c r="E42">
        <f>E4/('Manu and Services'!E$27*1000)</f>
        <v>7.5713298310095883E-3</v>
      </c>
      <c r="F42">
        <f>F4/('Manu and Services'!F$27*1000)</f>
        <v>8.1340438814465621E-3</v>
      </c>
      <c r="G42">
        <f>G4/('Manu and Services'!G$27*1000)</f>
        <v>7.4798324178591592E-3</v>
      </c>
      <c r="H42">
        <f>H4/('Manu and Services'!H$27*1000)</f>
        <v>7.6058442733056512E-3</v>
      </c>
    </row>
    <row r="43" spans="1:8" x14ac:dyDescent="0.25">
      <c r="A43" t="str">
        <f t="shared" si="8"/>
        <v>Wood products and Furniture + paper paper and paper products</v>
      </c>
      <c r="B43">
        <f>B5/('Manu and Services'!B$27*1000)</f>
        <v>2.5019225181468863E-2</v>
      </c>
      <c r="C43">
        <f>C5/('Manu and Services'!C$27*1000)</f>
        <v>2.5711661596107195E-2</v>
      </c>
      <c r="D43">
        <f>D5/('Manu and Services'!D$27*1000)</f>
        <v>2.4615880755533177E-2</v>
      </c>
      <c r="E43">
        <f>E5/('Manu and Services'!E$27*1000)</f>
        <v>2.0499357418806825E-2</v>
      </c>
      <c r="F43">
        <f>F5/('Manu and Services'!F$27*1000)</f>
        <v>2.008434506667393E-2</v>
      </c>
      <c r="G43">
        <f>G5/('Manu and Services'!G$27*1000)</f>
        <v>1.90142436173007E-2</v>
      </c>
      <c r="H43">
        <f>H5/('Manu and Services'!H$27*1000)</f>
        <v>1.8996932163353648E-2</v>
      </c>
    </row>
    <row r="44" spans="1:8" x14ac:dyDescent="0.25">
      <c r="A44" t="str">
        <f t="shared" si="8"/>
        <v>Petroleum products and chemicals and chemical products (petroleum, chemical, rubber and plastic products)</v>
      </c>
      <c r="B44">
        <f>B6/('Manu and Services'!B$27*1000)</f>
        <v>3.3280998692041132E-2</v>
      </c>
      <c r="C44">
        <f>C6/('Manu and Services'!C$27*1000)</f>
        <v>3.3797164617925299E-2</v>
      </c>
      <c r="D44">
        <f>D6/('Manu and Services'!D$27*1000)</f>
        <v>3.4081550886849485E-2</v>
      </c>
      <c r="E44">
        <f>E6/('Manu and Services'!E$27*1000)</f>
        <v>3.4013292166980721E-2</v>
      </c>
      <c r="F44">
        <f>F6/('Manu and Services'!F$27*1000)</f>
        <v>3.4819538003929631E-2</v>
      </c>
      <c r="G44">
        <f>G6/('Manu and Services'!G$27*1000)</f>
        <v>3.3748920999693358E-2</v>
      </c>
      <c r="H44">
        <f>H6/('Manu and Services'!H$27*1000)</f>
        <v>3.4813798486048382E-2</v>
      </c>
    </row>
    <row r="45" spans="1:8" x14ac:dyDescent="0.25">
      <c r="A45" t="str">
        <f t="shared" si="8"/>
        <v>Non-metallic, basic and fabricated metal prod</v>
      </c>
      <c r="B45">
        <f>B7/('Manu and Services'!B$27*1000)</f>
        <v>1.8899014552528261E-2</v>
      </c>
      <c r="C45">
        <f>C7/('Manu and Services'!C$27*1000)</f>
        <v>1.996646236275899E-2</v>
      </c>
      <c r="D45">
        <f>D7/('Manu and Services'!D$27*1000)</f>
        <v>2.032568088402658E-2</v>
      </c>
      <c r="E45">
        <f>E7/('Manu and Services'!E$27*1000)</f>
        <v>2.14669295039915E-2</v>
      </c>
      <c r="F45">
        <f>F7/('Manu and Services'!F$27*1000)</f>
        <v>2.1546541558806469E-2</v>
      </c>
      <c r="G45">
        <f>G7/('Manu and Services'!G$27*1000)</f>
        <v>2.0662416234307902E-2</v>
      </c>
      <c r="H45">
        <f>H7/('Manu and Services'!H$27*1000)</f>
        <v>2.1440812946764483E-2</v>
      </c>
    </row>
    <row r="46" spans="1:8" x14ac:dyDescent="0.25">
      <c r="A46" t="str">
        <f t="shared" si="8"/>
        <v>Electrical, electronic</v>
      </c>
      <c r="B46">
        <f>B8/('Manu and Services'!B$27*1000)</f>
        <v>6.8080580917672995E-2</v>
      </c>
      <c r="C46">
        <f>C8/('Manu and Services'!C$27*1000)</f>
        <v>6.970470859956357E-2</v>
      </c>
      <c r="D46">
        <f>D8/('Manu and Services'!D$27*1000)</f>
        <v>6.6208711605329498E-2</v>
      </c>
      <c r="E46">
        <f>E8/('Manu and Services'!E$27*1000)</f>
        <v>6.2395499837682937E-2</v>
      </c>
      <c r="F46">
        <f>F8/('Manu and Services'!F$27*1000)</f>
        <v>6.1744437990007325E-2</v>
      </c>
      <c r="G46">
        <f>G8/('Manu and Services'!G$27*1000)</f>
        <v>6.0078984112331889E-2</v>
      </c>
      <c r="H46">
        <f>H8/('Manu and Services'!H$27*1000)</f>
        <v>6.1298590315776093E-2</v>
      </c>
    </row>
    <row r="47" spans="1:8" x14ac:dyDescent="0.25">
      <c r="A47" t="str">
        <f t="shared" si="8"/>
        <v>Transport equipment and other manufactures</v>
      </c>
      <c r="B47">
        <f>B9/('Manu and Services'!B$27*1000)</f>
        <v>1.4120337381191088E-2</v>
      </c>
      <c r="C47">
        <f>C9/('Manu and Services'!C$27*1000)</f>
        <v>1.4280391269450103E-2</v>
      </c>
      <c r="D47">
        <f>D9/('Manu and Services'!D$27*1000)</f>
        <v>1.31492508670719E-2</v>
      </c>
      <c r="E47">
        <f>E9/('Manu and Services'!E$27*1000)</f>
        <v>1.4495091303932863E-2</v>
      </c>
      <c r="F47">
        <f>F9/('Manu and Services'!F$27*1000)</f>
        <v>1.4597766998566068E-2</v>
      </c>
      <c r="G47">
        <f>G9/('Manu and Services'!G$27*1000)</f>
        <v>1.4291246932625306E-2</v>
      </c>
      <c r="H47">
        <f>H9/('Manu and Services'!H$27*1000)</f>
        <v>1.409883188039533E-2</v>
      </c>
    </row>
    <row r="49" spans="1:8" x14ac:dyDescent="0.25">
      <c r="A49" t="s">
        <v>94</v>
      </c>
    </row>
    <row r="50" spans="1:8" x14ac:dyDescent="0.25">
      <c r="B50">
        <v>2010</v>
      </c>
      <c r="C50">
        <v>2011</v>
      </c>
      <c r="D50">
        <v>2012</v>
      </c>
      <c r="E50">
        <v>2013</v>
      </c>
      <c r="F50">
        <v>2014</v>
      </c>
      <c r="G50">
        <v>2015</v>
      </c>
      <c r="H50">
        <v>2016</v>
      </c>
    </row>
    <row r="51" spans="1:8" x14ac:dyDescent="0.25">
      <c r="A51" t="s">
        <v>50</v>
      </c>
      <c r="B51">
        <f>SUM(B41:B43)</f>
        <v>4.2811387461566749E-2</v>
      </c>
      <c r="C51">
        <f t="shared" ref="C51:H51" si="9">SUM(C41:C43)</f>
        <v>4.3929611813622288E-2</v>
      </c>
      <c r="D51">
        <f t="shared" si="9"/>
        <v>4.2803582325499079E-2</v>
      </c>
      <c r="E51">
        <f t="shared" si="9"/>
        <v>3.8594976311395024E-2</v>
      </c>
      <c r="F51">
        <f t="shared" si="9"/>
        <v>3.8559203140531767E-2</v>
      </c>
      <c r="G51">
        <f t="shared" si="9"/>
        <v>3.6327155961677862E-2</v>
      </c>
      <c r="H51">
        <f t="shared" si="9"/>
        <v>3.7131546932592116E-2</v>
      </c>
    </row>
    <row r="52" spans="1:8" x14ac:dyDescent="0.25">
      <c r="A52" t="s">
        <v>49</v>
      </c>
      <c r="B52">
        <f t="shared" ref="B52" si="10">SUM(B44:B45)</f>
        <v>5.218001324456939E-2</v>
      </c>
      <c r="C52">
        <f t="shared" ref="C52:H52" si="11">SUM(C44:C45)</f>
        <v>5.3763626980684293E-2</v>
      </c>
      <c r="D52">
        <f t="shared" si="11"/>
        <v>5.4407231770876065E-2</v>
      </c>
      <c r="E52">
        <f t="shared" si="11"/>
        <v>5.5480221670972218E-2</v>
      </c>
      <c r="F52">
        <f t="shared" si="11"/>
        <v>5.63660795627361E-2</v>
      </c>
      <c r="G52">
        <f t="shared" si="11"/>
        <v>5.441133723400126E-2</v>
      </c>
      <c r="H52">
        <f t="shared" si="11"/>
        <v>5.6254611432812865E-2</v>
      </c>
    </row>
    <row r="53" spans="1:8" x14ac:dyDescent="0.25">
      <c r="A53" t="s">
        <v>48</v>
      </c>
      <c r="B53">
        <f t="shared" ref="B53" si="12">SUM(B46:B47)</f>
        <v>8.2200918298864084E-2</v>
      </c>
      <c r="C53">
        <f t="shared" ref="C53:H53" si="13">SUM(C46:C47)</f>
        <v>8.3985099869013674E-2</v>
      </c>
      <c r="D53">
        <f t="shared" si="13"/>
        <v>7.93579624724014E-2</v>
      </c>
      <c r="E53">
        <f t="shared" si="13"/>
        <v>7.6890591141615797E-2</v>
      </c>
      <c r="F53">
        <f t="shared" si="13"/>
        <v>7.6342204988573387E-2</v>
      </c>
      <c r="G53">
        <f t="shared" si="13"/>
        <v>7.43702310449572E-2</v>
      </c>
      <c r="H53">
        <f t="shared" si="13"/>
        <v>7.5397422196171418E-2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76"/>
  <sheetViews>
    <sheetView zoomScale="55" zoomScaleNormal="55" workbookViewId="0">
      <selection activeCell="C35" sqref="C35:I38"/>
    </sheetView>
  </sheetViews>
  <sheetFormatPr defaultRowHeight="15" x14ac:dyDescent="0.25"/>
  <cols>
    <col min="2" max="2" width="18.7109375" customWidth="1"/>
    <col min="11" max="11" width="15.42578125" customWidth="1"/>
    <col min="30" max="30" width="23.42578125" customWidth="1"/>
  </cols>
  <sheetData>
    <row r="1" spans="2:15" x14ac:dyDescent="0.25">
      <c r="B1" t="s">
        <v>1</v>
      </c>
    </row>
    <row r="2" spans="2:15" x14ac:dyDescent="0.25">
      <c r="C2">
        <v>2010</v>
      </c>
      <c r="D2">
        <v>2011</v>
      </c>
      <c r="E2">
        <v>2012</v>
      </c>
      <c r="F2">
        <v>2013</v>
      </c>
      <c r="G2">
        <v>2014</v>
      </c>
      <c r="H2">
        <v>2015</v>
      </c>
      <c r="I2">
        <v>2016</v>
      </c>
      <c r="M2" t="s">
        <v>57</v>
      </c>
    </row>
    <row r="3" spans="2:15" x14ac:dyDescent="0.25">
      <c r="B3" s="2" t="s">
        <v>24</v>
      </c>
      <c r="C3">
        <v>17701</v>
      </c>
      <c r="D3">
        <v>18404</v>
      </c>
      <c r="E3">
        <v>19331</v>
      </c>
      <c r="F3">
        <v>20184</v>
      </c>
      <c r="G3">
        <v>20905</v>
      </c>
      <c r="H3">
        <v>21538</v>
      </c>
      <c r="I3">
        <v>22622</v>
      </c>
      <c r="M3" t="s">
        <v>58</v>
      </c>
      <c r="N3" t="s">
        <v>59</v>
      </c>
      <c r="O3" t="s">
        <v>60</v>
      </c>
    </row>
    <row r="4" spans="2:15" ht="45" x14ac:dyDescent="0.25">
      <c r="B4" s="2" t="s">
        <v>23</v>
      </c>
      <c r="C4">
        <v>4472</v>
      </c>
      <c r="D4">
        <v>4644</v>
      </c>
      <c r="E4">
        <v>4838</v>
      </c>
      <c r="F4">
        <v>5052</v>
      </c>
      <c r="G4">
        <v>5293</v>
      </c>
      <c r="H4">
        <v>5595</v>
      </c>
      <c r="I4">
        <v>5972</v>
      </c>
    </row>
    <row r="5" spans="2:15" ht="45" x14ac:dyDescent="0.25">
      <c r="B5" s="2" t="s">
        <v>22</v>
      </c>
      <c r="C5">
        <v>112771</v>
      </c>
      <c r="D5">
        <v>120411</v>
      </c>
      <c r="E5">
        <v>125905</v>
      </c>
      <c r="F5">
        <v>133797</v>
      </c>
      <c r="G5">
        <v>145714</v>
      </c>
      <c r="H5">
        <v>155745</v>
      </c>
      <c r="I5">
        <v>165455</v>
      </c>
    </row>
    <row r="6" spans="2:15" x14ac:dyDescent="0.25">
      <c r="B6" s="3" t="s">
        <v>21</v>
      </c>
      <c r="C6">
        <v>16309</v>
      </c>
      <c r="D6">
        <v>17449</v>
      </c>
      <c r="E6">
        <v>18575</v>
      </c>
      <c r="F6">
        <v>19837</v>
      </c>
      <c r="G6">
        <v>21306</v>
      </c>
      <c r="H6">
        <v>22838</v>
      </c>
      <c r="I6">
        <v>24630</v>
      </c>
    </row>
    <row r="7" spans="2:15" x14ac:dyDescent="0.25">
      <c r="B7" s="3" t="s">
        <v>20</v>
      </c>
      <c r="C7">
        <v>5555</v>
      </c>
      <c r="D7">
        <v>5760</v>
      </c>
      <c r="E7">
        <v>5927</v>
      </c>
      <c r="F7">
        <v>6102</v>
      </c>
      <c r="G7">
        <v>6313</v>
      </c>
      <c r="H7">
        <v>6536</v>
      </c>
      <c r="I7">
        <v>6833</v>
      </c>
    </row>
    <row r="8" spans="2:15" ht="30" x14ac:dyDescent="0.25">
      <c r="B8" s="2" t="s">
        <v>29</v>
      </c>
      <c r="C8">
        <v>28998</v>
      </c>
      <c r="D8">
        <v>30630</v>
      </c>
      <c r="E8">
        <v>32090</v>
      </c>
      <c r="F8">
        <v>33560</v>
      </c>
      <c r="G8">
        <v>35359</v>
      </c>
      <c r="H8">
        <v>37369</v>
      </c>
      <c r="I8">
        <v>39475</v>
      </c>
    </row>
    <row r="9" spans="2:15" ht="30" x14ac:dyDescent="0.25">
      <c r="B9" s="2" t="s">
        <v>104</v>
      </c>
      <c r="C9">
        <v>80287</v>
      </c>
      <c r="D9">
        <v>86207</v>
      </c>
      <c r="E9">
        <v>93710</v>
      </c>
      <c r="F9">
        <v>102194</v>
      </c>
      <c r="G9">
        <v>112315</v>
      </c>
      <c r="H9">
        <v>122771</v>
      </c>
      <c r="I9">
        <v>132643</v>
      </c>
    </row>
    <row r="10" spans="2:15" ht="30" x14ac:dyDescent="0.25">
      <c r="B10" s="2" t="s">
        <v>101</v>
      </c>
      <c r="C10">
        <v>61578</v>
      </c>
      <c r="D10">
        <v>65782</v>
      </c>
      <c r="E10">
        <v>70884</v>
      </c>
      <c r="F10">
        <v>72318</v>
      </c>
      <c r="G10">
        <v>73999</v>
      </c>
      <c r="H10">
        <v>73479</v>
      </c>
      <c r="I10">
        <v>75295</v>
      </c>
    </row>
    <row r="11" spans="2:15" x14ac:dyDescent="0.25">
      <c r="B11" s="2" t="s">
        <v>16</v>
      </c>
      <c r="C11">
        <v>11797</v>
      </c>
      <c r="D11">
        <v>12299</v>
      </c>
      <c r="E11">
        <v>12917</v>
      </c>
      <c r="F11">
        <v>13592</v>
      </c>
      <c r="G11">
        <v>14374</v>
      </c>
      <c r="H11">
        <v>15060</v>
      </c>
      <c r="I11">
        <v>15784</v>
      </c>
    </row>
    <row r="12" spans="2:15" x14ac:dyDescent="0.25">
      <c r="B12" s="2" t="s">
        <v>102</v>
      </c>
      <c r="C12">
        <v>13679</v>
      </c>
      <c r="D12">
        <v>14640</v>
      </c>
      <c r="E12">
        <v>16185</v>
      </c>
      <c r="F12">
        <v>17854</v>
      </c>
      <c r="G12">
        <v>19417</v>
      </c>
      <c r="H12">
        <v>20883</v>
      </c>
      <c r="I12">
        <v>22608</v>
      </c>
    </row>
    <row r="13" spans="2:15" ht="30" x14ac:dyDescent="0.25">
      <c r="B13" s="2" t="s">
        <v>103</v>
      </c>
      <c r="C13">
        <v>6885</v>
      </c>
      <c r="D13">
        <v>7310</v>
      </c>
      <c r="E13">
        <v>7730</v>
      </c>
      <c r="F13">
        <v>8340</v>
      </c>
      <c r="G13">
        <v>9177</v>
      </c>
      <c r="H13">
        <v>9835</v>
      </c>
      <c r="I13">
        <v>10535</v>
      </c>
    </row>
    <row r="14" spans="2:15" x14ac:dyDescent="0.25">
      <c r="B14" t="s">
        <v>54</v>
      </c>
      <c r="C14">
        <v>85092</v>
      </c>
      <c r="D14">
        <v>93668</v>
      </c>
      <c r="E14">
        <v>102016</v>
      </c>
      <c r="F14">
        <v>109440</v>
      </c>
      <c r="G14">
        <v>116140</v>
      </c>
      <c r="H14">
        <v>121196</v>
      </c>
      <c r="I14">
        <v>127226</v>
      </c>
    </row>
    <row r="15" spans="2:15" x14ac:dyDescent="0.25">
      <c r="C15">
        <f t="shared" ref="C15:I15" si="0">SUM(C3:C13)+C14</f>
        <v>445124</v>
      </c>
      <c r="D15">
        <f t="shared" si="0"/>
        <v>477204</v>
      </c>
      <c r="E15">
        <f t="shared" si="0"/>
        <v>510108</v>
      </c>
      <c r="F15">
        <f t="shared" si="0"/>
        <v>542270</v>
      </c>
      <c r="G15">
        <f t="shared" si="0"/>
        <v>580312</v>
      </c>
      <c r="H15">
        <f t="shared" si="0"/>
        <v>612845</v>
      </c>
      <c r="I15">
        <f t="shared" si="0"/>
        <v>649078</v>
      </c>
    </row>
    <row r="17" spans="2:9" x14ac:dyDescent="0.25">
      <c r="B17" s="2" t="s">
        <v>45</v>
      </c>
    </row>
    <row r="18" spans="2:9" x14ac:dyDescent="0.25">
      <c r="B18" s="2"/>
      <c r="C18">
        <v>2010</v>
      </c>
      <c r="D18">
        <v>2011</v>
      </c>
      <c r="E18">
        <v>2012</v>
      </c>
      <c r="F18">
        <v>2013</v>
      </c>
      <c r="G18">
        <v>2014</v>
      </c>
      <c r="H18">
        <v>2015</v>
      </c>
      <c r="I18">
        <v>2016</v>
      </c>
    </row>
    <row r="19" spans="2:9" x14ac:dyDescent="0.25">
      <c r="B19" s="2" t="s">
        <v>24</v>
      </c>
      <c r="C19" s="1">
        <f>AE37</f>
        <v>55.5</v>
      </c>
      <c r="D19" s="1">
        <f t="shared" ref="D19:I19" si="1">AF37</f>
        <v>51</v>
      </c>
      <c r="E19" s="1">
        <f t="shared" si="1"/>
        <v>61.9</v>
      </c>
      <c r="F19" s="1">
        <f t="shared" si="1"/>
        <v>61.5</v>
      </c>
      <c r="G19" s="1">
        <f t="shared" si="1"/>
        <v>65.599999999999994</v>
      </c>
      <c r="H19" s="1">
        <f t="shared" si="1"/>
        <v>61.7</v>
      </c>
      <c r="I19" s="1">
        <f t="shared" si="1"/>
        <v>77.900000000000006</v>
      </c>
    </row>
    <row r="20" spans="2:9" ht="45" x14ac:dyDescent="0.25">
      <c r="B20" s="2" t="s">
        <v>23</v>
      </c>
      <c r="C20">
        <f>AE38</f>
        <v>66.7</v>
      </c>
      <c r="D20">
        <f t="shared" ref="D20:I20" si="2">AF38</f>
        <v>71.900000000000006</v>
      </c>
      <c r="E20">
        <f t="shared" si="2"/>
        <v>81</v>
      </c>
      <c r="F20">
        <f t="shared" si="2"/>
        <v>83.7</v>
      </c>
      <c r="G20">
        <f t="shared" si="2"/>
        <v>81.2</v>
      </c>
      <c r="H20">
        <f t="shared" si="2"/>
        <v>72.099999999999994</v>
      </c>
      <c r="I20">
        <f t="shared" si="2"/>
        <v>76.400000000000006</v>
      </c>
    </row>
    <row r="21" spans="2:9" ht="45" x14ac:dyDescent="0.25">
      <c r="B21" s="2" t="s">
        <v>22</v>
      </c>
      <c r="C21">
        <f>AE39</f>
        <v>1887.8</v>
      </c>
      <c r="D21">
        <f t="shared" ref="D21:I21" si="3">AF39</f>
        <v>2005.4</v>
      </c>
      <c r="E21">
        <f t="shared" si="3"/>
        <v>2125.6</v>
      </c>
      <c r="F21">
        <f t="shared" si="3"/>
        <v>2261.4</v>
      </c>
      <c r="G21">
        <f t="shared" si="3"/>
        <v>2324.4</v>
      </c>
      <c r="H21">
        <f t="shared" si="3"/>
        <v>2361.4</v>
      </c>
      <c r="I21">
        <f t="shared" si="3"/>
        <v>2428.5</v>
      </c>
    </row>
    <row r="22" spans="2:9" x14ac:dyDescent="0.25">
      <c r="B22" s="3" t="s">
        <v>42</v>
      </c>
      <c r="C22">
        <f>AE41</f>
        <v>856.7</v>
      </c>
      <c r="D22">
        <f t="shared" ref="D22:I22" si="4">AF41</f>
        <v>951.1</v>
      </c>
      <c r="E22">
        <f t="shared" si="4"/>
        <v>965.1</v>
      </c>
      <c r="F22">
        <f t="shared" si="4"/>
        <v>1041.5</v>
      </c>
      <c r="G22">
        <f t="shared" si="4"/>
        <v>1149.3</v>
      </c>
      <c r="H22">
        <f t="shared" si="4"/>
        <v>1150.8</v>
      </c>
      <c r="I22">
        <f t="shared" si="4"/>
        <v>1260.7</v>
      </c>
    </row>
    <row r="23" spans="2:9" ht="30" x14ac:dyDescent="0.25">
      <c r="B23" s="2" t="s">
        <v>29</v>
      </c>
      <c r="C23">
        <f>AE40</f>
        <v>554.70000000000005</v>
      </c>
      <c r="D23">
        <f t="shared" ref="D23:I23" si="5">AF40</f>
        <v>604</v>
      </c>
      <c r="E23">
        <f t="shared" si="5"/>
        <v>624.29999999999995</v>
      </c>
      <c r="F23">
        <f t="shared" si="5"/>
        <v>626.5</v>
      </c>
      <c r="G23">
        <f t="shared" si="5"/>
        <v>598.20000000000005</v>
      </c>
      <c r="H23">
        <f t="shared" si="5"/>
        <v>615</v>
      </c>
      <c r="I23">
        <f t="shared" si="5"/>
        <v>630.4</v>
      </c>
    </row>
    <row r="24" spans="2:9" ht="30" x14ac:dyDescent="0.25">
      <c r="B24" s="2" t="s">
        <v>104</v>
      </c>
      <c r="C24">
        <f>AE42</f>
        <v>178.9</v>
      </c>
      <c r="D24">
        <f t="shared" ref="D24:I24" si="6">AF42</f>
        <v>206.5</v>
      </c>
      <c r="E24">
        <f t="shared" si="6"/>
        <v>208.8</v>
      </c>
      <c r="F24">
        <f t="shared" si="6"/>
        <v>194.1</v>
      </c>
      <c r="G24">
        <f t="shared" si="6"/>
        <v>213.2</v>
      </c>
      <c r="H24">
        <f t="shared" si="6"/>
        <v>214.2</v>
      </c>
      <c r="I24">
        <f t="shared" si="6"/>
        <v>208.7</v>
      </c>
    </row>
    <row r="25" spans="2:9" ht="30" x14ac:dyDescent="0.25">
      <c r="B25" s="2" t="s">
        <v>101</v>
      </c>
      <c r="C25">
        <f>AE43</f>
        <v>323.39999999999998</v>
      </c>
      <c r="D25">
        <f t="shared" ref="D25:I25" si="7">AF43</f>
        <v>319.3</v>
      </c>
      <c r="E25">
        <f t="shared" si="7"/>
        <v>322.10000000000002</v>
      </c>
      <c r="F25">
        <f t="shared" si="7"/>
        <v>318.89999999999998</v>
      </c>
      <c r="G25">
        <f t="shared" si="7"/>
        <v>329.1</v>
      </c>
      <c r="H25">
        <f t="shared" si="7"/>
        <v>354.4</v>
      </c>
      <c r="I25">
        <f t="shared" si="7"/>
        <v>346.9</v>
      </c>
    </row>
    <row r="26" spans="2:9" x14ac:dyDescent="0.25">
      <c r="B26" s="2" t="s">
        <v>16</v>
      </c>
      <c r="C26">
        <f>AE44</f>
        <v>58.5</v>
      </c>
      <c r="D26">
        <f t="shared" ref="D26:I26" si="8">AF44</f>
        <v>61.2</v>
      </c>
      <c r="E26">
        <f t="shared" si="8"/>
        <v>68.900000000000006</v>
      </c>
      <c r="F26">
        <f t="shared" si="8"/>
        <v>72.7</v>
      </c>
      <c r="G26">
        <f t="shared" si="8"/>
        <v>79.7</v>
      </c>
      <c r="H26">
        <f t="shared" si="8"/>
        <v>71.2</v>
      </c>
      <c r="I26">
        <f t="shared" si="8"/>
        <v>82.4</v>
      </c>
    </row>
    <row r="27" spans="2:9" x14ac:dyDescent="0.25">
      <c r="B27" s="2" t="s">
        <v>102</v>
      </c>
      <c r="C27">
        <f>AE45</f>
        <v>285.60000000000002</v>
      </c>
      <c r="D27">
        <f t="shared" ref="D27:I27" si="9">AF45</f>
        <v>328.4</v>
      </c>
      <c r="E27">
        <f t="shared" si="9"/>
        <v>307.3</v>
      </c>
      <c r="F27">
        <f t="shared" si="9"/>
        <v>306.8</v>
      </c>
      <c r="G27">
        <f t="shared" si="9"/>
        <v>328.8</v>
      </c>
      <c r="H27">
        <f t="shared" si="9"/>
        <v>359.3</v>
      </c>
      <c r="I27">
        <f t="shared" si="9"/>
        <v>361.8</v>
      </c>
    </row>
    <row r="28" spans="2:9" ht="30" x14ac:dyDescent="0.25">
      <c r="B28" s="2" t="s">
        <v>103</v>
      </c>
      <c r="C28">
        <f>AE46</f>
        <v>359.2</v>
      </c>
      <c r="D28">
        <f t="shared" ref="D28:I28" si="10">AF46</f>
        <v>448</v>
      </c>
      <c r="E28">
        <f t="shared" si="10"/>
        <v>532.20000000000005</v>
      </c>
      <c r="F28">
        <f t="shared" si="10"/>
        <v>566.9</v>
      </c>
      <c r="G28">
        <f t="shared" si="10"/>
        <v>654.29999999999995</v>
      </c>
      <c r="H28">
        <f t="shared" si="10"/>
        <v>634.79999999999995</v>
      </c>
      <c r="I28">
        <f t="shared" si="10"/>
        <v>657</v>
      </c>
    </row>
    <row r="29" spans="2:9" x14ac:dyDescent="0.25">
      <c r="B29" t="s">
        <v>54</v>
      </c>
      <c r="C29">
        <f>SUM(AE47:AE52)</f>
        <v>2406.9</v>
      </c>
      <c r="D29">
        <f t="shared" ref="D29:I29" si="11">SUM(AF47:AF52)</f>
        <v>2411.7000000000003</v>
      </c>
      <c r="E29">
        <f t="shared" si="11"/>
        <v>2373.5999999999995</v>
      </c>
      <c r="F29">
        <f t="shared" si="11"/>
        <v>2554.6000000000004</v>
      </c>
      <c r="G29">
        <f t="shared" si="11"/>
        <v>2598.2999999999997</v>
      </c>
      <c r="H29">
        <f t="shared" si="11"/>
        <v>2680.2</v>
      </c>
      <c r="I29">
        <f t="shared" si="11"/>
        <v>2683.6</v>
      </c>
    </row>
    <row r="30" spans="2:9" x14ac:dyDescent="0.25">
      <c r="B30" s="2"/>
    </row>
    <row r="31" spans="2:9" x14ac:dyDescent="0.25">
      <c r="B31" s="2"/>
    </row>
    <row r="32" spans="2:9" x14ac:dyDescent="0.25">
      <c r="B32" s="2"/>
    </row>
    <row r="33" spans="2:37" x14ac:dyDescent="0.25">
      <c r="B33" s="2" t="s">
        <v>9</v>
      </c>
    </row>
    <row r="34" spans="2:37" x14ac:dyDescent="0.25">
      <c r="C34">
        <v>2010</v>
      </c>
      <c r="D34">
        <v>2011</v>
      </c>
      <c r="E34">
        <v>2012</v>
      </c>
      <c r="F34">
        <v>2013</v>
      </c>
      <c r="G34">
        <v>2014</v>
      </c>
      <c r="H34">
        <v>2015</v>
      </c>
      <c r="I34">
        <v>2016</v>
      </c>
      <c r="K34" t="s">
        <v>107</v>
      </c>
      <c r="M34">
        <v>2011</v>
      </c>
      <c r="N34">
        <v>2012</v>
      </c>
      <c r="O34">
        <v>2013</v>
      </c>
      <c r="P34">
        <v>2014</v>
      </c>
      <c r="Q34">
        <v>2015</v>
      </c>
      <c r="R34">
        <v>2016</v>
      </c>
    </row>
    <row r="35" spans="2:37" x14ac:dyDescent="0.25">
      <c r="B35" s="2" t="s">
        <v>46</v>
      </c>
      <c r="C35">
        <f>SUM(C3:C4)*1000/SUM(C19:C20)</f>
        <v>181448.44517184942</v>
      </c>
      <c r="D35">
        <f t="shared" ref="D35:I35" si="12">SUM(D3:D4)*1000/SUM(D19:D20)</f>
        <v>187534.58096013017</v>
      </c>
      <c r="E35">
        <f t="shared" si="12"/>
        <v>169132.26032190342</v>
      </c>
      <c r="F35">
        <f t="shared" si="12"/>
        <v>173801.65289256201</v>
      </c>
      <c r="G35">
        <f t="shared" si="12"/>
        <v>178460.49046321525</v>
      </c>
      <c r="H35">
        <f t="shared" si="12"/>
        <v>202787.74289985051</v>
      </c>
      <c r="I35">
        <f t="shared" si="12"/>
        <v>185314.32274789369</v>
      </c>
      <c r="J35">
        <f>(I35-C35)/C35</f>
        <v>2.1305652811645214E-2</v>
      </c>
      <c r="K35" s="2" t="s">
        <v>46</v>
      </c>
      <c r="M35">
        <f>(D35-C35)/C35</f>
        <v>3.3541956132589527E-2</v>
      </c>
      <c r="N35">
        <f t="shared" ref="N35:R38" si="13">(E35-D35)/D35</f>
        <v>-9.8127612219631552E-2</v>
      </c>
      <c r="O35">
        <f t="shared" si="13"/>
        <v>2.7607935717121605E-2</v>
      </c>
      <c r="P35">
        <f t="shared" si="13"/>
        <v>2.6805484833525527E-2</v>
      </c>
      <c r="Q35">
        <f t="shared" si="13"/>
        <v>0.13631730123284436</v>
      </c>
      <c r="R35">
        <f t="shared" si="13"/>
        <v>-8.6166056695972507E-2</v>
      </c>
      <c r="AD35" t="s">
        <v>105</v>
      </c>
    </row>
    <row r="36" spans="2:37" ht="60" x14ac:dyDescent="0.25">
      <c r="B36" s="2" t="s">
        <v>108</v>
      </c>
      <c r="C36">
        <f>(SUM(C5:C8)+C13)*1000/(SUM(C21:C23)+C28)</f>
        <v>46609.99343975509</v>
      </c>
      <c r="D36">
        <f t="shared" ref="D36:I36" si="14">(SUM(D5:D8)+D13)*1000/(SUM(D21:D23)+D28)</f>
        <v>45293.750779593363</v>
      </c>
      <c r="E36">
        <f t="shared" si="14"/>
        <v>44788.802034281412</v>
      </c>
      <c r="F36">
        <f t="shared" si="14"/>
        <v>44844.872450681672</v>
      </c>
      <c r="G36">
        <f t="shared" si="14"/>
        <v>46098.133807287042</v>
      </c>
      <c r="H36">
        <f t="shared" si="14"/>
        <v>48786.854262914741</v>
      </c>
      <c r="I36">
        <f t="shared" si="14"/>
        <v>49617.811357151477</v>
      </c>
      <c r="J36">
        <f t="shared" ref="J36:J38" si="15">(I36-C36)/C36</f>
        <v>6.4531609970812129E-2</v>
      </c>
      <c r="K36" s="2" t="s">
        <v>106</v>
      </c>
      <c r="M36">
        <f t="shared" ref="M36:M38" si="16">(D36-C36)/C36</f>
        <v>-2.8239494645349222E-2</v>
      </c>
      <c r="N36">
        <f t="shared" si="13"/>
        <v>-1.114830934998323E-2</v>
      </c>
      <c r="O36">
        <f t="shared" si="13"/>
        <v>1.2518847089802408E-3</v>
      </c>
      <c r="P36">
        <f t="shared" si="13"/>
        <v>2.7946592065428412E-2</v>
      </c>
      <c r="Q36">
        <f t="shared" si="13"/>
        <v>5.832601525406382E-2</v>
      </c>
      <c r="R36">
        <f t="shared" si="13"/>
        <v>1.7032397492953062E-2</v>
      </c>
      <c r="AE36">
        <v>2010</v>
      </c>
      <c r="AF36">
        <v>2011</v>
      </c>
      <c r="AG36">
        <v>2012</v>
      </c>
      <c r="AH36">
        <v>2013</v>
      </c>
      <c r="AI36">
        <v>2014</v>
      </c>
      <c r="AJ36">
        <v>2015</v>
      </c>
      <c r="AK36">
        <v>2016</v>
      </c>
    </row>
    <row r="37" spans="2:37" ht="30" x14ac:dyDescent="0.25">
      <c r="B37" s="2" t="s">
        <v>96</v>
      </c>
      <c r="C37">
        <f>SUM(C9:C12)*1000/SUM(C24:C27)</f>
        <v>197709.12098298676</v>
      </c>
      <c r="D37">
        <f t="shared" ref="D37:I37" si="17">SUM(D9:D12)*1000/SUM(D24:D27)</f>
        <v>195464.27791129562</v>
      </c>
      <c r="E37">
        <f t="shared" si="17"/>
        <v>213533.23779076175</v>
      </c>
      <c r="F37">
        <f t="shared" si="17"/>
        <v>230765.26610644258</v>
      </c>
      <c r="G37">
        <f t="shared" si="17"/>
        <v>231494.53092132942</v>
      </c>
      <c r="H37">
        <f t="shared" si="17"/>
        <v>232402.1619457512</v>
      </c>
      <c r="I37">
        <f t="shared" si="17"/>
        <v>246379.27585517106</v>
      </c>
      <c r="J37">
        <f t="shared" si="15"/>
        <v>0.246170508625004</v>
      </c>
      <c r="K37" s="2" t="s">
        <v>29</v>
      </c>
      <c r="M37">
        <f t="shared" si="16"/>
        <v>-1.1354271672091E-2</v>
      </c>
      <c r="N37">
        <f t="shared" si="13"/>
        <v>9.2441238228020736E-2</v>
      </c>
      <c r="O37">
        <f t="shared" si="13"/>
        <v>8.0699513077988602E-2</v>
      </c>
      <c r="P37">
        <f t="shared" si="13"/>
        <v>3.1602018240928275E-3</v>
      </c>
      <c r="Q37">
        <f t="shared" si="13"/>
        <v>3.9207449990696416E-3</v>
      </c>
      <c r="R37">
        <f t="shared" si="13"/>
        <v>6.014192721960343E-2</v>
      </c>
      <c r="AD37" t="s">
        <v>26</v>
      </c>
      <c r="AE37">
        <v>55.5</v>
      </c>
      <c r="AF37">
        <v>51</v>
      </c>
      <c r="AG37">
        <v>61.9</v>
      </c>
      <c r="AH37">
        <v>61.5</v>
      </c>
      <c r="AI37">
        <v>65.599999999999994</v>
      </c>
      <c r="AJ37">
        <v>61.7</v>
      </c>
      <c r="AK37">
        <v>77.900000000000006</v>
      </c>
    </row>
    <row r="38" spans="2:37" ht="30" x14ac:dyDescent="0.25">
      <c r="B38" s="3" t="s">
        <v>54</v>
      </c>
      <c r="C38">
        <f>C14*1000/C29</f>
        <v>35353.359092608749</v>
      </c>
      <c r="D38">
        <f t="shared" ref="D38:I38" si="18">D14*1000/D29</f>
        <v>38838.993241282078</v>
      </c>
      <c r="E38">
        <f t="shared" si="18"/>
        <v>42979.440512301997</v>
      </c>
      <c r="F38">
        <f t="shared" si="18"/>
        <v>42840.366397870501</v>
      </c>
      <c r="G38">
        <f t="shared" si="18"/>
        <v>44698.456683215954</v>
      </c>
      <c r="H38">
        <f t="shared" si="18"/>
        <v>45219.013506454743</v>
      </c>
      <c r="I38">
        <f t="shared" si="18"/>
        <v>47408.704724996278</v>
      </c>
      <c r="J38">
        <f t="shared" si="15"/>
        <v>0.34099576226429679</v>
      </c>
      <c r="K38" s="2" t="s">
        <v>104</v>
      </c>
      <c r="M38">
        <f t="shared" si="16"/>
        <v>9.8594143191390912E-2</v>
      </c>
      <c r="N38">
        <f t="shared" si="13"/>
        <v>0.10660542216678844</v>
      </c>
      <c r="O38">
        <f t="shared" si="13"/>
        <v>-3.235828870124286E-3</v>
      </c>
      <c r="P38">
        <f t="shared" si="13"/>
        <v>4.3372418155550957E-2</v>
      </c>
      <c r="Q38">
        <f t="shared" si="13"/>
        <v>1.164596860531552E-2</v>
      </c>
      <c r="R38">
        <f t="shared" si="13"/>
        <v>4.8424126241254015E-2</v>
      </c>
      <c r="AD38" t="s">
        <v>27</v>
      </c>
      <c r="AE38">
        <v>66.7</v>
      </c>
      <c r="AF38">
        <v>71.900000000000006</v>
      </c>
      <c r="AG38">
        <v>81</v>
      </c>
      <c r="AH38">
        <v>83.7</v>
      </c>
      <c r="AI38">
        <v>81.2</v>
      </c>
      <c r="AJ38">
        <v>72.099999999999994</v>
      </c>
      <c r="AK38">
        <v>76.400000000000006</v>
      </c>
    </row>
    <row r="39" spans="2:37" x14ac:dyDescent="0.25">
      <c r="B39" s="2"/>
      <c r="K39" s="2"/>
      <c r="AD39" t="s">
        <v>28</v>
      </c>
      <c r="AE39">
        <v>1887.8</v>
      </c>
      <c r="AF39">
        <v>2005.4</v>
      </c>
      <c r="AG39">
        <v>2125.6</v>
      </c>
      <c r="AH39">
        <v>2261.4</v>
      </c>
      <c r="AI39">
        <v>2324.4</v>
      </c>
      <c r="AJ39">
        <v>2361.4</v>
      </c>
      <c r="AK39">
        <v>2428.5</v>
      </c>
    </row>
    <row r="40" spans="2:37" x14ac:dyDescent="0.25">
      <c r="B40" s="2"/>
      <c r="K40" s="2"/>
      <c r="AD40" t="s">
        <v>29</v>
      </c>
      <c r="AE40">
        <v>554.70000000000005</v>
      </c>
      <c r="AF40">
        <v>604</v>
      </c>
      <c r="AG40">
        <v>624.29999999999995</v>
      </c>
      <c r="AH40">
        <v>626.5</v>
      </c>
      <c r="AI40">
        <v>598.20000000000005</v>
      </c>
      <c r="AJ40">
        <v>615</v>
      </c>
      <c r="AK40">
        <v>630.4</v>
      </c>
    </row>
    <row r="41" spans="2:37" x14ac:dyDescent="0.25">
      <c r="B41" s="2"/>
      <c r="K41" s="2"/>
      <c r="AD41" t="s">
        <v>30</v>
      </c>
      <c r="AE41">
        <v>856.7</v>
      </c>
      <c r="AF41">
        <v>951.1</v>
      </c>
      <c r="AG41">
        <v>965.1</v>
      </c>
      <c r="AH41">
        <v>1041.5</v>
      </c>
      <c r="AI41">
        <v>1149.3</v>
      </c>
      <c r="AJ41">
        <v>1150.8</v>
      </c>
      <c r="AK41">
        <v>1260.7</v>
      </c>
    </row>
    <row r="42" spans="2:37" x14ac:dyDescent="0.25">
      <c r="B42" s="2"/>
      <c r="K42" s="2"/>
      <c r="AD42" t="s">
        <v>31</v>
      </c>
      <c r="AE42">
        <v>178.9</v>
      </c>
      <c r="AF42">
        <v>206.5</v>
      </c>
      <c r="AG42">
        <v>208.8</v>
      </c>
      <c r="AH42">
        <v>194.1</v>
      </c>
      <c r="AI42">
        <v>213.2</v>
      </c>
      <c r="AJ42">
        <v>214.2</v>
      </c>
      <c r="AK42">
        <v>208.7</v>
      </c>
    </row>
    <row r="43" spans="2:37" x14ac:dyDescent="0.25">
      <c r="B43" s="2"/>
      <c r="K43" s="2"/>
      <c r="AD43" t="s">
        <v>32</v>
      </c>
      <c r="AE43">
        <v>323.39999999999998</v>
      </c>
      <c r="AF43">
        <v>319.3</v>
      </c>
      <c r="AG43">
        <v>322.10000000000002</v>
      </c>
      <c r="AH43">
        <v>318.89999999999998</v>
      </c>
      <c r="AI43">
        <v>329.1</v>
      </c>
      <c r="AJ43">
        <v>354.4</v>
      </c>
      <c r="AK43">
        <v>346.9</v>
      </c>
    </row>
    <row r="44" spans="2:37" x14ac:dyDescent="0.25">
      <c r="B44" s="2"/>
      <c r="AD44" t="s">
        <v>33</v>
      </c>
      <c r="AE44">
        <v>58.5</v>
      </c>
      <c r="AF44">
        <v>61.2</v>
      </c>
      <c r="AG44">
        <v>68.900000000000006</v>
      </c>
      <c r="AH44">
        <v>72.7</v>
      </c>
      <c r="AI44">
        <v>79.7</v>
      </c>
      <c r="AJ44">
        <v>71.2</v>
      </c>
      <c r="AK44">
        <v>82.4</v>
      </c>
    </row>
    <row r="45" spans="2:37" x14ac:dyDescent="0.25">
      <c r="AD45" t="s">
        <v>34</v>
      </c>
      <c r="AE45">
        <v>285.60000000000002</v>
      </c>
      <c r="AF45">
        <v>328.4</v>
      </c>
      <c r="AG45">
        <v>307.3</v>
      </c>
      <c r="AH45">
        <v>306.8</v>
      </c>
      <c r="AI45">
        <v>328.8</v>
      </c>
      <c r="AJ45">
        <v>359.3</v>
      </c>
      <c r="AK45">
        <v>361.8</v>
      </c>
    </row>
    <row r="46" spans="2:37" x14ac:dyDescent="0.25">
      <c r="L46" s="2"/>
      <c r="AD46" t="s">
        <v>35</v>
      </c>
      <c r="AE46">
        <v>359.2</v>
      </c>
      <c r="AF46">
        <v>448</v>
      </c>
      <c r="AG46">
        <v>532.20000000000005</v>
      </c>
      <c r="AH46">
        <v>566.9</v>
      </c>
      <c r="AI46">
        <v>654.29999999999995</v>
      </c>
      <c r="AJ46">
        <v>634.79999999999995</v>
      </c>
      <c r="AK46">
        <v>657</v>
      </c>
    </row>
    <row r="47" spans="2:37" x14ac:dyDescent="0.25">
      <c r="B47" s="2"/>
      <c r="L47" s="2"/>
      <c r="AD47" t="s">
        <v>36</v>
      </c>
      <c r="AE47">
        <v>787.7</v>
      </c>
      <c r="AF47">
        <v>750.2</v>
      </c>
      <c r="AG47">
        <v>696.4</v>
      </c>
      <c r="AH47">
        <v>761.4</v>
      </c>
      <c r="AI47">
        <v>741.7</v>
      </c>
      <c r="AJ47">
        <v>751</v>
      </c>
      <c r="AK47">
        <v>748.2</v>
      </c>
    </row>
    <row r="48" spans="2:37" x14ac:dyDescent="0.25">
      <c r="L48" s="2"/>
      <c r="AD48" t="s">
        <v>37</v>
      </c>
      <c r="AE48">
        <v>779.3</v>
      </c>
      <c r="AF48">
        <v>782.3</v>
      </c>
      <c r="AG48">
        <v>784.9</v>
      </c>
      <c r="AH48">
        <v>816.6</v>
      </c>
      <c r="AI48">
        <v>871.4</v>
      </c>
      <c r="AJ48">
        <v>899</v>
      </c>
      <c r="AK48">
        <v>928.7</v>
      </c>
    </row>
    <row r="49" spans="2:37" x14ac:dyDescent="0.25">
      <c r="B49" s="2"/>
      <c r="L49" s="2"/>
      <c r="AD49" t="s">
        <v>38</v>
      </c>
      <c r="AE49">
        <v>280</v>
      </c>
      <c r="AF49">
        <v>384.1</v>
      </c>
      <c r="AG49">
        <v>414.3</v>
      </c>
      <c r="AH49">
        <v>490</v>
      </c>
      <c r="AI49">
        <v>532.9</v>
      </c>
      <c r="AJ49">
        <v>573.1</v>
      </c>
      <c r="AK49">
        <v>570.29999999999995</v>
      </c>
    </row>
    <row r="50" spans="2:37" x14ac:dyDescent="0.25">
      <c r="B50" s="2"/>
      <c r="L50" s="2"/>
      <c r="AD50" t="s">
        <v>39</v>
      </c>
      <c r="AE50">
        <v>91.6</v>
      </c>
      <c r="AF50">
        <v>87.5</v>
      </c>
      <c r="AG50">
        <v>84.8</v>
      </c>
      <c r="AH50">
        <v>79.400000000000006</v>
      </c>
      <c r="AI50">
        <v>94.1</v>
      </c>
      <c r="AJ50">
        <v>81.7</v>
      </c>
      <c r="AK50">
        <v>80.900000000000006</v>
      </c>
    </row>
    <row r="51" spans="2:37" x14ac:dyDescent="0.25">
      <c r="AD51" t="s">
        <v>40</v>
      </c>
      <c r="AE51">
        <v>182.9</v>
      </c>
      <c r="AF51">
        <v>181.8</v>
      </c>
      <c r="AG51">
        <v>190.5</v>
      </c>
      <c r="AH51">
        <v>192.4</v>
      </c>
      <c r="AI51">
        <v>199.1</v>
      </c>
      <c r="AJ51">
        <v>233.1</v>
      </c>
      <c r="AK51">
        <v>230.8</v>
      </c>
    </row>
    <row r="52" spans="2:37" x14ac:dyDescent="0.25">
      <c r="B52" s="2"/>
      <c r="AD52" t="s">
        <v>117</v>
      </c>
      <c r="AE52">
        <v>285.39999999999998</v>
      </c>
      <c r="AF52">
        <v>225.8</v>
      </c>
      <c r="AG52">
        <v>202.7</v>
      </c>
      <c r="AH52">
        <v>214.8</v>
      </c>
      <c r="AI52">
        <v>159.1</v>
      </c>
      <c r="AJ52">
        <v>142.30000000000001</v>
      </c>
      <c r="AK52">
        <v>124.7</v>
      </c>
    </row>
    <row r="54" spans="2:37" x14ac:dyDescent="0.25">
      <c r="B54" s="2"/>
    </row>
    <row r="55" spans="2:37" x14ac:dyDescent="0.25">
      <c r="B55" s="2"/>
    </row>
    <row r="56" spans="2:37" x14ac:dyDescent="0.25">
      <c r="B56" s="2"/>
    </row>
    <row r="57" spans="2:37" x14ac:dyDescent="0.25">
      <c r="B57" s="2"/>
    </row>
    <row r="58" spans="2:37" x14ac:dyDescent="0.25">
      <c r="B58" s="2"/>
    </row>
    <row r="59" spans="2:37" x14ac:dyDescent="0.25">
      <c r="B59" s="2"/>
    </row>
    <row r="60" spans="2:37" x14ac:dyDescent="0.25">
      <c r="B60" s="2"/>
    </row>
    <row r="61" spans="2:37" x14ac:dyDescent="0.25">
      <c r="B61" s="2"/>
    </row>
    <row r="62" spans="2:37" ht="28.5" customHeight="1" x14ac:dyDescent="0.25">
      <c r="B62" s="2"/>
    </row>
    <row r="63" spans="2:37" ht="30" x14ac:dyDescent="0.25">
      <c r="B63" s="2" t="s">
        <v>95</v>
      </c>
    </row>
    <row r="64" spans="2:37" x14ac:dyDescent="0.25">
      <c r="B64" s="2"/>
      <c r="C64">
        <f t="shared" ref="C64:I64" si="19">C53</f>
        <v>0</v>
      </c>
      <c r="D64">
        <f t="shared" si="19"/>
        <v>0</v>
      </c>
      <c r="E64">
        <f t="shared" si="19"/>
        <v>0</v>
      </c>
      <c r="F64">
        <f t="shared" si="19"/>
        <v>0</v>
      </c>
      <c r="G64">
        <f t="shared" si="19"/>
        <v>0</v>
      </c>
      <c r="H64">
        <f t="shared" si="19"/>
        <v>0</v>
      </c>
      <c r="I64">
        <f t="shared" si="19"/>
        <v>0</v>
      </c>
    </row>
    <row r="65" spans="2:9" x14ac:dyDescent="0.25">
      <c r="B65" s="2" t="s">
        <v>46</v>
      </c>
      <c r="C65">
        <f>C19/('Manu and Services'!B$27*1000)</f>
        <v>4.6640615151897135E-3</v>
      </c>
      <c r="D65">
        <f>D19/('Manu and Services'!C$27*1000)</f>
        <v>4.1290531514390962E-3</v>
      </c>
      <c r="E65">
        <f>E19/('Manu and Services'!D$27*1000)</f>
        <v>4.8282048282048285E-3</v>
      </c>
      <c r="F65">
        <f>F19/('Manu and Services'!E$27*1000)</f>
        <v>4.5402867394096881E-3</v>
      </c>
      <c r="G65">
        <f>G19/('Manu and Services'!F$27*1000)</f>
        <v>4.7355731054098144E-3</v>
      </c>
      <c r="H65">
        <f>H19/('Manu and Services'!G$27*1000)</f>
        <v>4.3859337347256482E-3</v>
      </c>
      <c r="I65">
        <f>I19/('Manu and Services'!H$27*1000)</f>
        <v>5.4999752889428608E-3</v>
      </c>
    </row>
    <row r="66" spans="2:9" x14ac:dyDescent="0.25">
      <c r="B66" s="2" t="s">
        <v>47</v>
      </c>
      <c r="C66">
        <f>SUM(C20:C21)/('Manu and Services'!B$27*1000)</f>
        <v>0.16425059876465398</v>
      </c>
      <c r="D66">
        <f>SUM(D20:D21)/('Manu and Services'!C$27*1000)</f>
        <v>0.16818200218596932</v>
      </c>
      <c r="E66">
        <f>SUM(E20:E21)/('Manu and Services'!D$27*1000)</f>
        <v>0.17211497211497212</v>
      </c>
      <c r="F66">
        <f>SUM(F20:F21)/('Manu and Services'!E$27*1000)</f>
        <v>0.1731288850827587</v>
      </c>
      <c r="G66">
        <f>SUM(G20:G21)/('Manu and Services'!F$27*1000)</f>
        <v>0.17365693082886965</v>
      </c>
      <c r="H66">
        <f>SUM(H20:H21)/('Manu and Services'!G$27*1000)</f>
        <v>0.1729849229085067</v>
      </c>
      <c r="I66">
        <f>SUM(I20:I21)/('Manu and Services'!H$27*1000)</f>
        <v>0.17685350579297782</v>
      </c>
    </row>
    <row r="67" spans="2:9" ht="30" x14ac:dyDescent="0.25">
      <c r="B67" s="2" t="s">
        <v>55</v>
      </c>
      <c r="C67">
        <f>C22/('Manu and Services'!B$27*1000)</f>
        <v>7.1994621622757257E-2</v>
      </c>
      <c r="D67">
        <f>D22/('Manu and Services'!C$27*1000)</f>
        <v>7.7002793183014215E-2</v>
      </c>
      <c r="E67">
        <f>E22/('Manu and Services'!D$27*1000)</f>
        <v>7.5277875277875286E-2</v>
      </c>
      <c r="F67">
        <f>F22/('Manu and Services'!E$27*1000)</f>
        <v>7.6889571367401474E-2</v>
      </c>
      <c r="G67">
        <f>G22/('Manu and Services'!F$27*1000)</f>
        <v>8.2966374543407009E-2</v>
      </c>
      <c r="H67">
        <f>H22/('Manu and Services'!G$27*1000)</f>
        <v>8.1804417211057953E-2</v>
      </c>
      <c r="I67">
        <f>I22/('Manu and Services'!H$27*1000)</f>
        <v>8.9009227814765918E-2</v>
      </c>
    </row>
    <row r="70" spans="2:9" ht="30" x14ac:dyDescent="0.25">
      <c r="B70" s="2" t="s">
        <v>94</v>
      </c>
    </row>
    <row r="71" spans="2:9" x14ac:dyDescent="0.25">
      <c r="C71">
        <v>2010</v>
      </c>
      <c r="D71">
        <v>2011</v>
      </c>
      <c r="E71">
        <v>2012</v>
      </c>
      <c r="F71">
        <v>2013</v>
      </c>
      <c r="G71">
        <v>2014</v>
      </c>
      <c r="H71">
        <v>2015</v>
      </c>
      <c r="I71">
        <v>2016</v>
      </c>
    </row>
    <row r="72" spans="2:9" x14ac:dyDescent="0.25">
      <c r="B72" s="2" t="s">
        <v>46</v>
      </c>
      <c r="C72">
        <f>C19/('Manu and Services'!B$27*1000)</f>
        <v>4.6640615151897135E-3</v>
      </c>
      <c r="D72">
        <f>D19/('Manu and Services'!C$27*1000)</f>
        <v>4.1290531514390962E-3</v>
      </c>
      <c r="E72">
        <f>E19/('Manu and Services'!D$27*1000)</f>
        <v>4.8282048282048285E-3</v>
      </c>
      <c r="F72">
        <f>F19/('Manu and Services'!E$27*1000)</f>
        <v>4.5402867394096881E-3</v>
      </c>
      <c r="G72">
        <f>G19/('Manu and Services'!F$27*1000)</f>
        <v>4.7355731054098144E-3</v>
      </c>
      <c r="H72">
        <f>H19/('Manu and Services'!G$27*1000)</f>
        <v>4.3859337347256482E-3</v>
      </c>
      <c r="I72">
        <f>I19/('Manu and Services'!H$27*1000)</f>
        <v>5.4999752889428608E-3</v>
      </c>
    </row>
    <row r="73" spans="2:9" ht="30" x14ac:dyDescent="0.25">
      <c r="B73" s="2" t="s">
        <v>98</v>
      </c>
      <c r="C73">
        <f>C20/('Manu and Services'!B$27*1000)</f>
        <v>5.6052775326694403E-3</v>
      </c>
      <c r="D73">
        <f>D20/('Manu and Services'!C$27*1000)</f>
        <v>5.8211553252641383E-3</v>
      </c>
      <c r="E73">
        <f>E20/('Manu and Services'!D$27*1000)</f>
        <v>6.3180063180063176E-3</v>
      </c>
      <c r="F73">
        <f>F20/('Manu and Services'!E$27*1000)</f>
        <v>6.179219513635625E-3</v>
      </c>
      <c r="G73">
        <f>G20/('Manu and Services'!F$27*1000)</f>
        <v>5.8617154902328803E-3</v>
      </c>
      <c r="H73">
        <f>H20/('Manu and Services'!G$27*1000)</f>
        <v>5.1252159201575229E-3</v>
      </c>
      <c r="I73">
        <f>I20/('Manu and Services'!H$27*1000)</f>
        <v>5.3940707583470422E-3</v>
      </c>
    </row>
    <row r="74" spans="2:9" ht="45" x14ac:dyDescent="0.25">
      <c r="B74" s="2" t="s">
        <v>99</v>
      </c>
      <c r="C74">
        <f>C21/('Manu and Services'!B$27*1000)</f>
        <v>0.15864532123198452</v>
      </c>
      <c r="D74">
        <f>D21/('Manu and Services'!C$27*1000)</f>
        <v>0.16236084686070518</v>
      </c>
      <c r="E74">
        <f>E21/('Manu and Services'!D$27*1000)</f>
        <v>0.16579696579696579</v>
      </c>
      <c r="F74">
        <f>F21/('Manu and Services'!E$27*1000)</f>
        <v>0.16694966556912308</v>
      </c>
      <c r="G74">
        <f>G21/('Manu and Services'!F$27*1000)</f>
        <v>0.16779521533863678</v>
      </c>
      <c r="H74">
        <f>H21/('Manu and Services'!G$27*1000)</f>
        <v>0.16785970698834921</v>
      </c>
      <c r="I74">
        <f>I21/('Manu and Services'!H$27*1000)</f>
        <v>0.17145943503463076</v>
      </c>
    </row>
    <row r="75" spans="2:9" ht="30" x14ac:dyDescent="0.25">
      <c r="B75" s="2" t="s">
        <v>97</v>
      </c>
      <c r="C75" t="e">
        <f>#REF!/('Manu and Services'!B$27*1000)</f>
        <v>#REF!</v>
      </c>
      <c r="D75" t="e">
        <f>#REF!/('Manu and Services'!C$27*1000)</f>
        <v>#REF!</v>
      </c>
      <c r="E75" t="e">
        <f>#REF!/('Manu and Services'!D$27*1000)</f>
        <v>#REF!</v>
      </c>
      <c r="F75" t="e">
        <f>#REF!/('Manu and Services'!E$27*1000)</f>
        <v>#REF!</v>
      </c>
      <c r="G75" t="e">
        <f>#REF!/('Manu and Services'!F$27*1000)</f>
        <v>#REF!</v>
      </c>
      <c r="H75" t="e">
        <f>#REF!/('Manu and Services'!G$27*1000)</f>
        <v>#REF!</v>
      </c>
      <c r="I75" t="e">
        <f>#REF!/('Manu and Services'!H$27*1000)</f>
        <v>#REF!</v>
      </c>
    </row>
    <row r="76" spans="2:9" ht="30" x14ac:dyDescent="0.25">
      <c r="B76" s="2" t="s">
        <v>55</v>
      </c>
      <c r="C76">
        <f>C22/('Manu and Services'!B$27*1000)</f>
        <v>7.1994621622757257E-2</v>
      </c>
      <c r="D76">
        <f>D22/('Manu and Services'!C$27*1000)</f>
        <v>7.7002793183014215E-2</v>
      </c>
      <c r="E76">
        <f>E22/('Manu and Services'!D$27*1000)</f>
        <v>7.5277875277875286E-2</v>
      </c>
      <c r="F76">
        <f>F22/('Manu and Services'!E$27*1000)</f>
        <v>7.6889571367401474E-2</v>
      </c>
      <c r="G76">
        <f>G22/('Manu and Services'!F$27*1000)</f>
        <v>8.2966374543407009E-2</v>
      </c>
      <c r="H76">
        <f>H22/('Manu and Services'!G$27*1000)</f>
        <v>8.1804417211057953E-2</v>
      </c>
      <c r="I76">
        <f>I22/('Manu and Services'!H$27*1000)</f>
        <v>8.9009227814765918E-2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zoomScale="55" zoomScaleNormal="55" workbookViewId="0">
      <selection activeCell="L12" sqref="L12"/>
    </sheetView>
  </sheetViews>
  <sheetFormatPr defaultRowHeight="15" x14ac:dyDescent="0.25"/>
  <cols>
    <col min="1" max="1" width="15.85546875" customWidth="1"/>
    <col min="7" max="7" width="12.28515625" customWidth="1"/>
    <col min="8" max="8" width="11" customWidth="1"/>
  </cols>
  <sheetData>
    <row r="1" spans="1:9" x14ac:dyDescent="0.25">
      <c r="A1" t="s">
        <v>70</v>
      </c>
    </row>
    <row r="2" spans="1:9" x14ac:dyDescent="0.25">
      <c r="B2">
        <f>'Manufacturing 00 to 16'!B34</f>
        <v>2010</v>
      </c>
      <c r="C2">
        <f>'Manufacturing 00 to 16'!C34</f>
        <v>2011</v>
      </c>
      <c r="D2">
        <f>'Manufacturing 00 to 16'!D34</f>
        <v>2012</v>
      </c>
      <c r="E2">
        <f>'Manufacturing 00 to 16'!E34</f>
        <v>2013</v>
      </c>
      <c r="F2">
        <f>'Manufacturing 00 to 16'!F34</f>
        <v>2014</v>
      </c>
      <c r="G2">
        <f>'Manufacturing 00 to 16'!G34</f>
        <v>2015</v>
      </c>
      <c r="H2">
        <f>'Manufacturing 00 to 16'!H34</f>
        <v>2016</v>
      </c>
    </row>
    <row r="3" spans="1:9" x14ac:dyDescent="0.25">
      <c r="A3" t="str">
        <f>'Manufacturing 00 to 16'!A35</f>
        <v xml:space="preserve">Low-Tech </v>
      </c>
      <c r="B3">
        <f>'Manufacturing 00 to 16'!B35</f>
        <v>64235.981989557207</v>
      </c>
      <c r="C3">
        <f>'Manufacturing 00 to 16'!C35</f>
        <v>64062.325454599486</v>
      </c>
      <c r="D3">
        <f>'Manufacturing 00 to 16'!D35</f>
        <v>64953.320007015638</v>
      </c>
      <c r="E3">
        <f>'Manufacturing 00 to 16'!E35</f>
        <v>69883.494132757187</v>
      </c>
      <c r="F3">
        <f>'Manufacturing 00 to 16'!F35</f>
        <v>72886.546073962978</v>
      </c>
      <c r="G3">
        <f>'Manufacturing 00 to 16'!G35</f>
        <v>77888.299267751834</v>
      </c>
      <c r="H3">
        <f>'Manufacturing 00 to 16'!H35</f>
        <v>78684.957440136757</v>
      </c>
    </row>
    <row r="4" spans="1:9" x14ac:dyDescent="0.25">
      <c r="A4" t="str">
        <f>'Manufacturing 00 to 16'!A36</f>
        <v>Mid-Tech</v>
      </c>
      <c r="B4">
        <f>'Manufacturing 00 to 16'!B36</f>
        <v>132758.68398465277</v>
      </c>
      <c r="C4">
        <f>'Manufacturing 00 to 16'!C36</f>
        <v>137160.501571817</v>
      </c>
      <c r="D4">
        <f>'Manufacturing 00 to 16'!D36</f>
        <v>137975.84002246382</v>
      </c>
      <c r="E4">
        <f>'Manufacturing 00 to 16'!E36</f>
        <v>129822.71060187505</v>
      </c>
      <c r="F4">
        <f>'Manufacturing 00 to 16'!F36</f>
        <v>127790.54691217699</v>
      </c>
      <c r="G4">
        <f>'Manufacturing 00 to 16'!G36</f>
        <v>134581.00073632909</v>
      </c>
      <c r="H4">
        <f>'Manufacturing 00 to 16'!H36</f>
        <v>135172.67845503573</v>
      </c>
    </row>
    <row r="5" spans="1:9" x14ac:dyDescent="0.25">
      <c r="A5" t="str">
        <f>'Manufacturing 00 to 16'!A37</f>
        <v>High-Tech</v>
      </c>
      <c r="B5">
        <f>'Manufacturing 00 to 16'!B37</f>
        <v>72123.920110405714</v>
      </c>
      <c r="C5">
        <f>'Manufacturing 00 to 16'!C37</f>
        <v>67295.070114143702</v>
      </c>
      <c r="D5">
        <f>'Manufacturing 00 to 16'!D37</f>
        <v>71357.750204020631</v>
      </c>
      <c r="E5">
        <f>'Manufacturing 00 to 16'!E37</f>
        <v>74969.721002907478</v>
      </c>
      <c r="F5">
        <f>'Manufacturing 00 to 16'!F37</f>
        <v>81380.525006410942</v>
      </c>
      <c r="G5">
        <f>'Manufacturing 00 to 16'!G37</f>
        <v>88373.542824781514</v>
      </c>
      <c r="H5">
        <f>'Manufacturing 00 to 16'!H37</f>
        <v>90271.950606259605</v>
      </c>
    </row>
    <row r="6" spans="1:9" x14ac:dyDescent="0.25">
      <c r="A6" s="2" t="s">
        <v>46</v>
      </c>
      <c r="B6">
        <f>'Services 87 - 16'!C35</f>
        <v>181448.44517184942</v>
      </c>
      <c r="C6">
        <f>'Services 87 - 16'!D35</f>
        <v>187534.58096013017</v>
      </c>
      <c r="D6">
        <f>'Services 87 - 16'!E35</f>
        <v>169132.26032190342</v>
      </c>
      <c r="E6">
        <f>'Services 87 - 16'!F35</f>
        <v>173801.65289256201</v>
      </c>
      <c r="F6">
        <f>'Services 87 - 16'!G35</f>
        <v>178460.49046321525</v>
      </c>
      <c r="G6">
        <f>'Services 87 - 16'!H35</f>
        <v>202787.74289985051</v>
      </c>
      <c r="H6">
        <f>'Services 87 - 16'!I35</f>
        <v>185314.32274789369</v>
      </c>
    </row>
    <row r="7" spans="1:9" ht="56.25" customHeight="1" x14ac:dyDescent="0.25">
      <c r="A7" s="2" t="s">
        <v>108</v>
      </c>
      <c r="B7">
        <f>'Services 87 - 16'!C36</f>
        <v>46609.99343975509</v>
      </c>
      <c r="C7">
        <f>'Services 87 - 16'!D36</f>
        <v>45293.750779593363</v>
      </c>
      <c r="D7">
        <f>'Services 87 - 16'!E36</f>
        <v>44788.802034281412</v>
      </c>
      <c r="E7">
        <f>'Services 87 - 16'!F36</f>
        <v>44844.872450681672</v>
      </c>
      <c r="F7">
        <f>'Services 87 - 16'!G36</f>
        <v>46098.133807287042</v>
      </c>
      <c r="G7">
        <f>'Services 87 - 16'!H36</f>
        <v>48786.854262914741</v>
      </c>
      <c r="H7">
        <f>'Services 87 - 16'!I36</f>
        <v>49617.811357151477</v>
      </c>
    </row>
    <row r="8" spans="1:9" ht="56.25" customHeight="1" x14ac:dyDescent="0.25">
      <c r="A8" s="2" t="s">
        <v>96</v>
      </c>
      <c r="B8">
        <f>'Services 87 - 16'!C37</f>
        <v>197709.12098298676</v>
      </c>
      <c r="C8">
        <f>'Services 87 - 16'!D37</f>
        <v>195464.27791129562</v>
      </c>
      <c r="D8">
        <f>'Services 87 - 16'!E37</f>
        <v>213533.23779076175</v>
      </c>
      <c r="E8">
        <f>'Services 87 - 16'!F37</f>
        <v>230765.26610644258</v>
      </c>
      <c r="F8">
        <f>'Services 87 - 16'!G37</f>
        <v>231494.53092132942</v>
      </c>
      <c r="G8">
        <f>'Services 87 - 16'!H37</f>
        <v>232402.1619457512</v>
      </c>
      <c r="H8">
        <f>'Services 87 - 16'!I37</f>
        <v>246379.27585517106</v>
      </c>
    </row>
    <row r="9" spans="1:9" ht="31.5" customHeight="1" x14ac:dyDescent="0.25">
      <c r="A9" s="2" t="s">
        <v>54</v>
      </c>
      <c r="B9">
        <f>'Services 87 - 16'!C38</f>
        <v>35353.359092608749</v>
      </c>
      <c r="C9">
        <f>'Services 87 - 16'!D38</f>
        <v>38838.993241282078</v>
      </c>
      <c r="D9">
        <f>'Services 87 - 16'!E38</f>
        <v>42979.440512301997</v>
      </c>
      <c r="E9">
        <f>'Services 87 - 16'!F38</f>
        <v>42840.366397870501</v>
      </c>
      <c r="F9">
        <f>'Services 87 - 16'!G38</f>
        <v>44698.456683215954</v>
      </c>
      <c r="G9">
        <f>'Services 87 - 16'!H38</f>
        <v>45219.013506454743</v>
      </c>
      <c r="H9">
        <f>'Services 87 - 16'!I38</f>
        <v>47408.704724996278</v>
      </c>
    </row>
    <row r="10" spans="1:9" ht="15.75" customHeight="1" x14ac:dyDescent="0.25">
      <c r="A10" s="2" t="s">
        <v>51</v>
      </c>
      <c r="B10">
        <f t="shared" ref="B10:H10" si="0">B17*1000/B24</f>
        <v>51323.301752430489</v>
      </c>
      <c r="C10">
        <f t="shared" si="0"/>
        <v>62288.105788844339</v>
      </c>
      <c r="D10">
        <f t="shared" si="0"/>
        <v>54910.944601400319</v>
      </c>
      <c r="E10">
        <f t="shared" si="0"/>
        <v>51839.786230030128</v>
      </c>
      <c r="F10">
        <f t="shared" si="0"/>
        <v>54923.857868020292</v>
      </c>
      <c r="G10">
        <f t="shared" si="0"/>
        <v>53675.808198871084</v>
      </c>
      <c r="H10">
        <f t="shared" si="0"/>
        <v>55484.812721287031</v>
      </c>
    </row>
    <row r="11" spans="1:9" ht="16.5" customHeight="1" x14ac:dyDescent="0.25">
      <c r="A11" s="2" t="s">
        <v>52</v>
      </c>
      <c r="B11">
        <f t="shared" ref="B11:H11" si="1">B18*1000/B25</f>
        <v>26058.003140297402</v>
      </c>
      <c r="C11">
        <f t="shared" si="1"/>
        <v>25639.600521059489</v>
      </c>
      <c r="D11">
        <f t="shared" si="1"/>
        <v>29692.687494679492</v>
      </c>
      <c r="E11">
        <f t="shared" si="1"/>
        <v>29866.109434254318</v>
      </c>
      <c r="F11">
        <f t="shared" si="1"/>
        <v>33744.227909524925</v>
      </c>
      <c r="G11">
        <f t="shared" si="1"/>
        <v>35601.190930605386</v>
      </c>
      <c r="H11">
        <f t="shared" si="1"/>
        <v>40018.375009986419</v>
      </c>
    </row>
    <row r="12" spans="1:9" x14ac:dyDescent="0.25">
      <c r="A12" s="2" t="s">
        <v>53</v>
      </c>
      <c r="B12">
        <f t="shared" ref="B12:H12" si="2">B19*1000/B26</f>
        <v>1569807.6923076923</v>
      </c>
      <c r="C12">
        <f t="shared" si="2"/>
        <v>1161537.4149659865</v>
      </c>
      <c r="D12">
        <f t="shared" si="2"/>
        <v>1073650.9900990098</v>
      </c>
      <c r="E12">
        <f t="shared" si="2"/>
        <v>998737.20136518765</v>
      </c>
      <c r="F12">
        <f t="shared" si="2"/>
        <v>1072502.9515938608</v>
      </c>
      <c r="G12">
        <f t="shared" si="2"/>
        <v>911245.2107279693</v>
      </c>
      <c r="H12">
        <f t="shared" si="2"/>
        <v>1014215.9916926272</v>
      </c>
    </row>
    <row r="13" spans="1:9" ht="60" x14ac:dyDescent="0.25">
      <c r="A13" s="2" t="s">
        <v>76</v>
      </c>
      <c r="B13">
        <f>B20*1000/B28</f>
        <v>69908.549910903399</v>
      </c>
      <c r="C13">
        <f t="shared" ref="C13:H13" si="3">C20*1000/C28</f>
        <v>70960.629028601033</v>
      </c>
      <c r="D13">
        <f t="shared" si="3"/>
        <v>72212.245089014061</v>
      </c>
      <c r="E13">
        <f t="shared" si="3"/>
        <v>71770.395693811704</v>
      </c>
      <c r="F13">
        <f t="shared" si="3"/>
        <v>74513.110777405571</v>
      </c>
      <c r="G13">
        <f t="shared" si="3"/>
        <v>77067.467652495383</v>
      </c>
      <c r="H13">
        <f t="shared" si="3"/>
        <v>79902.914677888562</v>
      </c>
      <c r="I13">
        <f>(H13-B13)/B13</f>
        <v>0.14296341119537906</v>
      </c>
    </row>
    <row r="14" spans="1:9" x14ac:dyDescent="0.25">
      <c r="A14" s="2"/>
    </row>
    <row r="15" spans="1:9" x14ac:dyDescent="0.25">
      <c r="A15" s="2" t="s">
        <v>1</v>
      </c>
    </row>
    <row r="16" spans="1:9" x14ac:dyDescent="0.25">
      <c r="B16">
        <v>2010</v>
      </c>
      <c r="C16">
        <v>2011</v>
      </c>
      <c r="D16">
        <v>2012</v>
      </c>
      <c r="E16">
        <v>2013</v>
      </c>
      <c r="F16">
        <v>2014</v>
      </c>
      <c r="G16">
        <v>2015</v>
      </c>
      <c r="H16">
        <v>2016</v>
      </c>
    </row>
    <row r="17" spans="1:8" x14ac:dyDescent="0.25">
      <c r="A17" s="2" t="s">
        <v>51</v>
      </c>
      <c r="B17">
        <v>82882</v>
      </c>
      <c r="C17">
        <v>88555</v>
      </c>
      <c r="D17">
        <v>89406</v>
      </c>
      <c r="E17">
        <v>91181</v>
      </c>
      <c r="F17">
        <v>93051.999999999985</v>
      </c>
      <c r="G17">
        <v>94142</v>
      </c>
      <c r="H17">
        <v>89325</v>
      </c>
    </row>
    <row r="18" spans="1:8" x14ac:dyDescent="0.25">
      <c r="A18" s="2" t="s">
        <v>52</v>
      </c>
      <c r="B18">
        <v>28213</v>
      </c>
      <c r="C18">
        <v>29524</v>
      </c>
      <c r="D18">
        <v>34880</v>
      </c>
      <c r="E18">
        <v>38590</v>
      </c>
      <c r="F18">
        <v>43115</v>
      </c>
      <c r="G18">
        <v>46634</v>
      </c>
      <c r="H18">
        <v>50091</v>
      </c>
    </row>
    <row r="19" spans="1:8" x14ac:dyDescent="0.25">
      <c r="A19" s="2" t="s">
        <v>53</v>
      </c>
      <c r="B19">
        <v>89793</v>
      </c>
      <c r="C19">
        <v>85373</v>
      </c>
      <c r="D19">
        <v>86751</v>
      </c>
      <c r="E19">
        <v>87789</v>
      </c>
      <c r="F19">
        <v>90841</v>
      </c>
      <c r="G19">
        <v>95134</v>
      </c>
      <c r="H19">
        <v>97669</v>
      </c>
    </row>
    <row r="20" spans="1:8" ht="36.75" customHeight="1" x14ac:dyDescent="0.25">
      <c r="A20" s="2" t="s">
        <v>68</v>
      </c>
      <c r="B20">
        <f>SUM(B17:B19)+SUM('Manufacturing 00 to 16'!B14:B20)+SUM('Services 87 - 16'!C3:C14)</f>
        <v>831716</v>
      </c>
      <c r="C20">
        <f>SUM(C17:C19)+SUM('Manufacturing 00 to 16'!C14:C20)+SUM('Services 87 - 16'!D3:D14)</f>
        <v>876307</v>
      </c>
      <c r="D20">
        <f>SUM(D17:D19)+SUM('Manufacturing 00 to 16'!D14:D20)+SUM('Services 87 - 16'!E3:E14)</f>
        <v>925631</v>
      </c>
      <c r="E20">
        <f>SUM(E17:E19)+SUM('Manufacturing 00 to 16'!E14:E20)+SUM('Services 87 - 16'!F3:F14)</f>
        <v>972008</v>
      </c>
      <c r="F20">
        <f>SUM(F17:F19)+SUM('Manufacturing 00 to 16'!F14:F20)+SUM('Services 87 - 16'!G3:G14)</f>
        <v>1032096</v>
      </c>
      <c r="G20">
        <f>SUM(G17:G19)+SUM('Manufacturing 00 to 16'!G14:G20)+SUM('Services 87 - 16'!H3:H14)</f>
        <v>1084031</v>
      </c>
      <c r="H20">
        <f>SUM(H17:H19)+SUM('Manufacturing 00 to 16'!H14:H20)+SUM('Services 87 - 16'!I3:I14)</f>
        <v>1131649</v>
      </c>
    </row>
    <row r="22" spans="1:8" x14ac:dyDescent="0.25">
      <c r="A22" s="2" t="s">
        <v>0</v>
      </c>
    </row>
    <row r="23" spans="1:8" x14ac:dyDescent="0.25">
      <c r="B23">
        <v>2010</v>
      </c>
      <c r="C23">
        <v>2011</v>
      </c>
      <c r="D23">
        <v>2012</v>
      </c>
      <c r="E23">
        <v>2013</v>
      </c>
      <c r="F23">
        <v>2014</v>
      </c>
      <c r="G23">
        <v>2015</v>
      </c>
      <c r="H23">
        <v>2016</v>
      </c>
    </row>
    <row r="24" spans="1:8" x14ac:dyDescent="0.25">
      <c r="A24" s="2" t="s">
        <v>51</v>
      </c>
      <c r="B24">
        <v>1614.9</v>
      </c>
      <c r="C24">
        <v>1421.7</v>
      </c>
      <c r="D24">
        <v>1628.2</v>
      </c>
      <c r="E24">
        <v>1758.9</v>
      </c>
      <c r="F24">
        <v>1694.2</v>
      </c>
      <c r="G24">
        <v>1753.9</v>
      </c>
      <c r="H24">
        <v>1609.9</v>
      </c>
    </row>
    <row r="25" spans="1:8" x14ac:dyDescent="0.25">
      <c r="A25" s="2" t="s">
        <v>52</v>
      </c>
      <c r="B25">
        <v>1082.7</v>
      </c>
      <c r="C25">
        <v>1151.5</v>
      </c>
      <c r="D25">
        <v>1174.7</v>
      </c>
      <c r="E25">
        <v>1292.0999999999999</v>
      </c>
      <c r="F25">
        <v>1277.7</v>
      </c>
      <c r="G25">
        <v>1309.9000000000001</v>
      </c>
      <c r="H25">
        <v>1251.7</v>
      </c>
    </row>
    <row r="26" spans="1:8" x14ac:dyDescent="0.25">
      <c r="A26" s="2" t="s">
        <v>53</v>
      </c>
      <c r="B26">
        <v>57.2</v>
      </c>
      <c r="C26">
        <v>73.5</v>
      </c>
      <c r="D26">
        <v>80.8</v>
      </c>
      <c r="E26">
        <v>87.9</v>
      </c>
      <c r="F26">
        <v>84.7</v>
      </c>
      <c r="G26">
        <v>104.4</v>
      </c>
      <c r="H26">
        <v>96.3</v>
      </c>
    </row>
    <row r="27" spans="1:8" x14ac:dyDescent="0.25">
      <c r="A27" s="2" t="s">
        <v>61</v>
      </c>
      <c r="B27">
        <v>11.8995</v>
      </c>
      <c r="C27">
        <v>12.3515</v>
      </c>
      <c r="D27">
        <v>12.820499999999999</v>
      </c>
      <c r="E27">
        <v>13.545400000000001</v>
      </c>
      <c r="F27">
        <v>13.852600000000001</v>
      </c>
      <c r="G27">
        <v>14.0677</v>
      </c>
      <c r="H27">
        <v>14.1637</v>
      </c>
    </row>
    <row r="28" spans="1:8" x14ac:dyDescent="0.25">
      <c r="B28">
        <f>SUM(B24:B26)+SUM('Manufacturing 00 to 16'!B3:B9)+SUM('Services 87 - 16'!C19:C29)</f>
        <v>11897.2</v>
      </c>
      <c r="C28">
        <f>SUM(C24:C26)+SUM('Manufacturing 00 to 16'!C3:C9)+SUM('Services 87 - 16'!D19:D29)</f>
        <v>12349.2</v>
      </c>
      <c r="D28">
        <f>SUM(D24:D26)+SUM('Manufacturing 00 to 16'!D3:D9)+SUM('Services 87 - 16'!E19:E29)</f>
        <v>12818.199999999999</v>
      </c>
      <c r="E28">
        <f>SUM(E24:E26)+SUM('Manufacturing 00 to 16'!E3:E9)+SUM('Services 87 - 16'!F19:F29)</f>
        <v>13543.3</v>
      </c>
      <c r="F28">
        <f>SUM(F24:F26)+SUM('Manufacturing 00 to 16'!F3:F9)+SUM('Services 87 - 16'!G19:G29)</f>
        <v>13851.2</v>
      </c>
      <c r="G28">
        <f>SUM(G24:G26)+SUM('Manufacturing 00 to 16'!G3:G9)+SUM('Services 87 - 16'!H19:H29)</f>
        <v>14065.999999999998</v>
      </c>
      <c r="H28">
        <f>SUM(H24:H26)+SUM('Manufacturing 00 to 16'!H3:H9)+SUM('Services 87 - 16'!I19:I29)</f>
        <v>14162.8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workbookViewId="0">
      <selection activeCell="B76" sqref="B76:H76"/>
    </sheetView>
  </sheetViews>
  <sheetFormatPr defaultRowHeight="15" x14ac:dyDescent="0.25"/>
  <cols>
    <col min="1" max="1" width="20.42578125" customWidth="1"/>
  </cols>
  <sheetData>
    <row r="1" spans="1:8" x14ac:dyDescent="0.25">
      <c r="A1" t="s">
        <v>64</v>
      </c>
    </row>
    <row r="2" spans="1:8" x14ac:dyDescent="0.25">
      <c r="B2">
        <v>2010</v>
      </c>
      <c r="C2">
        <v>2011</v>
      </c>
      <c r="D2">
        <v>2012</v>
      </c>
      <c r="E2">
        <v>2013</v>
      </c>
      <c r="F2">
        <v>2014</v>
      </c>
      <c r="G2">
        <v>2015</v>
      </c>
      <c r="H2">
        <v>2016</v>
      </c>
    </row>
    <row r="3" spans="1:8" x14ac:dyDescent="0.25">
      <c r="A3" s="1" t="str">
        <f>'Manu and Services'!A3</f>
        <v xml:space="preserve">Low-Tech </v>
      </c>
      <c r="C3">
        <f>('Manu and Services'!C3-'Manu and Services'!B3)/'Manu and Services'!B3</f>
        <v>-2.7034152756620503E-3</v>
      </c>
      <c r="D3">
        <f>('Manu and Services'!D3-'Manu and Services'!C3)/'Manu and Services'!C3</f>
        <v>1.3908245542032245E-2</v>
      </c>
      <c r="E3">
        <f>('Manu and Services'!E3-'Manu and Services'!D3)/'Manu and Services'!D3</f>
        <v>7.5903342973215812E-2</v>
      </c>
      <c r="F3">
        <f>('Manu and Services'!F3-'Manu and Services'!E3)/'Manu and Services'!E3</f>
        <v>4.2972263743723434E-2</v>
      </c>
      <c r="G3">
        <f>('Manu and Services'!G3-'Manu and Services'!F3)/'Manu and Services'!F3</f>
        <v>6.8623819665061841E-2</v>
      </c>
      <c r="H3">
        <f>('Manu and Services'!H3-'Manu and Services'!G3)/'Manu and Services'!G3</f>
        <v>1.0228213735240259E-2</v>
      </c>
    </row>
    <row r="4" spans="1:8" x14ac:dyDescent="0.25">
      <c r="A4" s="1" t="str">
        <f>'Manu and Services'!A4</f>
        <v>Mid-Tech</v>
      </c>
      <c r="C4">
        <f>('Manu and Services'!C4-'Manu and Services'!B4)/'Manu and Services'!B4</f>
        <v>3.3156532251201673E-2</v>
      </c>
      <c r="D4">
        <f>('Manu and Services'!D4-'Manu and Services'!C4)/'Manu and Services'!C4</f>
        <v>5.9444114107435218E-3</v>
      </c>
      <c r="E4">
        <f>('Manu and Services'!E4-'Manu and Services'!D4)/'Manu and Services'!D4</f>
        <v>-5.9090993171423044E-2</v>
      </c>
      <c r="F4">
        <f>('Manu and Services'!F4-'Manu and Services'!E4)/'Manu and Services'!E4</f>
        <v>-1.5653375902233802E-2</v>
      </c>
      <c r="G4">
        <f>('Manu and Services'!G4-'Manu and Services'!F4)/'Manu and Services'!F4</f>
        <v>5.313737195927952E-2</v>
      </c>
      <c r="H4">
        <f>('Manu and Services'!H4-'Manu and Services'!G4)/'Manu and Services'!G4</f>
        <v>4.396443149251408E-3</v>
      </c>
    </row>
    <row r="5" spans="1:8" x14ac:dyDescent="0.25">
      <c r="A5" s="1" t="str">
        <f>'Manu and Services'!A5</f>
        <v>High-Tech</v>
      </c>
      <c r="C5">
        <f>('Manu and Services'!C5-'Manu and Services'!B5)/'Manu and Services'!B5</f>
        <v>-6.6952128903560906E-2</v>
      </c>
      <c r="D5">
        <f>('Manu and Services'!D5-'Manu and Services'!C5)/'Manu and Services'!C5</f>
        <v>6.0371139861893949E-2</v>
      </c>
      <c r="E5">
        <f>('Manu and Services'!E5-'Manu and Services'!D5)/'Manu and Services'!D5</f>
        <v>5.0617778567286324E-2</v>
      </c>
      <c r="F5">
        <f>('Manu and Services'!F5-'Manu and Services'!E5)/'Manu and Services'!E5</f>
        <v>8.5511909578199458E-2</v>
      </c>
      <c r="G5">
        <f>('Manu and Services'!G5-'Manu and Services'!F5)/'Manu and Services'!F5</f>
        <v>8.5929868575063642E-2</v>
      </c>
      <c r="H5">
        <f>('Manu and Services'!H5-'Manu and Services'!G5)/'Manu and Services'!G5</f>
        <v>2.1481630370325529E-2</v>
      </c>
    </row>
    <row r="6" spans="1:8" x14ac:dyDescent="0.25">
      <c r="A6" s="1" t="str">
        <f>'Manu and Services'!A6</f>
        <v>Utilities</v>
      </c>
      <c r="C6">
        <f>('Manu and Services'!C6-'Manu and Services'!B6)/'Manu and Services'!B6</f>
        <v>3.3541956132589527E-2</v>
      </c>
      <c r="D6">
        <f>('Manu and Services'!D6-'Manu and Services'!C6)/'Manu and Services'!C6</f>
        <v>-9.8127612219631552E-2</v>
      </c>
      <c r="E6">
        <f>('Manu and Services'!E6-'Manu and Services'!D6)/'Manu and Services'!D6</f>
        <v>2.7607935717121605E-2</v>
      </c>
      <c r="F6">
        <f>('Manu and Services'!F6-'Manu and Services'!E6)/'Manu and Services'!E6</f>
        <v>2.6805484833525527E-2</v>
      </c>
      <c r="G6">
        <f>('Manu and Services'!G6-'Manu and Services'!F6)/'Manu and Services'!F6</f>
        <v>0.13631730123284436</v>
      </c>
      <c r="H6">
        <f>('Manu and Services'!H6-'Manu and Services'!G6)/'Manu and Services'!G6</f>
        <v>-8.6166056695972507E-2</v>
      </c>
    </row>
    <row r="7" spans="1:8" x14ac:dyDescent="0.25">
      <c r="A7" s="1" t="str">
        <f>'Manu and Services'!A7</f>
        <v>Traditional Services</v>
      </c>
      <c r="C7">
        <f>('Manu and Services'!C7-'Manu and Services'!B7)/'Manu and Services'!B7</f>
        <v>-2.8239494645349222E-2</v>
      </c>
      <c r="D7">
        <f>('Manu and Services'!D7-'Manu and Services'!C7)/'Manu and Services'!C7</f>
        <v>-1.114830934998323E-2</v>
      </c>
      <c r="E7">
        <f>('Manu and Services'!E7-'Manu and Services'!D7)/'Manu and Services'!D7</f>
        <v>1.2518847089802408E-3</v>
      </c>
      <c r="F7">
        <f>('Manu and Services'!F7-'Manu and Services'!E7)/'Manu and Services'!E7</f>
        <v>2.7946592065428412E-2</v>
      </c>
      <c r="G7">
        <f>('Manu and Services'!G7-'Manu and Services'!F7)/'Manu and Services'!F7</f>
        <v>5.832601525406382E-2</v>
      </c>
      <c r="H7">
        <f>('Manu and Services'!H7-'Manu and Services'!G7)/'Manu and Services'!G7</f>
        <v>1.7032397492953062E-2</v>
      </c>
    </row>
    <row r="8" spans="1:8" x14ac:dyDescent="0.25">
      <c r="A8" s="1" t="str">
        <f>'Manu and Services'!A8</f>
        <v>Modern Services</v>
      </c>
      <c r="C8">
        <f>('Manu and Services'!C8-'Manu and Services'!B8)/'Manu and Services'!B8</f>
        <v>-1.1354271672091E-2</v>
      </c>
      <c r="D8">
        <f>('Manu and Services'!D8-'Manu and Services'!C8)/'Manu and Services'!C8</f>
        <v>9.2441238228020736E-2</v>
      </c>
      <c r="E8">
        <f>('Manu and Services'!E8-'Manu and Services'!D8)/'Manu and Services'!D8</f>
        <v>8.0699513077988602E-2</v>
      </c>
      <c r="F8">
        <f>('Manu and Services'!F8-'Manu and Services'!E8)/'Manu and Services'!E8</f>
        <v>3.1602018240928275E-3</v>
      </c>
      <c r="G8">
        <f>('Manu and Services'!G8-'Manu and Services'!F8)/'Manu and Services'!F8</f>
        <v>3.9207449990696416E-3</v>
      </c>
      <c r="H8">
        <f>('Manu and Services'!H8-'Manu and Services'!G8)/'Manu and Services'!G8</f>
        <v>6.014192721960343E-2</v>
      </c>
    </row>
    <row r="9" spans="1:8" ht="30" x14ac:dyDescent="0.25">
      <c r="A9" s="1" t="str">
        <f>'Manu and Services'!A9</f>
        <v>Govt and Other Services</v>
      </c>
      <c r="C9">
        <f>('Manu and Services'!C9-'Manu and Services'!B9)/'Manu and Services'!B9</f>
        <v>9.8594143191390912E-2</v>
      </c>
      <c r="D9">
        <f>('Manu and Services'!D9-'Manu and Services'!C9)/'Manu and Services'!C9</f>
        <v>0.10660542216678844</v>
      </c>
      <c r="E9">
        <f>('Manu and Services'!E9-'Manu and Services'!D9)/'Manu and Services'!D9</f>
        <v>-3.235828870124286E-3</v>
      </c>
      <c r="F9">
        <f>('Manu and Services'!F9-'Manu and Services'!E9)/'Manu and Services'!E9</f>
        <v>4.3372418155550957E-2</v>
      </c>
      <c r="G9">
        <f>('Manu and Services'!G9-'Manu and Services'!F9)/'Manu and Services'!F9</f>
        <v>1.164596860531552E-2</v>
      </c>
      <c r="H9">
        <f>('Manu and Services'!H9-'Manu and Services'!G9)/'Manu and Services'!G9</f>
        <v>4.8424126241254015E-2</v>
      </c>
    </row>
    <row r="10" spans="1:8" x14ac:dyDescent="0.25">
      <c r="A10" s="1" t="str">
        <f>'Manu and Services'!A10</f>
        <v>Agriculture</v>
      </c>
      <c r="C10">
        <f>('Manu and Services'!C10-'Manu and Services'!B10)/'Manu and Services'!B10</f>
        <v>0.21364182860457914</v>
      </c>
      <c r="D10">
        <f>('Manu and Services'!D10-'Manu and Services'!C10)/'Manu and Services'!C10</f>
        <v>-0.11843611382970091</v>
      </c>
      <c r="E10">
        <f>('Manu and Services'!E10-'Manu and Services'!D10)/'Manu and Services'!D10</f>
        <v>-5.5929804042960711E-2</v>
      </c>
      <c r="F10">
        <f>('Manu and Services'!F10-'Manu and Services'!E10)/'Manu and Services'!E10</f>
        <v>5.9492367972065453E-2</v>
      </c>
      <c r="G10">
        <f>('Manu and Services'!G10-'Manu and Services'!F10)/'Manu and Services'!F10</f>
        <v>-2.2723270316302592E-2</v>
      </c>
      <c r="H10">
        <f>('Manu and Services'!H10-'Manu and Services'!G10)/'Manu and Services'!G10</f>
        <v>3.3702417962921234E-2</v>
      </c>
    </row>
    <row r="11" spans="1:8" x14ac:dyDescent="0.25">
      <c r="A11" s="1" t="str">
        <f>'Manu and Services'!A11</f>
        <v>Construction</v>
      </c>
      <c r="C11">
        <f>('Manu and Services'!C11-'Manu and Services'!B11)/'Manu and Services'!B11</f>
        <v>-1.6056587950550767E-2</v>
      </c>
      <c r="D11">
        <f>('Manu and Services'!D11-'Manu and Services'!C11)/'Manu and Services'!C11</f>
        <v>0.15807917796109722</v>
      </c>
      <c r="E11">
        <f>('Manu and Services'!E11-'Manu and Services'!D11)/'Manu and Services'!D11</f>
        <v>5.8405605624583731E-3</v>
      </c>
      <c r="F11">
        <f>('Manu and Services'!F11-'Manu and Services'!E11)/'Manu and Services'!E11</f>
        <v>0.12985013946351776</v>
      </c>
      <c r="G11">
        <f>('Manu and Services'!G11-'Manu and Services'!F11)/'Manu and Services'!F11</f>
        <v>5.5030538142978196E-2</v>
      </c>
      <c r="H11">
        <f>('Manu and Services'!H11-'Manu and Services'!G11)/'Manu and Services'!G11</f>
        <v>0.12407405381441043</v>
      </c>
    </row>
    <row r="12" spans="1:8" x14ac:dyDescent="0.25">
      <c r="A12" s="1" t="str">
        <f>'Manu and Services'!A12</f>
        <v>Mining</v>
      </c>
      <c r="C12">
        <f>('Manu and Services'!C12-'Manu and Services'!B12)/'Manu and Services'!B12</f>
        <v>-0.26007661915678915</v>
      </c>
      <c r="D12">
        <f>('Manu and Services'!D12-'Manu and Services'!C12)/'Manu and Services'!C12</f>
        <v>-7.5663877662993984E-2</v>
      </c>
      <c r="E12">
        <f>('Manu and Services'!E12-'Manu and Services'!D12)/'Manu and Services'!D12</f>
        <v>-6.9774805243660962E-2</v>
      </c>
      <c r="F12">
        <f>('Manu and Services'!F12-'Manu and Services'!E12)/'Manu and Services'!E12</f>
        <v>7.3859019297410455E-2</v>
      </c>
      <c r="G12">
        <f>('Manu and Services'!G12-'Manu and Services'!F12)/'Manu and Services'!F12</f>
        <v>-0.15035645414890858</v>
      </c>
      <c r="H12">
        <f>('Manu and Services'!H12-'Manu and Services'!G12)/'Manu and Services'!G12</f>
        <v>0.11300007918000174</v>
      </c>
    </row>
    <row r="13" spans="1:8" ht="45" x14ac:dyDescent="0.25">
      <c r="A13" s="1" t="str">
        <f>'Manu and Services'!A13</f>
        <v>Total Productivity without Imputed Rent</v>
      </c>
      <c r="C13">
        <f>('Manu and Services'!C13-'Manu and Services'!B13)/'Manu and Services'!B13</f>
        <v>1.5049362617855493E-2</v>
      </c>
      <c r="D13">
        <f>('Manu and Services'!D13-'Manu and Services'!C13)/'Manu and Services'!C13</f>
        <v>1.7638175951182129E-2</v>
      </c>
      <c r="E13">
        <f>('Manu and Services'!E13-'Manu and Services'!D13)/'Manu and Services'!D13</f>
        <v>-6.1187599784177978E-3</v>
      </c>
      <c r="F13">
        <f>('Manu and Services'!F13-'Manu and Services'!E13)/'Manu and Services'!E13</f>
        <v>3.8215131142579906E-2</v>
      </c>
      <c r="G13">
        <f>('Manu and Services'!G13-'Manu and Services'!F13)/'Manu and Services'!F13</f>
        <v>3.4280636634813046E-2</v>
      </c>
      <c r="H13">
        <f>('Manu and Services'!H13-'Manu and Services'!G13)/'Manu and Services'!G13</f>
        <v>3.6791750290517948E-2</v>
      </c>
    </row>
    <row r="14" spans="1:8" ht="15" customHeight="1" x14ac:dyDescent="0.25">
      <c r="A14" s="1"/>
    </row>
    <row r="15" spans="1:8" x14ac:dyDescent="0.25">
      <c r="A15" t="s">
        <v>85</v>
      </c>
    </row>
    <row r="16" spans="1:8" x14ac:dyDescent="0.25">
      <c r="B16">
        <v>2010</v>
      </c>
      <c r="C16">
        <v>2011</v>
      </c>
      <c r="D16">
        <v>2012</v>
      </c>
      <c r="E16">
        <v>2013</v>
      </c>
      <c r="F16">
        <v>2014</v>
      </c>
      <c r="G16">
        <v>2015</v>
      </c>
      <c r="H16">
        <v>2016</v>
      </c>
    </row>
    <row r="17" spans="1:8" x14ac:dyDescent="0.25">
      <c r="A17" t="s">
        <v>50</v>
      </c>
      <c r="C17">
        <f>B66*(('Manu and Services'!B3/'Manu and Services'!B$13)*(('Manu and Services'!C3/'Manu and Services'!B3)-1))</f>
        <v>-1.0636630951041735E-4</v>
      </c>
      <c r="D17">
        <f>C66*(('Manu and Services'!C3/'Manu and Services'!C$13)*(('Manu and Services'!D3/'Manu and Services'!C3)-1))</f>
        <v>5.5169092000981689E-4</v>
      </c>
      <c r="E17">
        <f>D66*(('Manu and Services'!D3/'Manu and Services'!D$13)*(('Manu and Services'!E3/'Manu and Services'!D3)-1))</f>
        <v>2.9228696499331882E-3</v>
      </c>
      <c r="F17">
        <f>E66*(('Manu and Services'!E3/'Manu and Services'!E$13)*(('Manu and Services'!F3/'Manu and Services'!E3)-1))</f>
        <v>1.6151602493119355E-3</v>
      </c>
      <c r="G17">
        <f>F66*(('Manu and Services'!F3/'Manu and Services'!F$13)*(('Manu and Services'!G3/'Manu and Services'!F3)-1))</f>
        <v>2.5885794995816193E-3</v>
      </c>
      <c r="H17">
        <f>G66*(('Manu and Services'!G3/'Manu and Services'!G$13)*(('Manu and Services'!H3/'Manu and Services'!G3)-1))</f>
        <v>3.7556473893966591E-4</v>
      </c>
    </row>
    <row r="18" spans="1:8" x14ac:dyDescent="0.25">
      <c r="A18" t="s">
        <v>49</v>
      </c>
      <c r="C18">
        <f>B67*(('Manu and Services'!B4/'Manu and Services'!B$13)*(('Manu and Services'!C4/'Manu and Services'!B4)-1))</f>
        <v>3.2861689164703604E-3</v>
      </c>
      <c r="D18">
        <f>C67*(('Manu and Services'!C4/'Manu and Services'!C$13)*(('Manu and Services'!D4/'Manu and Services'!C4)-1))</f>
        <v>6.1785975066357254E-4</v>
      </c>
      <c r="E18">
        <f>D67*(('Manu and Services'!D4/'Manu and Services'!D$13)*(('Manu and Services'!E4/'Manu and Services'!D4)-1))</f>
        <v>-6.143955166588091E-3</v>
      </c>
      <c r="F18">
        <f>E67*(('Manu and Services'!E4/'Manu and Services'!E$13)*(('Manu and Services'!F4/'Manu and Services'!E4)-1))</f>
        <v>-1.5711544141341792E-3</v>
      </c>
      <c r="G18">
        <f>F67*(('Manu and Services'!F4/'Manu and Services'!F$13)*(('Manu and Services'!G4/'Manu and Services'!F4)-1))</f>
        <v>5.1372160259015405E-3</v>
      </c>
      <c r="H18">
        <f>G67*(('Manu and Services'!G4/'Manu and Services'!G$13)*(('Manu and Services'!H4/'Manu and Services'!G4)-1))</f>
        <v>4.1778804718405624E-4</v>
      </c>
    </row>
    <row r="19" spans="1:8" x14ac:dyDescent="0.25">
      <c r="A19" t="s">
        <v>48</v>
      </c>
      <c r="C19">
        <f>B68*(('Manu and Services'!B5/'Manu and Services'!B$13)*(('Manu and Services'!C5/'Manu and Services'!B5)-1))</f>
        <v>-5.6790284061968488E-3</v>
      </c>
      <c r="D19">
        <f>C68*(('Manu and Services'!C5/'Manu and Services'!C$13)*(('Manu and Services'!D5/'Manu and Services'!C5)-1))</f>
        <v>4.8092603750501794E-3</v>
      </c>
      <c r="E19">
        <f>D68*(('Manu and Services'!D5/'Manu and Services'!D$13)*(('Manu and Services'!E5/'Manu and Services'!D5)-1))</f>
        <v>3.9701033392193939E-3</v>
      </c>
      <c r="F19">
        <f>E68*(('Manu and Services'!E5/'Manu and Services'!E$13)*(('Manu and Services'!F5/'Manu and Services'!E5)-1))</f>
        <v>6.8692242488590386E-3</v>
      </c>
      <c r="G19">
        <f>F68*(('Manu and Services'!F5/'Manu and Services'!F$13)*(('Manu and Services'!G5/'Manu and Services'!F5)-1))</f>
        <v>7.1654015509949607E-3</v>
      </c>
      <c r="H19">
        <f>G68*(('Manu and Services'!G5/'Manu and Services'!G$13)*(('Manu and Services'!H5/'Manu and Services'!G5)-1))</f>
        <v>1.8321879916529714E-3</v>
      </c>
    </row>
    <row r="20" spans="1:8" x14ac:dyDescent="0.25">
      <c r="A20" t="s">
        <v>46</v>
      </c>
      <c r="C20">
        <f>B69*(('Manu and Services'!B6/'Manu and Services'!B$13)*(('Manu and Services'!C6/'Manu and Services'!B6)-1))</f>
        <v>8.9420642782862055E-4</v>
      </c>
      <c r="D20">
        <f>C69*(('Manu and Services'!C6/'Manu and Services'!C$13)*(('Manu and Services'!D6/'Manu and Services'!C6)-1))</f>
        <v>-2.5808822780578806E-3</v>
      </c>
      <c r="E20">
        <f>D69*(('Manu and Services'!D6/'Manu and Services'!D$13)*(('Manu and Services'!E6/'Manu and Services'!D6)-1))</f>
        <v>7.2086630455020365E-4</v>
      </c>
      <c r="F20">
        <f>E69*(('Manu and Services'!E6/'Manu and Services'!E$13)*(('Manu and Services'!F6/'Manu and Services'!E6)-1))</f>
        <v>6.9594408200225708E-4</v>
      </c>
      <c r="G20">
        <f>F69*(('Manu and Services'!F6/'Manu and Services'!F$13)*(('Manu and Services'!G6/'Manu and Services'!F6)-1))</f>
        <v>3.4601826358188125E-3</v>
      </c>
      <c r="H20">
        <f>G69*(('Manu and Services'!G6/'Manu and Services'!G$13)*(('Manu and Services'!H6/'Manu and Services'!G6)-1))</f>
        <v>-2.1567128765983845E-3</v>
      </c>
    </row>
    <row r="21" spans="1:8" x14ac:dyDescent="0.25">
      <c r="A21" s="1" t="s">
        <v>108</v>
      </c>
      <c r="C21">
        <f>B70*(('Manu and Services'!B7/'Manu and Services'!B$13)*(('Manu and Services'!C7/'Manu and Services'!B7)-1))</f>
        <v>-5.7896471246623414E-3</v>
      </c>
      <c r="D21">
        <f>C70*(('Manu and Services'!C7/'Manu and Services'!C$13)*(('Manu and Services'!D7/'Manu and Services'!C7)-1))</f>
        <v>-2.3097921682503457E-3</v>
      </c>
      <c r="E21">
        <f>D70*(('Manu and Services'!D7/'Manu and Services'!D$13)*(('Manu and Services'!E7/'Manu and Services'!D7)-1))</f>
        <v>2.5727560176266179E-4</v>
      </c>
      <c r="F21">
        <f>E70*(('Manu and Services'!E7/'Manu and Services'!E$13)*(('Manu and Services'!F7/'Manu and Services'!E7)-1))</f>
        <v>5.7973175505805913E-3</v>
      </c>
      <c r="G21">
        <f>F70*(('Manu and Services'!F7/'Manu and Services'!F$13)*(('Manu and Services'!G7/'Manu and Services'!F7)-1))</f>
        <v>1.2312256434854554E-2</v>
      </c>
      <c r="H21">
        <f>G70*(('Manu and Services'!G7/'Manu and Services'!G$13)*(('Manu and Services'!H7/'Manu and Services'!G7)-1))</f>
        <v>3.6502809262422896E-3</v>
      </c>
    </row>
    <row r="22" spans="1:8" x14ac:dyDescent="0.25">
      <c r="A22" s="1" t="s">
        <v>96</v>
      </c>
      <c r="C22">
        <f>B71*(('Manu and Services'!B8/'Manu and Services'!B$13)*(('Manu and Services'!C8/'Manu and Services'!B8)-1))</f>
        <v>-2.2844759219245317E-3</v>
      </c>
      <c r="D22">
        <f>C71*(('Manu and Services'!C8/'Manu and Services'!C$13)*(('Manu and Services'!D8/'Manu and Services'!C8)-1))</f>
        <v>1.8875035659492938E-2</v>
      </c>
      <c r="E22">
        <f>D71*(('Manu and Services'!D8/'Manu and Services'!D$13)*(('Manu and Services'!E8/'Manu and Services'!D8)-1))</f>
        <v>1.6887045577723827E-2</v>
      </c>
      <c r="F22">
        <f>E71*(('Manu and Services'!E8/'Manu and Services'!E$13)*(('Manu and Services'!F8/'Manu and Services'!E8)-1))</f>
        <v>6.6961264442937682E-4</v>
      </c>
      <c r="G22">
        <f>F71*(('Manu and Services'!F8/'Manu and Services'!F$13)*(('Manu and Services'!G8/'Manu and Services'!F8)-1))</f>
        <v>8.3613886500890852E-4</v>
      </c>
      <c r="H22">
        <f>G71*(('Manu and Services'!G8/'Manu and Services'!G$13)*(('Manu and Services'!H8/'Manu and Services'!G8)-1))</f>
        <v>1.2882043508812389E-2</v>
      </c>
    </row>
    <row r="23" spans="1:8" ht="30" x14ac:dyDescent="0.25">
      <c r="A23" s="1" t="s">
        <v>54</v>
      </c>
      <c r="C23">
        <f>B72*(('Manu and Services'!B9/'Manu and Services'!B$13)*(('Manu and Services'!C9/'Manu and Services'!B9)-1))</f>
        <v>1.0087064373466216E-2</v>
      </c>
      <c r="D23">
        <f>C72*(('Manu and Services'!C9/'Manu and Services'!C$13)*(('Manu and Services'!D9/'Manu and Services'!C9)-1))</f>
        <v>1.1394998195288573E-2</v>
      </c>
      <c r="E23">
        <f>D72*(('Manu and Services'!D9/'Manu and Services'!D$13)*(('Manu and Services'!E9/'Manu and Services'!D9)-1))</f>
        <v>-3.566284167390686E-4</v>
      </c>
      <c r="F23">
        <f>E72*(('Manu and Services'!E9/'Manu and Services'!E$13)*(('Manu and Services'!F9/'Manu and Services'!E9)-1))</f>
        <v>4.8833728147746778E-3</v>
      </c>
      <c r="G23">
        <f>F72*(('Manu and Services'!F9/'Manu and Services'!F$13)*(('Manu and Services'!G9/'Manu and Services'!F9)-1))</f>
        <v>1.3105009551643764E-3</v>
      </c>
      <c r="H23">
        <f>G72*(('Manu and Services'!G9/'Manu and Services'!G$13)*(('Manu and Services'!H9/'Manu and Services'!G9)-1))</f>
        <v>5.4138769130541563E-3</v>
      </c>
    </row>
    <row r="24" spans="1:8" x14ac:dyDescent="0.25">
      <c r="A24" t="s">
        <v>51</v>
      </c>
      <c r="C24">
        <f>B73*(('Manu and Services'!B10/'Manu and Services'!B$13)*(('Manu and Services'!C10/'Manu and Services'!B10)-1))</f>
        <v>2.1289793677655267E-2</v>
      </c>
      <c r="D24">
        <f>C73*(('Manu and Services'!C10/'Manu and Services'!C$13)*(('Manu and Services'!D10/'Manu and Services'!C10)-1))</f>
        <v>-1.1968533927252847E-2</v>
      </c>
      <c r="E24">
        <f>D73*(('Manu and Services'!D10/'Manu and Services'!D$13)*(('Manu and Services'!E10/'Manu and Services'!D10)-1))</f>
        <v>-5.4022175794295356E-3</v>
      </c>
      <c r="F24">
        <f>E73*(('Manu and Services'!E10/'Manu and Services'!E$13)*(('Manu and Services'!F10/'Manu and Services'!E10)-1))</f>
        <v>5.5807911087778E-3</v>
      </c>
      <c r="G24">
        <f>F73*(('Manu and Services'!F10/'Manu and Services'!F$13)*(('Manu and Services'!G10/'Manu and Services'!F10)-1))</f>
        <v>-2.048690964282964E-3</v>
      </c>
      <c r="H24">
        <f>G73*(('Manu and Services'!G10/'Manu and Services'!G$13)*(('Manu and Services'!H10/'Manu and Services'!G10)-1))</f>
        <v>2.9268655895129713E-3</v>
      </c>
    </row>
    <row r="25" spans="1:8" x14ac:dyDescent="0.25">
      <c r="A25" t="s">
        <v>52</v>
      </c>
      <c r="C25">
        <f>B74*(('Manu and Services'!B11/'Manu and Services'!B$13)*(('Manu and Services'!C11/'Manu and Services'!B11)-1))</f>
        <v>-5.4466249999866379E-4</v>
      </c>
      <c r="D25">
        <f>C74*(('Manu and Services'!C11/'Manu and Services'!C$13)*(('Manu and Services'!D11/'Manu and Services'!C11)-1))</f>
        <v>5.3259070738034004E-3</v>
      </c>
      <c r="E25">
        <f>D74*(('Manu and Services'!D11/'Manu and Services'!D$13)*(('Manu and Services'!E11/'Manu and Services'!D11)-1))</f>
        <v>2.2008635451767003E-4</v>
      </c>
      <c r="F25">
        <f>E74*(('Manu and Services'!E11/'Manu and Services'!E$13)*(('Manu and Services'!F11/'Manu and Services'!E11)-1))</f>
        <v>5.1552218519777147E-3</v>
      </c>
      <c r="G25">
        <f>F74*(('Manu and Services'!F11/'Manu and Services'!F$13)*(('Manu and Services'!G11/'Manu and Services'!F11)-1))</f>
        <v>2.2988575210392253E-3</v>
      </c>
      <c r="H25">
        <f>G74*(('Manu and Services'!G11/'Manu and Services'!G$13)*(('Manu and Services'!H11/'Manu and Services'!G11)-1))</f>
        <v>5.3375497800166411E-3</v>
      </c>
    </row>
    <row r="26" spans="1:8" x14ac:dyDescent="0.25">
      <c r="A26" s="1" t="s">
        <v>53</v>
      </c>
      <c r="C26">
        <f>B75*(('Manu and Services'!B12/'Manu and Services'!B$13)*(('Manu and Services'!C12/'Manu and Services'!B12)-1))</f>
        <v>-2.8078165941193348E-2</v>
      </c>
      <c r="D26">
        <f>C75*(('Manu and Services'!C12/'Manu and Services'!C$13)*(('Manu and Services'!D12/'Manu and Services'!C12)-1))</f>
        <v>-7.3714488503718286E-3</v>
      </c>
      <c r="E26">
        <f>D75*(('Manu and Services'!D12/'Manu and Services'!D$13)*(('Manu and Services'!E12/'Manu and Services'!D12)-1))</f>
        <v>-6.5393597769444122E-3</v>
      </c>
      <c r="F26">
        <f>E75*(('Manu and Services'!E12/'Manu and Services'!E$13)*(('Manu and Services'!F12/'Manu and Services'!E12)-1))</f>
        <v>6.6707367070027888E-3</v>
      </c>
      <c r="G26">
        <f>F75*(('Manu and Services'!F12/'Manu and Services'!F$13)*(('Manu and Services'!G12/'Manu and Services'!F12)-1))</f>
        <v>-1.323377927183228E-2</v>
      </c>
      <c r="H26">
        <f>G75*(('Manu and Services'!G12/'Manu and Services'!G$13)*(('Manu and Services'!H12/'Manu and Services'!G12)-1))</f>
        <v>9.9168285157069103E-3</v>
      </c>
    </row>
    <row r="27" spans="1:8" x14ac:dyDescent="0.25">
      <c r="A27" t="s">
        <v>76</v>
      </c>
      <c r="C27">
        <f>B76*(('Manu and Services'!B13/'Manu and Services'!B$13)*(('Manu and Services'!C13/'Manu and Services'!B13)-1))</f>
        <v>1.5049362617855387E-2</v>
      </c>
      <c r="D27">
        <f>C76*(('Manu and Services'!C13/'Manu and Services'!C$13)*(('Manu and Services'!D13/'Manu and Services'!C13)-1))</f>
        <v>1.7638175951182111E-2</v>
      </c>
      <c r="E27">
        <f>D76*(('Manu and Services'!D13/'Manu and Services'!D$13)*(('Manu and Services'!E13/'Manu and Services'!D13)-1))</f>
        <v>-6.1187599784178204E-3</v>
      </c>
      <c r="F27">
        <f>E76*(('Manu and Services'!E13/'Manu and Services'!E$13)*(('Manu and Services'!F13/'Manu and Services'!E13)-1))</f>
        <v>3.8215131142580024E-2</v>
      </c>
      <c r="G27">
        <f>F76*(('Manu and Services'!F13/'Manu and Services'!F$13)*(('Manu and Services'!G13/'Manu and Services'!F13)-1))</f>
        <v>3.4280636634812962E-2</v>
      </c>
      <c r="H27">
        <f>G76*(('Manu and Services'!G13/'Manu and Services'!G$13)*(('Manu and Services'!H13/'Manu and Services'!G13)-1))</f>
        <v>3.6791750290517955E-2</v>
      </c>
    </row>
    <row r="30" spans="1:8" ht="33.75" customHeight="1" x14ac:dyDescent="0.25">
      <c r="A30" s="1"/>
    </row>
    <row r="32" spans="1:8" x14ac:dyDescent="0.25">
      <c r="A32" t="s">
        <v>87</v>
      </c>
    </row>
    <row r="33" spans="1:8" x14ac:dyDescent="0.25">
      <c r="B33">
        <v>2010</v>
      </c>
      <c r="C33">
        <v>2011</v>
      </c>
      <c r="D33">
        <v>2012</v>
      </c>
      <c r="E33">
        <v>2013</v>
      </c>
      <c r="F33">
        <v>2014</v>
      </c>
      <c r="G33">
        <v>2015</v>
      </c>
      <c r="H33">
        <v>2016</v>
      </c>
    </row>
    <row r="34" spans="1:8" x14ac:dyDescent="0.25">
      <c r="A34" t="s">
        <v>50</v>
      </c>
      <c r="C34">
        <f>('Manu and Services'!B3/'Manu and Services'!B$13)*('Manu and Services'!C3/'Manu and Services'!B3)*('Growth Rate'!C66-'Growth Rate'!B66)</f>
        <v>1.024624142088576E-3</v>
      </c>
      <c r="D34">
        <f>('Manu and Services'!C3/'Manu and Services'!C$13)*('Manu and Services'!D3/'Manu and Services'!C3)*('Growth Rate'!D66-'Growth Rate'!C66)</f>
        <v>-1.0311622459262784E-3</v>
      </c>
      <c r="E34">
        <f>('Manu and Services'!D3/'Manu and Services'!D$13)*('Manu and Services'!E3/'Manu and Services'!D3)*('Growth Rate'!E66-'Growth Rate'!D66)</f>
        <v>-4.0745251354615758E-3</v>
      </c>
      <c r="F34">
        <f>('Manu and Services'!E3/'Manu and Services'!E$13)*('Manu and Services'!F3/'Manu and Services'!E3)*('Growth Rate'!F66-'Growth Rate'!E66)</f>
        <v>-3.8449086993215641E-5</v>
      </c>
      <c r="G34">
        <f>('Manu and Services'!F3/'Manu and Services'!F$13)*('Manu and Services'!G3/'Manu and Services'!F3)*('Growth Rate'!G66-'Growth Rate'!F66)</f>
        <v>-2.3326358150723698E-3</v>
      </c>
      <c r="H34">
        <f>('Manu and Services'!G3/'Manu and Services'!G$13)*('Manu and Services'!H3/'Manu and Services'!G3)*('Growth Rate'!H66-'Growth Rate'!G66)</f>
        <v>8.1920001419658712E-4</v>
      </c>
    </row>
    <row r="35" spans="1:8" x14ac:dyDescent="0.25">
      <c r="A35" t="s">
        <v>49</v>
      </c>
      <c r="C35">
        <f>('Manu and Services'!B4/'Manu and Services'!B$13)*('Manu and Services'!C4/'Manu and Services'!B4)*('Growth Rate'!C67-'Growth Rate'!B67)</f>
        <v>3.1069027546969229E-3</v>
      </c>
      <c r="D35">
        <f>('Manu and Services'!C4/'Manu and Services'!C$13)*('Manu and Services'!D4/'Manu and Services'!C4)*('Growth Rate'!D67-'Growth Rate'!C67)</f>
        <v>1.2509372607016624E-3</v>
      </c>
      <c r="E35">
        <f>('Manu and Services'!D4/'Manu and Services'!D$13)*('Manu and Services'!E4/'Manu and Services'!D4)*('Growth Rate'!E67-'Growth Rate'!D67)</f>
        <v>1.9269293551391982E-3</v>
      </c>
      <c r="F35">
        <f>('Manu and Services'!E4/'Manu and Services'!E$13)*('Manu and Services'!F4/'Manu and Services'!E4)*('Growth Rate'!F67-'Growth Rate'!E67)</f>
        <v>1.5721380307581645E-3</v>
      </c>
      <c r="G35">
        <f>('Manu and Services'!F4/'Manu and Services'!F$13)*('Manu and Services'!G4/'Manu and Services'!F4)*('Growth Rate'!G67-'Growth Rate'!F67)</f>
        <v>-3.5289479787992276E-3</v>
      </c>
      <c r="H35">
        <f>('Manu and Services'!G4/'Manu and Services'!G$13)*('Manu and Services'!H4/'Manu and Services'!G4)*('Growth Rate'!H67-'Growth Rate'!G67)</f>
        <v>3.2277512882333539E-3</v>
      </c>
    </row>
    <row r="36" spans="1:8" x14ac:dyDescent="0.25">
      <c r="A36" t="s">
        <v>48</v>
      </c>
      <c r="C36">
        <f>('Manu and Services'!B5/'Manu and Services'!B$13)*('Manu and Services'!C5/'Manu and Services'!B5)*('Growth Rate'!C68-'Growth Rate'!B68)</f>
        <v>1.7172412256274557E-3</v>
      </c>
      <c r="D36">
        <f>('Manu and Services'!C5/'Manu and Services'!C$13)*('Manu and Services'!D5/'Manu and Services'!C5)*('Growth Rate'!D68-'Growth Rate'!C68)</f>
        <v>-4.654442945046057E-3</v>
      </c>
      <c r="E36">
        <f>('Manu and Services'!D5/'Manu and Services'!D$13)*('Manu and Services'!E5/'Manu and Services'!D5)*('Growth Rate'!E68-'Growth Rate'!D68)</f>
        <v>-2.5639949993826031E-3</v>
      </c>
      <c r="F36">
        <f>('Manu and Services'!E5/'Manu and Services'!E$13)*('Manu and Services'!F5/'Manu and Services'!E5)*('Growth Rate'!F68-'Growth Rate'!E68)</f>
        <v>-6.2658513033543573E-4</v>
      </c>
      <c r="G36">
        <f>('Manu and Services'!F5/'Manu and Services'!F$13)*('Manu and Services'!G5/'Manu and Services'!F5)*('Growth Rate'!G68-'Growth Rate'!F68)</f>
        <v>-2.3372787029550699E-3</v>
      </c>
      <c r="H36">
        <f>('Manu and Services'!G5/'Manu and Services'!G$13)*('Manu and Services'!H5/'Manu and Services'!G5)*('Growth Rate'!H68-'Growth Rate'!G68)</f>
        <v>1.1982705162291768E-3</v>
      </c>
    </row>
    <row r="37" spans="1:8" x14ac:dyDescent="0.25">
      <c r="A37" t="s">
        <v>46</v>
      </c>
      <c r="C37">
        <f>('Manu and Services'!B6/'Manu and Services'!B$13)*('Manu and Services'!C6/'Manu and Services'!B6)*('Growth Rate'!C69-'Growth Rate'!B69)</f>
        <v>-8.5644447944502463E-4</v>
      </c>
      <c r="D37">
        <f>('Manu and Services'!C6/'Manu and Services'!C$13)*('Manu and Services'!D6/'Manu and Services'!C6)*('Growth Rate'!D69-'Growth Rate'!C69)</f>
        <v>2.8509818122351683E-3</v>
      </c>
      <c r="E37">
        <f>('Manu and Services'!D6/'Manu and Services'!D$13)*('Manu and Services'!E6/'Manu and Services'!D6)*('Growth Rate'!E69-'Growth Rate'!D69)</f>
        <v>-1.0278136817221811E-3</v>
      </c>
      <c r="F37">
        <f>('Manu and Services'!E6/'Manu and Services'!E$13)*('Manu and Services'!F6/'Manu and Services'!E6)*('Growth Rate'!F69-'Growth Rate'!E69)</f>
        <v>-3.053696324647744E-4</v>
      </c>
      <c r="G37">
        <f>('Manu and Services'!F6/'Manu and Services'!F$13)*('Manu and Services'!G6/'Manu and Services'!F6)*('Growth Rate'!G69-'Growth Rate'!F69)</f>
        <v>-2.955718327215836E-3</v>
      </c>
      <c r="H37">
        <f>('Manu and Services'!G6/'Manu and Services'!G$13)*('Manu and Services'!H6/'Manu and Services'!G6)*('Growth Rate'!H69-'Growth Rate'!G69)</f>
        <v>3.3241753734162649E-3</v>
      </c>
    </row>
    <row r="38" spans="1:8" x14ac:dyDescent="0.25">
      <c r="A38" s="1" t="s">
        <v>108</v>
      </c>
      <c r="C38">
        <f>('Manu and Services'!B7/'Manu and Services'!B$13)*('Manu and Services'!C7/'Manu and Services'!B7)*('Growth Rate'!C70-'Growth Rate'!B70)</f>
        <v>1.1075851240275568E-2</v>
      </c>
      <c r="D38">
        <f>('Manu and Services'!C7/'Manu and Services'!C$13)*('Manu and Services'!D7/'Manu and Services'!C7)*('Growth Rate'!D70-'Growth Rate'!C70)</f>
        <v>4.2575801886518289E-3</v>
      </c>
      <c r="E38">
        <f>('Manu and Services'!D7/'Manu and Services'!D$13)*('Manu and Services'!E7/'Manu and Services'!D7)*('Growth Rate'!E70-'Growth Rate'!D70)</f>
        <v>4.0554993504881578E-4</v>
      </c>
      <c r="F38">
        <f>('Manu and Services'!E7/'Manu and Services'!E$13)*('Manu and Services'!F7/'Manu and Services'!E7)*('Growth Rate'!F70-'Growth Rate'!E70)</f>
        <v>5.9206556033017501E-3</v>
      </c>
      <c r="G38">
        <f>('Manu and Services'!F7/'Manu and Services'!F$13)*('Manu and Services'!G7/'Manu and Services'!F7)*('Growth Rate'!G70-'Growth Rate'!F70)</f>
        <v>-1.7451903699000515E-3</v>
      </c>
      <c r="H38">
        <f>('Manu and Services'!G7/'Manu and Services'!G$13)*('Manu and Services'!H7/'Manu and Services'!G7)*('Growth Rate'!H70-'Growth Rate'!G70)</f>
        <v>8.2657019718014313E-3</v>
      </c>
    </row>
    <row r="39" spans="1:8" x14ac:dyDescent="0.25">
      <c r="A39" s="1" t="s">
        <v>96</v>
      </c>
      <c r="C39">
        <f>('Manu and Services'!B8/'Manu and Services'!B$13)*('Manu and Services'!C8/'Manu and Services'!B8)*('Growth Rate'!C71-'Growth Rate'!B71)</f>
        <v>8.3417789573250745E-3</v>
      </c>
      <c r="D39">
        <f>('Manu and Services'!C8/'Manu and Services'!C$13)*('Manu and Services'!D8/'Manu and Services'!C8)*('Growth Rate'!D71-'Growth Rate'!C71)</f>
        <v>-1.0109917474462323E-2</v>
      </c>
      <c r="E39">
        <f>('Manu and Services'!D8/'Manu and Services'!D$13)*('Manu and Services'!E8/'Manu and Services'!D8)*('Growth Rate'!E71-'Growth Rate'!D71)</f>
        <v>-1.5552675156406723E-2</v>
      </c>
      <c r="F39">
        <f>('Manu and Services'!E8/'Manu and Services'!E$13)*('Manu and Services'!F8/'Manu and Services'!E8)*('Growth Rate'!F71-'Growth Rate'!E71)</f>
        <v>8.8511519325404093E-3</v>
      </c>
      <c r="G39">
        <f>('Manu and Services'!F8/'Manu and Services'!F$13)*('Manu and Services'!G8/'Manu and Services'!F8)*('Growth Rate'!G71-'Growth Rate'!F71)</f>
        <v>7.4404282662894937E-3</v>
      </c>
      <c r="H39">
        <f>('Manu and Services'!G8/'Manu and Services'!G$13)*('Manu and Services'!H8/'Manu and Services'!G8)*('Growth Rate'!H71-'Growth Rate'!G71)</f>
        <v>-1.3940121966618494E-3</v>
      </c>
    </row>
    <row r="40" spans="1:8" ht="30" x14ac:dyDescent="0.25">
      <c r="A40" s="1" t="s">
        <v>54</v>
      </c>
      <c r="C40">
        <f>('Manu and Services'!B9/'Manu and Services'!B$13)*('Manu and Services'!C9/'Manu and Services'!B9)*('Growth Rate'!C72-'Growth Rate'!B72)</f>
        <v>-3.897926540041406E-3</v>
      </c>
      <c r="D40">
        <f>('Manu and Services'!C9/'Manu and Services'!C$13)*('Manu and Services'!D9/'Manu and Services'!C9)*('Growth Rate'!D72-'Growth Rate'!C72)</f>
        <v>-6.1281484236114557E-3</v>
      </c>
      <c r="E40">
        <f>('Manu and Services'!D9/'Manu and Services'!D$13)*('Manu and Services'!E9/'Manu and Services'!D9)*('Growth Rate'!E72-'Growth Rate'!D72)</f>
        <v>2.0469881008446764E-3</v>
      </c>
      <c r="F40">
        <f>('Manu and Services'!E9/'Manu and Services'!E$13)*('Manu and Services'!F9/'Manu and Services'!E9)*('Growth Rate'!F72-'Growth Rate'!E72)</f>
        <v>-6.4646335134676907E-4</v>
      </c>
      <c r="G40">
        <f>('Manu and Services'!F9/'Manu and Services'!F$13)*('Manu and Services'!G9/'Manu and Services'!F9)*('Growth Rate'!G72-'Growth Rate'!F72)</f>
        <v>1.7950552471892407E-3</v>
      </c>
      <c r="H40">
        <f>('Manu and Services'!G9/'Manu and Services'!G$13)*('Manu and Services'!H9/'Manu and Services'!G9)*('Growth Rate'!H72-'Growth Rate'!G72)</f>
        <v>-6.534642627175378E-4</v>
      </c>
    </row>
    <row r="41" spans="1:8" x14ac:dyDescent="0.25">
      <c r="A41" t="s">
        <v>51</v>
      </c>
      <c r="C41">
        <f>('Manu and Services'!B10/'Manu and Services'!B$13)*('Manu and Services'!C10/'Manu and Services'!B10)*('Growth Rate'!C73-'Growth Rate'!B73)</f>
        <v>-1.8366020725279729E-2</v>
      </c>
      <c r="D41">
        <f>('Manu and Services'!C10/'Manu and Services'!C$13)*('Manu and Services'!D10/'Manu and Services'!C10)*('Growth Rate'!D73-'Growth Rate'!C73)</f>
        <v>9.2066703066582042E-3</v>
      </c>
      <c r="E41">
        <f>('Manu and Services'!D10/'Manu and Services'!D$13)*('Manu and Services'!E10/'Manu and Services'!D10)*('Growth Rate'!E73-'Growth Rate'!D73)</f>
        <v>2.0458315238772594E-3</v>
      </c>
      <c r="F41">
        <f>('Manu and Services'!E10/'Manu and Services'!E$13)*('Manu and Services'!F10/'Manu and Services'!E10)*('Growth Rate'!F73-'Growth Rate'!E73)</f>
        <v>-5.7839418667447124E-3</v>
      </c>
      <c r="G41">
        <f>('Manu and Services'!F10/'Manu and Services'!F$13)*('Manu and Services'!G10/'Manu and Services'!F10)*('Growth Rate'!G73-'Growth Rate'!F73)</f>
        <v>1.7118716575178924E-3</v>
      </c>
      <c r="H41">
        <f>('Manu and Services'!G10/'Manu and Services'!G$13)*('Manu and Services'!H10/'Manu and Services'!G10)*('Growth Rate'!H73-'Growth Rate'!G73)</f>
        <v>-7.9336588513213447E-3</v>
      </c>
    </row>
    <row r="42" spans="1:8" x14ac:dyDescent="0.25">
      <c r="A42" t="s">
        <v>52</v>
      </c>
      <c r="C42">
        <f>('Manu and Services'!B11/'Manu and Services'!B$13)*('Manu and Services'!C11/'Manu and Services'!B11)*('Growth Rate'!C74-'Growth Rate'!B74)</f>
        <v>8.2165068599684282E-4</v>
      </c>
      <c r="D42">
        <f>('Manu and Services'!C11/'Manu and Services'!C$13)*('Manu and Services'!D11/'Manu and Services'!C11)*('Growth Rate'!D74-'Growth Rate'!C74)</f>
        <v>-6.7024460431959107E-4</v>
      </c>
      <c r="E42">
        <f>('Manu and Services'!D11/'Manu and Services'!D$13)*('Manu and Services'!E11/'Manu and Services'!D11)*('Growth Rate'!E74-'Growth Rate'!D74)</f>
        <v>1.5559075335005259E-3</v>
      </c>
      <c r="F42">
        <f>('Manu and Services'!E11/'Manu and Services'!E$13)*('Manu and Services'!F11/'Manu and Services'!E11)*('Growth Rate'!F74-'Growth Rate'!E74)</f>
        <v>-1.4859192839327621E-3</v>
      </c>
      <c r="G42">
        <f>('Manu and Services'!F11/'Manu and Services'!F$13)*('Manu and Services'!G11/'Manu and Services'!F11)*('Growth Rate'!G74-'Growth Rate'!F74)</f>
        <v>4.207135641975806E-4</v>
      </c>
      <c r="H42">
        <f>('Manu and Services'!G11/'Manu and Services'!G$13)*('Manu and Services'!H11/'Manu and Services'!G11)*('Growth Rate'!H74-'Growth Rate'!G74)</f>
        <v>-2.4643499372444893E-3</v>
      </c>
    </row>
    <row r="43" spans="1:8" x14ac:dyDescent="0.25">
      <c r="A43" s="1" t="s">
        <v>53</v>
      </c>
      <c r="C43">
        <f>('Manu and Services'!B12/'Manu and Services'!B$13)*('Manu and Services'!C12/'Manu and Services'!B12)*('Growth Rate'!C75-'Growth Rate'!B75)</f>
        <v>1.9006818164676979E-2</v>
      </c>
      <c r="D43">
        <f>('Manu and Services'!C12/'Manu and Services'!C$13)*('Manu and Services'!D12/'Manu and Services'!C12)*('Growth Rate'!D75-'Growth Rate'!C75)</f>
        <v>5.3218273259253183E-3</v>
      </c>
      <c r="E43">
        <f>('Manu and Services'!D12/'Manu and Services'!D$13)*('Manu and Services'!E12/'Manu and Services'!D12)*('Growth Rate'!E75-'Growth Rate'!D75)</f>
        <v>2.5829566581389296E-3</v>
      </c>
      <c r="F43">
        <f>('Manu and Services'!E12/'Manu and Services'!E$13)*('Manu and Services'!F12/'Manu and Services'!E12)*('Growth Rate'!F75-'Growth Rate'!E75)</f>
        <v>-5.6083129157848194E-3</v>
      </c>
      <c r="G43">
        <f>('Manu and Services'!F12/'Manu and Services'!F$13)*('Manu and Services'!G12/'Manu and Services'!F12)*('Growth Rate'!G75-'Growth Rate'!F75)</f>
        <v>1.5985675841312736E-2</v>
      </c>
      <c r="H43">
        <f>('Manu and Services'!G12/'Manu and Services'!G$13)*('Manu and Services'!H12/'Manu and Services'!G12)*('Growth Rate'!H75-'Growth Rate'!G75)</f>
        <v>-8.194136759937333E-3</v>
      </c>
    </row>
    <row r="44" spans="1:8" x14ac:dyDescent="0.25">
      <c r="A44" t="s">
        <v>76</v>
      </c>
      <c r="C44">
        <f>('Manu and Services'!B13/'Manu and Services'!B$13)*('Manu and Services'!C13/'Manu and Services'!B13)*('Growth Rate'!C76-'Growth Rate'!B76)</f>
        <v>1.1269311735094327E-16</v>
      </c>
      <c r="D44">
        <f>('Manu and Services'!C13/'Manu and Services'!C$13)*('Manu and Services'!D13/'Manu and Services'!C13)*('Growth Rate'!D76-'Growth Rate'!C76)</f>
        <v>0</v>
      </c>
      <c r="E44">
        <f>('Manu and Services'!D13/'Manu and Services'!D$13)*('Manu and Services'!E13/'Manu and Services'!D13)*('Growth Rate'!E76-'Growth Rate'!D76)</f>
        <v>2.2068596728299243E-16</v>
      </c>
      <c r="F44">
        <f>('Manu and Services'!E13/'Manu and Services'!E$13)*('Manu and Services'!F13/'Manu and Services'!E13)*('Growth Rate'!F76-'Growth Rate'!E76)</f>
        <v>0</v>
      </c>
      <c r="G44">
        <f>('Manu and Services'!F13/'Manu and Services'!F$13)*('Manu and Services'!G13/'Manu and Services'!F13)*('Growth Rate'!G76-'Growth Rate'!F76)</f>
        <v>-2.2965643534318691E-16</v>
      </c>
      <c r="H44">
        <f>('Manu and Services'!G13/'Manu and Services'!G$13)*('Manu and Services'!H13/'Manu and Services'!G13)*('Growth Rate'!H76-'Growth Rate'!G76)</f>
        <v>0</v>
      </c>
    </row>
    <row r="47" spans="1:8" x14ac:dyDescent="0.25">
      <c r="A47" s="1"/>
    </row>
    <row r="49" spans="1:8" x14ac:dyDescent="0.25">
      <c r="A49" t="s">
        <v>65</v>
      </c>
    </row>
    <row r="50" spans="1:8" x14ac:dyDescent="0.25">
      <c r="B50">
        <v>2010</v>
      </c>
      <c r="C50">
        <v>2011</v>
      </c>
      <c r="D50">
        <v>2012</v>
      </c>
      <c r="E50">
        <v>2013</v>
      </c>
      <c r="F50">
        <v>2014</v>
      </c>
      <c r="G50">
        <v>2015</v>
      </c>
      <c r="H50">
        <v>2016</v>
      </c>
    </row>
    <row r="51" spans="1:8" x14ac:dyDescent="0.25">
      <c r="A51" s="1" t="s">
        <v>50</v>
      </c>
      <c r="B51">
        <f>SUM('Manufacturing 00 to 16'!B$3:B$5)</f>
        <v>509.43410509891351</v>
      </c>
      <c r="C51">
        <f>SUM('Manufacturing 00 to 16'!C$3:C$5)</f>
        <v>542.59660031595581</v>
      </c>
      <c r="D51">
        <f>SUM('Manufacturing 00 to 16'!D$3:D$5)</f>
        <v>548.76332720406094</v>
      </c>
      <c r="E51">
        <f>SUM('Manufacturing 00 to 16'!E$3:E$5)</f>
        <v>522.78439212837031</v>
      </c>
      <c r="F51">
        <f>SUM('Manufacturing 00 to 16'!F$3:F$5)</f>
        <v>534.1452174245303</v>
      </c>
      <c r="G51">
        <f>SUM('Manufacturing 00 to 16'!G$3:G$5)</f>
        <v>511.03953192209565</v>
      </c>
      <c r="H51">
        <f>SUM('Manufacturing 00 to 16'!H$3:H$5)</f>
        <v>525.92009128915504</v>
      </c>
    </row>
    <row r="52" spans="1:8" x14ac:dyDescent="0.25">
      <c r="A52" s="1" t="s">
        <v>49</v>
      </c>
      <c r="B52">
        <f>SUM('Manufacturing 00 to 16'!B$6:B$7)</f>
        <v>620.9160676037535</v>
      </c>
      <c r="C52">
        <f>SUM('Manufacturing 00 to 16'!C$6:C$7)</f>
        <v>664.061438651922</v>
      </c>
      <c r="D52">
        <f>SUM('Manufacturing 00 to 16'!D$6:D$7)</f>
        <v>697.52791491851667</v>
      </c>
      <c r="E52">
        <f>SUM('Manufacturing 00 to 16'!E$6:E$7)</f>
        <v>751.5017946219873</v>
      </c>
      <c r="F52">
        <f>SUM('Manufacturing 00 to 16'!F$6:F$7)</f>
        <v>780.81675375075815</v>
      </c>
      <c r="G52">
        <f>SUM('Manufacturing 00 to 16'!G$6:G$7)</f>
        <v>765.44236880675953</v>
      </c>
      <c r="H52">
        <f>SUM('Manufacturing 00 to 16'!H$6:H$7)</f>
        <v>796.77343995093156</v>
      </c>
    </row>
    <row r="53" spans="1:8" x14ac:dyDescent="0.25">
      <c r="A53" s="1" t="s">
        <v>48</v>
      </c>
      <c r="B53">
        <f>SUM('Manufacturing 00 to 16'!B$8:B$9)</f>
        <v>978.14982729733322</v>
      </c>
      <c r="C53">
        <f>SUM('Manufacturing 00 to 16'!C$8:C$9)</f>
        <v>1037.3419610321223</v>
      </c>
      <c r="D53">
        <f>SUM('Manufacturing 00 to 16'!D$8:D$9)</f>
        <v>1017.4087578774221</v>
      </c>
      <c r="E53">
        <f>SUM('Manufacturing 00 to 16'!E$8:E$9)</f>
        <v>1041.5138132496427</v>
      </c>
      <c r="F53">
        <f>SUM('Manufacturing 00 to 16'!F$8:F$9)</f>
        <v>1057.5380288247118</v>
      </c>
      <c r="G53">
        <f>SUM('Manufacturing 00 to 16'!G$8:G$9)</f>
        <v>1046.2180992711444</v>
      </c>
      <c r="H53">
        <f>SUM('Manufacturing 00 to 16'!H$8:H$9)</f>
        <v>1067.9064687599132</v>
      </c>
    </row>
    <row r="54" spans="1:8" x14ac:dyDescent="0.25">
      <c r="A54" s="1" t="s">
        <v>46</v>
      </c>
      <c r="B54">
        <f>SUM('Services 87 - 16'!C19:C20)</f>
        <v>122.2</v>
      </c>
      <c r="C54">
        <f>SUM('Services 87 - 16'!D19:D20)</f>
        <v>122.9</v>
      </c>
      <c r="D54">
        <f>SUM('Services 87 - 16'!E19:E20)</f>
        <v>142.9</v>
      </c>
      <c r="E54">
        <f>SUM('Services 87 - 16'!F19:F20)</f>
        <v>145.19999999999999</v>
      </c>
      <c r="F54">
        <f>SUM('Services 87 - 16'!G19:G20)</f>
        <v>146.80000000000001</v>
      </c>
      <c r="G54">
        <f>SUM('Services 87 - 16'!H19:H20)</f>
        <v>133.80000000000001</v>
      </c>
      <c r="H54">
        <f>SUM('Services 87 - 16'!I19:I20)</f>
        <v>154.30000000000001</v>
      </c>
    </row>
    <row r="55" spans="1:8" x14ac:dyDescent="0.25">
      <c r="A55" s="1" t="s">
        <v>108</v>
      </c>
      <c r="B55">
        <f>SUM('Services 87 - 16'!C21:C23)+'Services 87 - 16'!C28</f>
        <v>3658.3999999999996</v>
      </c>
      <c r="C55">
        <f>SUM('Services 87 - 16'!D21:D23)+'Services 87 - 16'!D28</f>
        <v>4008.5</v>
      </c>
      <c r="D55">
        <f>SUM('Services 87 - 16'!E21:E23)+'Services 87 - 16'!E28</f>
        <v>4247.2</v>
      </c>
      <c r="E55">
        <f>SUM('Services 87 - 16'!F21:F23)+'Services 87 - 16'!F28</f>
        <v>4496.3</v>
      </c>
      <c r="F55">
        <f>SUM('Services 87 - 16'!G21:G23)+'Services 87 - 16'!G28</f>
        <v>4726.2</v>
      </c>
      <c r="G55">
        <f>SUM('Services 87 - 16'!H21:H23)+'Services 87 - 16'!H28</f>
        <v>4762</v>
      </c>
      <c r="H55">
        <f>SUM('Services 87 - 16'!I21:I23)+'Services 87 - 16'!I28</f>
        <v>4976.5999999999995</v>
      </c>
    </row>
    <row r="56" spans="1:8" x14ac:dyDescent="0.25">
      <c r="A56" s="1" t="s">
        <v>96</v>
      </c>
      <c r="B56">
        <f>SUM('Services 87 - 16'!C24:C27)</f>
        <v>846.4</v>
      </c>
      <c r="C56">
        <f>SUM('Services 87 - 16'!D24:D27)</f>
        <v>915.4</v>
      </c>
      <c r="D56">
        <f>SUM('Services 87 - 16'!E24:E27)</f>
        <v>907.10000000000014</v>
      </c>
      <c r="E56">
        <f>SUM('Services 87 - 16'!F24:F27)</f>
        <v>892.5</v>
      </c>
      <c r="F56">
        <f>SUM('Services 87 - 16'!G24:G27)</f>
        <v>950.8</v>
      </c>
      <c r="G56">
        <f>SUM('Services 87 - 16'!H24:H27)</f>
        <v>999.09999999999991</v>
      </c>
      <c r="H56">
        <f>SUM('Services 87 - 16'!I24:I27)</f>
        <v>999.8</v>
      </c>
    </row>
    <row r="57" spans="1:8" ht="30" x14ac:dyDescent="0.25">
      <c r="A57" s="1" t="s">
        <v>54</v>
      </c>
      <c r="B57">
        <f>'Services 87 - 16'!C29</f>
        <v>2406.9</v>
      </c>
      <c r="C57">
        <f>'Services 87 - 16'!D29</f>
        <v>2411.7000000000003</v>
      </c>
      <c r="D57">
        <f>'Services 87 - 16'!E29</f>
        <v>2373.5999999999995</v>
      </c>
      <c r="E57">
        <f>'Services 87 - 16'!F29</f>
        <v>2554.6000000000004</v>
      </c>
      <c r="F57">
        <f>'Services 87 - 16'!G29</f>
        <v>2598.2999999999997</v>
      </c>
      <c r="G57">
        <f>'Services 87 - 16'!H29</f>
        <v>2680.2</v>
      </c>
      <c r="H57">
        <f>'Services 87 - 16'!I29</f>
        <v>2683.6</v>
      </c>
    </row>
    <row r="58" spans="1:8" x14ac:dyDescent="0.25">
      <c r="A58" s="1" t="s">
        <v>51</v>
      </c>
      <c r="B58">
        <f>'Manu and Services'!B24</f>
        <v>1614.9</v>
      </c>
      <c r="C58">
        <f>'Manu and Services'!C24</f>
        <v>1421.7</v>
      </c>
      <c r="D58">
        <f>'Manu and Services'!D24</f>
        <v>1628.2</v>
      </c>
      <c r="E58">
        <f>'Manu and Services'!E24</f>
        <v>1758.9</v>
      </c>
      <c r="F58">
        <f>'Manu and Services'!F24</f>
        <v>1694.2</v>
      </c>
      <c r="G58">
        <f>'Manu and Services'!G24</f>
        <v>1753.9</v>
      </c>
      <c r="H58">
        <f>'Manu and Services'!H24</f>
        <v>1609.9</v>
      </c>
    </row>
    <row r="59" spans="1:8" x14ac:dyDescent="0.25">
      <c r="A59" s="1" t="s">
        <v>52</v>
      </c>
      <c r="B59">
        <f>'Manu and Services'!B25</f>
        <v>1082.7</v>
      </c>
      <c r="C59">
        <f>'Manu and Services'!C25</f>
        <v>1151.5</v>
      </c>
      <c r="D59">
        <f>'Manu and Services'!D25</f>
        <v>1174.7</v>
      </c>
      <c r="E59">
        <f>'Manu and Services'!E25</f>
        <v>1292.0999999999999</v>
      </c>
      <c r="F59">
        <f>'Manu and Services'!F25</f>
        <v>1277.7</v>
      </c>
      <c r="G59">
        <f>'Manu and Services'!G25</f>
        <v>1309.9000000000001</v>
      </c>
      <c r="H59">
        <f>'Manu and Services'!H25</f>
        <v>1251.7</v>
      </c>
    </row>
    <row r="60" spans="1:8" x14ac:dyDescent="0.25">
      <c r="A60" s="1" t="s">
        <v>53</v>
      </c>
      <c r="B60">
        <f>'Manu and Services'!B26</f>
        <v>57.2</v>
      </c>
      <c r="C60">
        <f>'Manu and Services'!C26</f>
        <v>73.5</v>
      </c>
      <c r="D60">
        <f>'Manu and Services'!D26</f>
        <v>80.8</v>
      </c>
      <c r="E60">
        <f>'Manu and Services'!E26</f>
        <v>87.9</v>
      </c>
      <c r="F60">
        <f>'Manu and Services'!F26</f>
        <v>84.7</v>
      </c>
      <c r="G60">
        <f>'Manu and Services'!G26</f>
        <v>104.4</v>
      </c>
      <c r="H60">
        <f>'Manu and Services'!H26</f>
        <v>96.3</v>
      </c>
    </row>
    <row r="61" spans="1:8" x14ac:dyDescent="0.25">
      <c r="A61" s="1" t="s">
        <v>109</v>
      </c>
      <c r="B61">
        <f>'Manu and Services'!B28</f>
        <v>11897.2</v>
      </c>
      <c r="C61">
        <f>'Manu and Services'!C28</f>
        <v>12349.2</v>
      </c>
      <c r="D61">
        <f>'Manu and Services'!D28</f>
        <v>12818.199999999999</v>
      </c>
      <c r="E61">
        <f>'Manu and Services'!E28</f>
        <v>13543.3</v>
      </c>
      <c r="F61">
        <f>'Manu and Services'!F28</f>
        <v>13851.2</v>
      </c>
      <c r="G61">
        <f>'Manu and Services'!G28</f>
        <v>14065.999999999998</v>
      </c>
      <c r="H61">
        <f>'Manu and Services'!H28</f>
        <v>14162.8</v>
      </c>
    </row>
    <row r="62" spans="1:8" x14ac:dyDescent="0.25">
      <c r="A62" s="1"/>
    </row>
    <row r="64" spans="1:8" ht="30" x14ac:dyDescent="0.25">
      <c r="A64" s="1" t="s">
        <v>66</v>
      </c>
    </row>
    <row r="65" spans="1:8" x14ac:dyDescent="0.25">
      <c r="B65">
        <f t="shared" ref="B65:H65" si="0">B50</f>
        <v>2010</v>
      </c>
      <c r="C65">
        <f t="shared" si="0"/>
        <v>2011</v>
      </c>
      <c r="D65">
        <f t="shared" si="0"/>
        <v>2012</v>
      </c>
      <c r="E65">
        <f t="shared" si="0"/>
        <v>2013</v>
      </c>
      <c r="F65">
        <f t="shared" si="0"/>
        <v>2014</v>
      </c>
      <c r="G65">
        <f t="shared" si="0"/>
        <v>2015</v>
      </c>
      <c r="H65">
        <f t="shared" si="0"/>
        <v>2016</v>
      </c>
    </row>
    <row r="66" spans="1:8" x14ac:dyDescent="0.25">
      <c r="A66" s="1" t="s">
        <v>50</v>
      </c>
      <c r="B66">
        <f>B51/(B$61)</f>
        <v>4.2819663878804551E-2</v>
      </c>
      <c r="C66">
        <f t="shared" ref="C66:H66" si="1">C51/(C$61)</f>
        <v>4.3937793566867146E-2</v>
      </c>
      <c r="D66">
        <f t="shared" si="1"/>
        <v>4.2811262673703096E-2</v>
      </c>
      <c r="E66">
        <f t="shared" si="1"/>
        <v>3.8600960779748686E-2</v>
      </c>
      <c r="F66">
        <f t="shared" si="1"/>
        <v>3.8563100484039672E-2</v>
      </c>
      <c r="G66">
        <f t="shared" si="1"/>
        <v>3.6331546418462653E-2</v>
      </c>
      <c r="H66">
        <f t="shared" si="1"/>
        <v>3.7133906521955765E-2</v>
      </c>
    </row>
    <row r="67" spans="1:8" x14ac:dyDescent="0.25">
      <c r="A67" s="1" t="s">
        <v>49</v>
      </c>
      <c r="B67">
        <f t="shared" ref="B67:H75" si="2">B52/(B$61)</f>
        <v>5.2190100830762989E-2</v>
      </c>
      <c r="C67">
        <f t="shared" si="2"/>
        <v>5.3773640288595374E-2</v>
      </c>
      <c r="D67">
        <f t="shared" si="2"/>
        <v>5.4416994189396072E-2</v>
      </c>
      <c r="E67">
        <f t="shared" si="2"/>
        <v>5.5488824335426915E-2</v>
      </c>
      <c r="F67">
        <f t="shared" si="2"/>
        <v>5.6371776723371125E-2</v>
      </c>
      <c r="G67">
        <f t="shared" si="2"/>
        <v>5.4417913323386864E-2</v>
      </c>
      <c r="H67">
        <f t="shared" si="2"/>
        <v>5.6258186230895839E-2</v>
      </c>
    </row>
    <row r="68" spans="1:8" x14ac:dyDescent="0.25">
      <c r="A68" s="1" t="s">
        <v>48</v>
      </c>
      <c r="B68">
        <f t="shared" si="2"/>
        <v>8.2216809610440533E-2</v>
      </c>
      <c r="C68">
        <f t="shared" si="2"/>
        <v>8.4000741832031406E-2</v>
      </c>
      <c r="D68">
        <f t="shared" si="2"/>
        <v>7.9372201859654407E-2</v>
      </c>
      <c r="E68">
        <f t="shared" si="2"/>
        <v>7.6902513659864488E-2</v>
      </c>
      <c r="F68">
        <f t="shared" si="2"/>
        <v>7.6349921221606193E-2</v>
      </c>
      <c r="G68">
        <f t="shared" si="2"/>
        <v>7.4379219342467259E-2</v>
      </c>
      <c r="H68">
        <f t="shared" si="2"/>
        <v>7.5402213457784709E-2</v>
      </c>
    </row>
    <row r="69" spans="1:8" x14ac:dyDescent="0.25">
      <c r="A69" s="1" t="s">
        <v>46</v>
      </c>
      <c r="B69">
        <f t="shared" si="2"/>
        <v>1.0271324345224086E-2</v>
      </c>
      <c r="C69">
        <f t="shared" si="2"/>
        <v>9.9520616720111428E-3</v>
      </c>
      <c r="D69">
        <f t="shared" si="2"/>
        <v>1.1148211137289168E-2</v>
      </c>
      <c r="E69">
        <f t="shared" si="2"/>
        <v>1.0721168400611372E-2</v>
      </c>
      <c r="F69">
        <f t="shared" si="2"/>
        <v>1.0598359708906088E-2</v>
      </c>
      <c r="G69">
        <f t="shared" si="2"/>
        <v>9.5122991610976839E-3</v>
      </c>
      <c r="H69">
        <f t="shared" si="2"/>
        <v>1.0894738328579096E-2</v>
      </c>
    </row>
    <row r="70" spans="1:8" x14ac:dyDescent="0.25">
      <c r="A70" s="1" t="s">
        <v>108</v>
      </c>
      <c r="B70">
        <f t="shared" si="2"/>
        <v>0.30750092458729777</v>
      </c>
      <c r="C70">
        <f t="shared" si="2"/>
        <v>0.32459592524212094</v>
      </c>
      <c r="D70">
        <f t="shared" si="2"/>
        <v>0.3313413739838667</v>
      </c>
      <c r="E70">
        <f t="shared" si="2"/>
        <v>0.33199441790405593</v>
      </c>
      <c r="F70">
        <f t="shared" si="2"/>
        <v>0.34121231373455002</v>
      </c>
      <c r="G70">
        <f t="shared" si="2"/>
        <v>0.33854685056163802</v>
      </c>
      <c r="H70">
        <f t="shared" si="2"/>
        <v>0.35138531928714661</v>
      </c>
    </row>
    <row r="71" spans="1:8" x14ac:dyDescent="0.25">
      <c r="A71" s="1" t="s">
        <v>96</v>
      </c>
      <c r="B71">
        <f t="shared" si="2"/>
        <v>7.1142789900144568E-2</v>
      </c>
      <c r="C71">
        <f t="shared" si="2"/>
        <v>7.4126259190878757E-2</v>
      </c>
      <c r="D71">
        <f t="shared" si="2"/>
        <v>7.0766566288558472E-2</v>
      </c>
      <c r="E71">
        <f t="shared" si="2"/>
        <v>6.5899743784749665E-2</v>
      </c>
      <c r="F71">
        <f t="shared" si="2"/>
        <v>6.8643872011089291E-2</v>
      </c>
      <c r="G71">
        <f t="shared" si="2"/>
        <v>7.1029432674534335E-2</v>
      </c>
      <c r="H71">
        <f t="shared" si="2"/>
        <v>7.0593385488745164E-2</v>
      </c>
    </row>
    <row r="72" spans="1:8" ht="30" x14ac:dyDescent="0.25">
      <c r="A72" s="1" t="s">
        <v>54</v>
      </c>
      <c r="B72">
        <f t="shared" si="2"/>
        <v>0.20230810610900044</v>
      </c>
      <c r="C72">
        <f t="shared" si="2"/>
        <v>0.19529200272082403</v>
      </c>
      <c r="D72">
        <f t="shared" si="2"/>
        <v>0.18517420542665894</v>
      </c>
      <c r="E72">
        <f t="shared" si="2"/>
        <v>0.18862463358265713</v>
      </c>
      <c r="F72">
        <f t="shared" si="2"/>
        <v>0.18758663509298831</v>
      </c>
      <c r="G72">
        <f t="shared" si="2"/>
        <v>0.19054457557230201</v>
      </c>
      <c r="H72">
        <f t="shared" si="2"/>
        <v>0.18948230575874828</v>
      </c>
    </row>
    <row r="73" spans="1:8" x14ac:dyDescent="0.25">
      <c r="A73" s="1" t="s">
        <v>51</v>
      </c>
      <c r="B73">
        <f t="shared" si="2"/>
        <v>0.13573782066368556</v>
      </c>
      <c r="C73">
        <f t="shared" si="2"/>
        <v>0.11512486638810611</v>
      </c>
      <c r="D73">
        <f t="shared" si="2"/>
        <v>0.12702251486168106</v>
      </c>
      <c r="E73">
        <f t="shared" si="2"/>
        <v>0.12987233539831505</v>
      </c>
      <c r="F73">
        <f t="shared" si="2"/>
        <v>0.12231431211736167</v>
      </c>
      <c r="G73">
        <f t="shared" si="2"/>
        <v>0.12469074363713922</v>
      </c>
      <c r="H73">
        <f t="shared" si="2"/>
        <v>0.11367102550343154</v>
      </c>
    </row>
    <row r="74" spans="1:8" x14ac:dyDescent="0.25">
      <c r="A74" s="1" t="s">
        <v>52</v>
      </c>
      <c r="B74">
        <f t="shared" si="2"/>
        <v>9.1004606125811113E-2</v>
      </c>
      <c r="C74">
        <f t="shared" si="2"/>
        <v>9.3244906552651177E-2</v>
      </c>
      <c r="D74">
        <f t="shared" si="2"/>
        <v>9.1643132421088777E-2</v>
      </c>
      <c r="E74">
        <f t="shared" si="2"/>
        <v>9.5405108060812358E-2</v>
      </c>
      <c r="F74">
        <f t="shared" si="2"/>
        <v>9.2244715259327717E-2</v>
      </c>
      <c r="G74">
        <f t="shared" si="2"/>
        <v>9.3125266600312825E-2</v>
      </c>
      <c r="H74">
        <f t="shared" si="2"/>
        <v>8.8379416499562241E-2</v>
      </c>
    </row>
    <row r="75" spans="1:8" x14ac:dyDescent="0.25">
      <c r="A75" s="1" t="s">
        <v>53</v>
      </c>
      <c r="B75">
        <f t="shared" si="2"/>
        <v>4.8078539488282954E-3</v>
      </c>
      <c r="C75">
        <f t="shared" si="2"/>
        <v>5.9518025459139052E-3</v>
      </c>
      <c r="D75">
        <f t="shared" si="2"/>
        <v>6.3035371581033218E-3</v>
      </c>
      <c r="E75">
        <f t="shared" si="2"/>
        <v>6.490294093758538E-3</v>
      </c>
      <c r="F75">
        <f t="shared" si="2"/>
        <v>6.1149936467598471E-3</v>
      </c>
      <c r="G75">
        <f t="shared" si="2"/>
        <v>7.4221527086591795E-3</v>
      </c>
      <c r="H75">
        <f t="shared" si="2"/>
        <v>6.7995029231507891E-3</v>
      </c>
    </row>
    <row r="76" spans="1:8" x14ac:dyDescent="0.25">
      <c r="A76" s="1" t="s">
        <v>109</v>
      </c>
      <c r="B76">
        <f>SUM(B66:B75)</f>
        <v>0.99999999999999989</v>
      </c>
      <c r="C76">
        <f t="shared" ref="C76:H76" si="3">SUM(C66:C75)</f>
        <v>1</v>
      </c>
      <c r="D76">
        <f t="shared" si="3"/>
        <v>1</v>
      </c>
      <c r="E76">
        <f t="shared" si="3"/>
        <v>1.0000000000000002</v>
      </c>
      <c r="F76">
        <f t="shared" si="3"/>
        <v>1.0000000000000002</v>
      </c>
      <c r="G76">
        <f t="shared" si="3"/>
        <v>1</v>
      </c>
      <c r="H76">
        <f t="shared" si="3"/>
        <v>1</v>
      </c>
    </row>
    <row r="79" spans="1:8" x14ac:dyDescent="0.25">
      <c r="A79" t="s">
        <v>1</v>
      </c>
    </row>
    <row r="80" spans="1:8" x14ac:dyDescent="0.25">
      <c r="B80">
        <v>2010</v>
      </c>
      <c r="C80">
        <v>2011</v>
      </c>
      <c r="D80">
        <v>2012</v>
      </c>
      <c r="E80">
        <v>2013</v>
      </c>
      <c r="F80">
        <v>2014</v>
      </c>
      <c r="G80">
        <v>2015</v>
      </c>
      <c r="H80">
        <v>2016</v>
      </c>
    </row>
    <row r="81" spans="1:8" x14ac:dyDescent="0.25">
      <c r="A81" t="s">
        <v>50</v>
      </c>
      <c r="B81">
        <f>SUM('Manufacturing 00 to 16'!B$14:B$16)</f>
        <v>32724</v>
      </c>
      <c r="C81">
        <f>SUM('Manufacturing 00 to 16'!C$14:C$16)</f>
        <v>34760</v>
      </c>
      <c r="D81">
        <f>SUM('Manufacturing 00 to 16'!D$14:D$16)</f>
        <v>35644</v>
      </c>
      <c r="E81">
        <f>SUM('Manufacturing 00 to 16'!E$14:E$16)</f>
        <v>36534</v>
      </c>
      <c r="F81">
        <f>SUM('Manufacturing 00 to 16'!F$14:F$16)</f>
        <v>38932</v>
      </c>
      <c r="G81">
        <f>SUM('Manufacturing 00 to 16'!G$14:G$16)</f>
        <v>39804</v>
      </c>
      <c r="H81">
        <f>SUM('Manufacturing 00 to 16'!H$14:H$16)</f>
        <v>41382</v>
      </c>
    </row>
    <row r="82" spans="1:8" x14ac:dyDescent="0.25">
      <c r="A82" t="s">
        <v>49</v>
      </c>
      <c r="B82">
        <f>SUM('Manufacturing 00 to 16'!B$17:B$18)</f>
        <v>82432</v>
      </c>
      <c r="C82">
        <f>SUM('Manufacturing 00 to 16'!C$17:C$18)</f>
        <v>91083</v>
      </c>
      <c r="D82">
        <f>SUM('Manufacturing 00 to 16'!D$17:D$18)</f>
        <v>96242</v>
      </c>
      <c r="E82">
        <f>SUM('Manufacturing 00 to 16'!E$17:E$18)</f>
        <v>97562</v>
      </c>
      <c r="F82">
        <f>SUM('Manufacturing 00 to 16'!F$17:F$18)</f>
        <v>99781</v>
      </c>
      <c r="G82">
        <f>SUM('Manufacturing 00 to 16'!G$17:G$18)</f>
        <v>103014</v>
      </c>
      <c r="H82">
        <f>SUM('Manufacturing 00 to 16'!H$17:H$18)</f>
        <v>107702</v>
      </c>
    </row>
    <row r="83" spans="1:8" x14ac:dyDescent="0.25">
      <c r="A83" t="s">
        <v>48</v>
      </c>
      <c r="B83">
        <f>SUM('Manufacturing 00 to 16'!B$19:B$20)</f>
        <v>70548</v>
      </c>
      <c r="C83">
        <f>SUM('Manufacturing 00 to 16'!C$19:C$20)</f>
        <v>69808</v>
      </c>
      <c r="D83">
        <f>SUM('Manufacturing 00 to 16'!D$19:D$20)</f>
        <v>72600</v>
      </c>
      <c r="E83">
        <f>SUM('Manufacturing 00 to 16'!E$19:E$20)</f>
        <v>78082</v>
      </c>
      <c r="F83">
        <f>SUM('Manufacturing 00 to 16'!F$19:F$20)</f>
        <v>86063</v>
      </c>
      <c r="G83">
        <f>SUM('Manufacturing 00 to 16'!G$19:G$20)</f>
        <v>92458</v>
      </c>
      <c r="H83">
        <f>SUM('Manufacturing 00 to 16'!H$19:H$20)</f>
        <v>96402</v>
      </c>
    </row>
    <row r="84" spans="1:8" x14ac:dyDescent="0.25">
      <c r="A84" t="s">
        <v>46</v>
      </c>
      <c r="B84">
        <f>SUM('Services 87 - 16'!C3:C4)</f>
        <v>22173</v>
      </c>
      <c r="C84">
        <f>SUM('Services 87 - 16'!D3:D4)</f>
        <v>23048</v>
      </c>
      <c r="D84">
        <f>SUM('Services 87 - 16'!E3:E4)</f>
        <v>24169</v>
      </c>
      <c r="E84">
        <f>SUM('Services 87 - 16'!F3:F4)</f>
        <v>25236</v>
      </c>
      <c r="F84">
        <f>SUM('Services 87 - 16'!G3:G4)</f>
        <v>26198</v>
      </c>
      <c r="G84">
        <f>SUM('Services 87 - 16'!H3:H4)</f>
        <v>27133</v>
      </c>
      <c r="H84">
        <f>SUM('Services 87 - 16'!I3:I4)</f>
        <v>28594</v>
      </c>
    </row>
    <row r="85" spans="1:8" x14ac:dyDescent="0.25">
      <c r="A85" s="1" t="s">
        <v>108</v>
      </c>
      <c r="B85">
        <f>SUM('Services 87 - 16'!C5:C7)+'Services 87 - 16'!C13</f>
        <v>141520</v>
      </c>
      <c r="C85">
        <f>SUM('Services 87 - 16'!D5:D7)+'Services 87 - 16'!D13</f>
        <v>150930</v>
      </c>
      <c r="D85">
        <f>SUM('Services 87 - 16'!E5:E7)+'Services 87 - 16'!E13</f>
        <v>158137</v>
      </c>
      <c r="E85">
        <f>SUM('Services 87 - 16'!F5:F7)+'Services 87 - 16'!F13</f>
        <v>168076</v>
      </c>
      <c r="F85">
        <f>SUM('Services 87 - 16'!G5:G7)+'Services 87 - 16'!G13</f>
        <v>182510</v>
      </c>
      <c r="G85">
        <f>SUM('Services 87 - 16'!H5:H7)+'Services 87 - 16'!H13</f>
        <v>194954</v>
      </c>
      <c r="H85">
        <f>SUM('Services 87 - 16'!I5:I7)+'Services 87 - 16'!I13</f>
        <v>207453</v>
      </c>
    </row>
    <row r="86" spans="1:8" x14ac:dyDescent="0.25">
      <c r="A86" s="1" t="s">
        <v>96</v>
      </c>
      <c r="B86">
        <f>SUM('Services 87 - 16'!C9:C12)</f>
        <v>167341</v>
      </c>
      <c r="C86">
        <f>SUM('Services 87 - 16'!D9:D12)</f>
        <v>178928</v>
      </c>
      <c r="D86">
        <f>SUM('Services 87 - 16'!E9:E12)</f>
        <v>193696</v>
      </c>
      <c r="E86">
        <f>SUM('Services 87 - 16'!F9:F12)</f>
        <v>205958</v>
      </c>
      <c r="F86">
        <f>SUM('Services 87 - 16'!G9:G12)</f>
        <v>220105</v>
      </c>
      <c r="G86">
        <f>SUM('Services 87 - 16'!H9:H12)</f>
        <v>232193</v>
      </c>
      <c r="H86">
        <f>SUM('Services 87 - 16'!I9:I12)</f>
        <v>246330</v>
      </c>
    </row>
    <row r="87" spans="1:8" ht="30" x14ac:dyDescent="0.25">
      <c r="A87" s="1" t="s">
        <v>54</v>
      </c>
      <c r="B87">
        <f>'Services 87 - 16'!C14</f>
        <v>85092</v>
      </c>
      <c r="C87">
        <f>'Services 87 - 16'!D14</f>
        <v>93668</v>
      </c>
      <c r="D87">
        <f>'Services 87 - 16'!E14</f>
        <v>102016</v>
      </c>
      <c r="E87">
        <f>'Services 87 - 16'!F14</f>
        <v>109440</v>
      </c>
      <c r="F87">
        <f>'Services 87 - 16'!G14</f>
        <v>116140</v>
      </c>
      <c r="G87">
        <f>'Services 87 - 16'!H14</f>
        <v>121196</v>
      </c>
      <c r="H87">
        <f>'Services 87 - 16'!I14</f>
        <v>127226</v>
      </c>
    </row>
    <row r="88" spans="1:8" x14ac:dyDescent="0.25">
      <c r="A88" t="s">
        <v>51</v>
      </c>
      <c r="B88">
        <f>'Manu and Services'!B17</f>
        <v>82882</v>
      </c>
      <c r="C88">
        <f>'Manu and Services'!C17</f>
        <v>88555</v>
      </c>
      <c r="D88">
        <f>'Manu and Services'!D17</f>
        <v>89406</v>
      </c>
      <c r="E88">
        <f>'Manu and Services'!E17</f>
        <v>91181</v>
      </c>
      <c r="F88">
        <f>'Manu and Services'!F17</f>
        <v>93051.999999999985</v>
      </c>
      <c r="G88">
        <f>'Manu and Services'!G17</f>
        <v>94142</v>
      </c>
      <c r="H88">
        <f>'Manu and Services'!H17</f>
        <v>89325</v>
      </c>
    </row>
    <row r="89" spans="1:8" x14ac:dyDescent="0.25">
      <c r="A89" t="s">
        <v>52</v>
      </c>
      <c r="B89">
        <f>'Manu and Services'!B18</f>
        <v>28213</v>
      </c>
      <c r="C89">
        <f>'Manu and Services'!C18</f>
        <v>29524</v>
      </c>
      <c r="D89">
        <f>'Manu and Services'!D18</f>
        <v>34880</v>
      </c>
      <c r="E89">
        <f>'Manu and Services'!E18</f>
        <v>38590</v>
      </c>
      <c r="F89">
        <f>'Manu and Services'!F18</f>
        <v>43115</v>
      </c>
      <c r="G89">
        <f>'Manu and Services'!G18</f>
        <v>46634</v>
      </c>
      <c r="H89">
        <f>'Manu and Services'!H18</f>
        <v>50091</v>
      </c>
    </row>
    <row r="90" spans="1:8" x14ac:dyDescent="0.25">
      <c r="A90" t="s">
        <v>53</v>
      </c>
      <c r="B90">
        <f>'Manu and Services'!B19</f>
        <v>89793</v>
      </c>
      <c r="C90">
        <f>'Manu and Services'!C19</f>
        <v>85373</v>
      </c>
      <c r="D90">
        <f>'Manu and Services'!D19</f>
        <v>86751</v>
      </c>
      <c r="E90">
        <f>'Manu and Services'!E19</f>
        <v>87789</v>
      </c>
      <c r="F90">
        <f>'Manu and Services'!F19</f>
        <v>90841</v>
      </c>
      <c r="G90">
        <f>'Manu and Services'!G19</f>
        <v>95134</v>
      </c>
      <c r="H90">
        <f>'Manu and Services'!H19</f>
        <v>97669</v>
      </c>
    </row>
    <row r="91" spans="1:8" x14ac:dyDescent="0.25">
      <c r="A91" t="s">
        <v>115</v>
      </c>
      <c r="B91">
        <f>'Manu and Services'!B20</f>
        <v>831716</v>
      </c>
      <c r="C91">
        <f>'Manu and Services'!C20</f>
        <v>876307</v>
      </c>
      <c r="D91">
        <f>'Manu and Services'!D20</f>
        <v>925631</v>
      </c>
      <c r="E91">
        <f>'Manu and Services'!E20</f>
        <v>972008</v>
      </c>
      <c r="F91">
        <f>'Manu and Services'!F20</f>
        <v>1032096</v>
      </c>
      <c r="G91">
        <f>'Manu and Services'!G20</f>
        <v>1084031</v>
      </c>
      <c r="H91">
        <f>'Manu and Services'!H20</f>
        <v>1131649</v>
      </c>
    </row>
    <row r="98" spans="1:8" x14ac:dyDescent="0.25">
      <c r="A98" t="s">
        <v>69</v>
      </c>
    </row>
    <row r="99" spans="1:8" x14ac:dyDescent="0.25">
      <c r="B99">
        <v>2010</v>
      </c>
      <c r="C99">
        <v>2011</v>
      </c>
      <c r="D99">
        <v>2012</v>
      </c>
      <c r="E99">
        <v>2013</v>
      </c>
      <c r="F99">
        <v>2014</v>
      </c>
      <c r="G99">
        <v>2015</v>
      </c>
      <c r="H99">
        <v>2016</v>
      </c>
    </row>
    <row r="100" spans="1:8" x14ac:dyDescent="0.25">
      <c r="A100" t="s">
        <v>50</v>
      </c>
      <c r="B100">
        <f>B81/B$91</f>
        <v>3.9345161088640834E-2</v>
      </c>
      <c r="C100">
        <f t="shared" ref="C100:H100" si="4">C81/C$91</f>
        <v>3.9666463921890389E-2</v>
      </c>
      <c r="D100">
        <f t="shared" si="4"/>
        <v>3.850778549983741E-2</v>
      </c>
      <c r="E100">
        <f t="shared" si="4"/>
        <v>3.7586110402383521E-2</v>
      </c>
      <c r="F100">
        <f t="shared" si="4"/>
        <v>3.7721297243667254E-2</v>
      </c>
      <c r="G100">
        <f t="shared" si="4"/>
        <v>3.6718507127563693E-2</v>
      </c>
      <c r="H100">
        <f t="shared" si="4"/>
        <v>3.6567875728251431E-2</v>
      </c>
    </row>
    <row r="101" spans="1:8" x14ac:dyDescent="0.25">
      <c r="A101" t="s">
        <v>49</v>
      </c>
      <c r="B101">
        <f t="shared" ref="B101:H110" si="5">B82/B$91</f>
        <v>9.9110754151657543E-2</v>
      </c>
      <c r="C101">
        <f t="shared" si="5"/>
        <v>0.10393960107587866</v>
      </c>
      <c r="D101">
        <f t="shared" si="5"/>
        <v>0.10397447795071686</v>
      </c>
      <c r="E101">
        <f t="shared" si="5"/>
        <v>0.10037160187981992</v>
      </c>
      <c r="F101">
        <f t="shared" si="5"/>
        <v>9.6678022199485319E-2</v>
      </c>
      <c r="G101">
        <f t="shared" si="5"/>
        <v>9.5028647704724314E-2</v>
      </c>
      <c r="H101">
        <f t="shared" si="5"/>
        <v>9.517261977874765E-2</v>
      </c>
    </row>
    <row r="102" spans="1:8" x14ac:dyDescent="0.25">
      <c r="A102" t="s">
        <v>48</v>
      </c>
      <c r="B102">
        <f t="shared" si="5"/>
        <v>8.4822222970340838E-2</v>
      </c>
      <c r="C102">
        <f t="shared" si="5"/>
        <v>7.9661579788818299E-2</v>
      </c>
      <c r="D102">
        <f t="shared" si="5"/>
        <v>7.8432982473577481E-2</v>
      </c>
      <c r="E102">
        <f t="shared" si="5"/>
        <v>8.03306145628431E-2</v>
      </c>
      <c r="F102">
        <f t="shared" si="5"/>
        <v>8.3386622949803119E-2</v>
      </c>
      <c r="G102">
        <f t="shared" si="5"/>
        <v>8.5290918802137572E-2</v>
      </c>
      <c r="H102">
        <f t="shared" si="5"/>
        <v>8.5187191434800011E-2</v>
      </c>
    </row>
    <row r="103" spans="1:8" x14ac:dyDescent="0.25">
      <c r="A103" t="s">
        <v>46</v>
      </c>
      <c r="B103">
        <f t="shared" si="5"/>
        <v>2.6659340447941365E-2</v>
      </c>
      <c r="C103">
        <f t="shared" si="5"/>
        <v>2.6301284823697632E-2</v>
      </c>
      <c r="D103">
        <f t="shared" si="5"/>
        <v>2.6110836823745098E-2</v>
      </c>
      <c r="E103">
        <f t="shared" si="5"/>
        <v>2.5962749277783723E-2</v>
      </c>
      <c r="F103">
        <f t="shared" si="5"/>
        <v>2.5383297677735405E-2</v>
      </c>
      <c r="G103">
        <f t="shared" si="5"/>
        <v>2.5029727009651937E-2</v>
      </c>
      <c r="H103">
        <f t="shared" si="5"/>
        <v>2.5267552041313163E-2</v>
      </c>
    </row>
    <row r="104" spans="1:8" x14ac:dyDescent="0.25">
      <c r="A104" s="1" t="s">
        <v>108</v>
      </c>
      <c r="B104">
        <f t="shared" si="5"/>
        <v>0.17015423533994778</v>
      </c>
      <c r="C104">
        <f t="shared" si="5"/>
        <v>0.1722341599462289</v>
      </c>
      <c r="D104">
        <f t="shared" si="5"/>
        <v>0.1708423767138309</v>
      </c>
      <c r="E104">
        <f t="shared" si="5"/>
        <v>0.17291627229405521</v>
      </c>
      <c r="F104">
        <f t="shared" si="5"/>
        <v>0.1768343254891018</v>
      </c>
      <c r="G104">
        <f t="shared" si="5"/>
        <v>0.17984172039360499</v>
      </c>
      <c r="H104">
        <f t="shared" si="5"/>
        <v>0.1833192094015017</v>
      </c>
    </row>
    <row r="105" spans="1:8" x14ac:dyDescent="0.25">
      <c r="A105" s="1" t="s">
        <v>96</v>
      </c>
      <c r="B105">
        <f t="shared" si="5"/>
        <v>0.20119968835515969</v>
      </c>
      <c r="C105">
        <f t="shared" si="5"/>
        <v>0.204184150075259</v>
      </c>
      <c r="D105">
        <f t="shared" si="5"/>
        <v>0.20925833296421575</v>
      </c>
      <c r="E105">
        <f t="shared" si="5"/>
        <v>0.21188920255800364</v>
      </c>
      <c r="F105">
        <f t="shared" si="5"/>
        <v>0.21326020060149445</v>
      </c>
      <c r="G105">
        <f t="shared" si="5"/>
        <v>0.21419405902598726</v>
      </c>
      <c r="H105">
        <f t="shared" si="5"/>
        <v>0.21767350123580723</v>
      </c>
    </row>
    <row r="106" spans="1:8" ht="30" x14ac:dyDescent="0.25">
      <c r="A106" s="1" t="s">
        <v>54</v>
      </c>
      <c r="B106">
        <f t="shared" si="5"/>
        <v>0.10230896123195898</v>
      </c>
      <c r="C106">
        <f t="shared" si="5"/>
        <v>0.10688948051310784</v>
      </c>
      <c r="D106">
        <f t="shared" si="5"/>
        <v>0.11021238484882205</v>
      </c>
      <c r="E106">
        <f t="shared" si="5"/>
        <v>0.11259166591221471</v>
      </c>
      <c r="F106">
        <f t="shared" si="5"/>
        <v>0.11252829194183486</v>
      </c>
      <c r="G106">
        <f t="shared" si="5"/>
        <v>0.11180123077661064</v>
      </c>
      <c r="H106">
        <f t="shared" si="5"/>
        <v>0.11242531915814886</v>
      </c>
    </row>
    <row r="107" spans="1:8" x14ac:dyDescent="0.25">
      <c r="A107" t="s">
        <v>51</v>
      </c>
      <c r="B107">
        <f t="shared" si="5"/>
        <v>9.9651804221633347E-2</v>
      </c>
      <c r="C107">
        <f t="shared" si="5"/>
        <v>0.10105476733610481</v>
      </c>
      <c r="D107">
        <f t="shared" si="5"/>
        <v>9.6589245606510582E-2</v>
      </c>
      <c r="E107">
        <f t="shared" si="5"/>
        <v>9.3806841095958063E-2</v>
      </c>
      <c r="F107">
        <f t="shared" si="5"/>
        <v>9.0158279849936421E-2</v>
      </c>
      <c r="G107">
        <f t="shared" si="5"/>
        <v>8.6844379911644592E-2</v>
      </c>
      <c r="H107">
        <f t="shared" si="5"/>
        <v>7.8933485559568375E-2</v>
      </c>
    </row>
    <row r="108" spans="1:8" x14ac:dyDescent="0.25">
      <c r="A108" t="s">
        <v>52</v>
      </c>
      <c r="B108">
        <f t="shared" si="5"/>
        <v>3.3921434720505558E-2</v>
      </c>
      <c r="C108">
        <f t="shared" si="5"/>
        <v>3.3691388976694242E-2</v>
      </c>
      <c r="D108">
        <f t="shared" si="5"/>
        <v>3.7682402598875793E-2</v>
      </c>
      <c r="E108">
        <f t="shared" si="5"/>
        <v>3.9701319330705094E-2</v>
      </c>
      <c r="F108">
        <f t="shared" si="5"/>
        <v>4.1774214801723872E-2</v>
      </c>
      <c r="G108">
        <f t="shared" si="5"/>
        <v>4.3019064952939536E-2</v>
      </c>
      <c r="H108">
        <f t="shared" si="5"/>
        <v>4.4263724882892132E-2</v>
      </c>
    </row>
    <row r="109" spans="1:8" x14ac:dyDescent="0.25">
      <c r="A109" t="s">
        <v>53</v>
      </c>
      <c r="B109">
        <f t="shared" si="5"/>
        <v>0.10796113096297294</v>
      </c>
      <c r="C109">
        <f t="shared" si="5"/>
        <v>9.742361980447492E-2</v>
      </c>
      <c r="D109">
        <f t="shared" si="5"/>
        <v>9.3720931991257861E-2</v>
      </c>
      <c r="E109">
        <f t="shared" si="5"/>
        <v>9.0317157883474206E-2</v>
      </c>
      <c r="F109">
        <f t="shared" si="5"/>
        <v>8.8016037267851052E-2</v>
      </c>
      <c r="G109">
        <f t="shared" si="5"/>
        <v>8.7759482893016896E-2</v>
      </c>
      <c r="H109">
        <f t="shared" si="5"/>
        <v>8.6306796542037323E-2</v>
      </c>
    </row>
    <row r="110" spans="1:8" x14ac:dyDescent="0.25">
      <c r="A110" t="s">
        <v>109</v>
      </c>
      <c r="B110">
        <f t="shared" si="5"/>
        <v>1</v>
      </c>
      <c r="C110">
        <f t="shared" si="5"/>
        <v>1</v>
      </c>
      <c r="D110">
        <f t="shared" si="5"/>
        <v>1</v>
      </c>
      <c r="E110">
        <f t="shared" si="5"/>
        <v>1</v>
      </c>
      <c r="F110">
        <f t="shared" si="5"/>
        <v>1</v>
      </c>
      <c r="G110">
        <f t="shared" si="5"/>
        <v>1</v>
      </c>
      <c r="H110">
        <f t="shared" si="5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zoomScale="70" zoomScaleNormal="70" workbookViewId="0">
      <selection activeCell="L12" sqref="L12"/>
    </sheetView>
  </sheetViews>
  <sheetFormatPr defaultRowHeight="15" x14ac:dyDescent="0.25"/>
  <cols>
    <col min="1" max="1" width="34" customWidth="1"/>
    <col min="2" max="2" width="13.5703125" customWidth="1"/>
    <col min="3" max="3" width="16.5703125" customWidth="1"/>
    <col min="5" max="5" width="9.140625" style="4"/>
    <col min="7" max="7" width="21.5703125" customWidth="1"/>
  </cols>
  <sheetData>
    <row r="1" spans="1:17" x14ac:dyDescent="0.25">
      <c r="A1" t="s">
        <v>110</v>
      </c>
    </row>
    <row r="2" spans="1:17" x14ac:dyDescent="0.25">
      <c r="A2" t="s">
        <v>63</v>
      </c>
      <c r="G2" t="s">
        <v>72</v>
      </c>
    </row>
    <row r="3" spans="1:17" x14ac:dyDescent="0.25">
      <c r="B3" t="s">
        <v>111</v>
      </c>
      <c r="C3" t="s">
        <v>112</v>
      </c>
      <c r="D3" t="s">
        <v>71</v>
      </c>
      <c r="E3" s="4" t="s">
        <v>63</v>
      </c>
      <c r="H3" t="s">
        <v>73</v>
      </c>
      <c r="I3" t="s">
        <v>90</v>
      </c>
      <c r="J3" t="s">
        <v>72</v>
      </c>
      <c r="O3" t="s">
        <v>80</v>
      </c>
    </row>
    <row r="4" spans="1:17" x14ac:dyDescent="0.25">
      <c r="A4" s="1" t="str">
        <f>'Manu and Services'!A3</f>
        <v xml:space="preserve">Low-Tech </v>
      </c>
      <c r="B4">
        <f>'Growth Rate'!B66</f>
        <v>4.2819663878804551E-2</v>
      </c>
      <c r="C4">
        <f>'Manu and Services'!B3/'Manu and Services'!B$13</f>
        <v>0.91885730817509836</v>
      </c>
      <c r="D4">
        <f>('Manu and Services'!H3/'Manu and Services'!B3)-1</f>
        <v>0.22493585375449721</v>
      </c>
      <c r="E4" s="4">
        <f>D4*C4*B4</f>
        <v>8.8501374005816504E-3</v>
      </c>
      <c r="F4">
        <f t="shared" ref="F4:F12" si="0">E4/$E$16</f>
        <v>7.4840408076821047E-2</v>
      </c>
      <c r="G4" s="1" t="s">
        <v>50</v>
      </c>
      <c r="H4">
        <f>D4+1</f>
        <v>1.2249358537544972</v>
      </c>
      <c r="I4">
        <f>'Growth Rate'!H66-'Growth Rate'!B66</f>
        <v>-5.6857573568487862E-3</v>
      </c>
      <c r="J4">
        <f>C4*H4*I4</f>
        <v>-6.3995545066915255E-3</v>
      </c>
      <c r="K4">
        <f t="shared" ref="K4:K13" si="1">J4/$J$16</f>
        <v>-0.25898696198088589</v>
      </c>
      <c r="L4">
        <f>E4+J4</f>
        <v>2.4505828938901249E-3</v>
      </c>
      <c r="N4" t="s">
        <v>63</v>
      </c>
      <c r="O4" s="5">
        <f>E16</f>
        <v>0.11825346264142889</v>
      </c>
      <c r="P4">
        <f>O4/$O$6</f>
        <v>0.82715893285324171</v>
      </c>
      <c r="Q4">
        <f>O4/6</f>
        <v>1.9708910440238148E-2</v>
      </c>
    </row>
    <row r="5" spans="1:17" x14ac:dyDescent="0.25">
      <c r="A5" s="1" t="str">
        <f>'Manu and Services'!A4</f>
        <v>Mid-Tech</v>
      </c>
      <c r="B5">
        <f>'Growth Rate'!B67</f>
        <v>5.2190100830762989E-2</v>
      </c>
      <c r="C5">
        <f>'Manu and Services'!B4/'Manu and Services'!B$13</f>
        <v>1.8990335824995686</v>
      </c>
      <c r="D5">
        <f>('Manu and Services'!H4/'Manu and Services'!B4)-1</f>
        <v>1.8183326302496416E-2</v>
      </c>
      <c r="E5" s="4">
        <f t="shared" ref="E5:E13" si="2">D5*C5*B5</f>
        <v>1.8021631828260905E-3</v>
      </c>
      <c r="F5">
        <f t="shared" si="0"/>
        <v>1.5239834357245461E-2</v>
      </c>
      <c r="G5" s="1" t="s">
        <v>49</v>
      </c>
      <c r="H5">
        <f t="shared" ref="H5:H13" si="3">D5+1</f>
        <v>1.0181833263024964</v>
      </c>
      <c r="I5">
        <f>'Growth Rate'!H67-'Growth Rate'!B67</f>
        <v>4.0680854001328495E-3</v>
      </c>
      <c r="J5">
        <f t="shared" ref="J5:J13" si="4">C5*H5*I5</f>
        <v>7.8659048202345556E-3</v>
      </c>
      <c r="K5">
        <f t="shared" si="1"/>
        <v>0.31832946973000137</v>
      </c>
      <c r="L5">
        <f t="shared" ref="L5:L12" si="5">E5+J5</f>
        <v>9.6680680030606456E-3</v>
      </c>
      <c r="N5" t="s">
        <v>72</v>
      </c>
      <c r="O5" s="5">
        <f>J16</f>
        <v>2.4709948553950121E-2</v>
      </c>
      <c r="P5">
        <f>O5/$O$6</f>
        <v>0.17284106714675831</v>
      </c>
      <c r="Q5">
        <f t="shared" ref="Q5:Q6" si="6">O5/6</f>
        <v>4.1183247589916868E-3</v>
      </c>
    </row>
    <row r="6" spans="1:17" x14ac:dyDescent="0.25">
      <c r="A6" s="1" t="str">
        <f>'Manu and Services'!A5</f>
        <v>High-Tech</v>
      </c>
      <c r="B6">
        <f>'Growth Rate'!B68</f>
        <v>8.2216809610440533E-2</v>
      </c>
      <c r="C6">
        <f>'Manu and Services'!B5/'Manu and Services'!B$13</f>
        <v>1.0316895458756583</v>
      </c>
      <c r="D6">
        <f>('Manu and Services'!H5/'Manu and Services'!B5)-1</f>
        <v>0.25162290774091711</v>
      </c>
      <c r="E6" s="4">
        <f t="shared" si="2"/>
        <v>2.1343214384845575E-2</v>
      </c>
      <c r="F6">
        <f t="shared" si="0"/>
        <v>0.1804870141482707</v>
      </c>
      <c r="G6" s="1" t="s">
        <v>48</v>
      </c>
      <c r="H6">
        <f t="shared" si="3"/>
        <v>1.2516229077409171</v>
      </c>
      <c r="I6">
        <f>'Growth Rate'!H68-'Growth Rate'!B68</f>
        <v>-6.8145961526558246E-3</v>
      </c>
      <c r="J6">
        <f t="shared" si="4"/>
        <v>-8.7995944427136218E-3</v>
      </c>
      <c r="K6">
        <f t="shared" si="1"/>
        <v>-0.35611544975503084</v>
      </c>
      <c r="L6">
        <f>E6+J6</f>
        <v>1.2543619942131953E-2</v>
      </c>
      <c r="N6" t="s">
        <v>61</v>
      </c>
      <c r="O6">
        <f>K16</f>
        <v>0.142963411195379</v>
      </c>
      <c r="Q6">
        <f t="shared" si="6"/>
        <v>2.3827235199229833E-2</v>
      </c>
    </row>
    <row r="7" spans="1:17" x14ac:dyDescent="0.25">
      <c r="A7" s="1" t="str">
        <f>'Manu and Services'!A6</f>
        <v>Utilities</v>
      </c>
      <c r="B7">
        <f>'Growth Rate'!B69</f>
        <v>1.0271324345224086E-2</v>
      </c>
      <c r="C7">
        <f>'Manu and Services'!B6/'Manu and Services'!B$13</f>
        <v>2.5955114989954828</v>
      </c>
      <c r="D7">
        <f>('Manu and Services'!H6/'Manu and Services'!B6)-1</f>
        <v>2.1305652811645315E-2</v>
      </c>
      <c r="E7" s="4">
        <f t="shared" si="2"/>
        <v>5.679946517712915E-4</v>
      </c>
      <c r="F7">
        <f t="shared" si="0"/>
        <v>4.8031967866647516E-3</v>
      </c>
      <c r="G7" s="1" t="s">
        <v>46</v>
      </c>
      <c r="H7">
        <f t="shared" si="3"/>
        <v>1.0213056528116453</v>
      </c>
      <c r="I7">
        <f>'Growth Rate'!H69-'Growth Rate'!B69</f>
        <v>6.2341398335501001E-4</v>
      </c>
      <c r="J7">
        <f t="shared" si="4"/>
        <v>1.6525523739833992E-3</v>
      </c>
      <c r="K7">
        <f t="shared" si="1"/>
        <v>6.6878017587746974E-2</v>
      </c>
      <c r="L7">
        <f t="shared" si="5"/>
        <v>2.2205470257546907E-3</v>
      </c>
    </row>
    <row r="8" spans="1:17" x14ac:dyDescent="0.25">
      <c r="A8" s="1" t="str">
        <f>'Manu and Services'!A7</f>
        <v>Traditional Services</v>
      </c>
      <c r="B8">
        <f>'Growth Rate'!B70</f>
        <v>0.30750092458729777</v>
      </c>
      <c r="C8">
        <f>'Manu and Services'!B7/'Manu and Services'!B$13</f>
        <v>0.66672808260446392</v>
      </c>
      <c r="D8">
        <f>('Manu and Services'!H7/'Manu and Services'!B7)-1</f>
        <v>6.4531609970812198E-2</v>
      </c>
      <c r="E8" s="4">
        <f t="shared" si="2"/>
        <v>1.323023852974207E-2</v>
      </c>
      <c r="F8">
        <f t="shared" si="0"/>
        <v>0.11188034780731225</v>
      </c>
      <c r="G8" s="1" t="s">
        <v>108</v>
      </c>
      <c r="H8">
        <f t="shared" si="3"/>
        <v>1.0645316099708122</v>
      </c>
      <c r="I8">
        <f>'Growth Rate'!H70-'Growth Rate'!B70</f>
        <v>4.3884394699848839E-2</v>
      </c>
      <c r="J8">
        <f t="shared" si="4"/>
        <v>3.1147086021881123E-2</v>
      </c>
      <c r="K8">
        <f t="shared" si="1"/>
        <v>1.2605079267517116</v>
      </c>
      <c r="L8">
        <f t="shared" si="5"/>
        <v>4.4377324551623194E-2</v>
      </c>
    </row>
    <row r="9" spans="1:17" x14ac:dyDescent="0.25">
      <c r="A9" s="1" t="str">
        <f>'Manu and Services'!A8</f>
        <v>Modern Services</v>
      </c>
      <c r="B9">
        <f>'Growth Rate'!B71</f>
        <v>7.1142789900144568E-2</v>
      </c>
      <c r="C9">
        <f>'Manu and Services'!B8/'Manu and Services'!B$13</f>
        <v>2.8281107423192418</v>
      </c>
      <c r="D9">
        <f>('Manu and Services'!H8/'Manu and Services'!B8)-1</f>
        <v>0.24617050862500389</v>
      </c>
      <c r="E9" s="4">
        <f t="shared" si="2"/>
        <v>4.9529429617581937E-2</v>
      </c>
      <c r="F9">
        <f t="shared" si="0"/>
        <v>0.41884126275241779</v>
      </c>
      <c r="G9" s="1" t="s">
        <v>96</v>
      </c>
      <c r="H9">
        <f t="shared" si="3"/>
        <v>1.2461705086250039</v>
      </c>
      <c r="I9">
        <f>'Growth Rate'!H71-'Growth Rate'!B71</f>
        <v>-5.4940441139940399E-4</v>
      </c>
      <c r="J9">
        <f t="shared" si="4"/>
        <v>-1.9362704734218743E-3</v>
      </c>
      <c r="K9">
        <f t="shared" si="1"/>
        <v>-7.8359955675113821E-2</v>
      </c>
      <c r="L9">
        <f t="shared" si="5"/>
        <v>4.7593159144160062E-2</v>
      </c>
    </row>
    <row r="10" spans="1:17" ht="30" x14ac:dyDescent="0.25">
      <c r="A10" s="1" t="str">
        <f>'Manu and Services'!A9</f>
        <v>Govt and Other Services</v>
      </c>
      <c r="B10">
        <f>'Growth Rate'!B72</f>
        <v>0.20230810610900044</v>
      </c>
      <c r="C10">
        <f>'Manu and Services'!B9/'Manu and Services'!B$13</f>
        <v>0.50570865992308056</v>
      </c>
      <c r="D10">
        <f>('Manu and Services'!H9/'Manu and Services'!B9)-1</f>
        <v>0.34099576226429673</v>
      </c>
      <c r="E10" s="4">
        <f t="shared" si="2"/>
        <v>3.4886922221760243E-2</v>
      </c>
      <c r="F10">
        <f t="shared" si="0"/>
        <v>0.29501818756500386</v>
      </c>
      <c r="G10" s="1" t="s">
        <v>54</v>
      </c>
      <c r="H10">
        <f t="shared" si="3"/>
        <v>1.3409957622642967</v>
      </c>
      <c r="I10">
        <f>'Growth Rate'!H72-'Growth Rate'!B72</f>
        <v>-1.2825800350252159E-2</v>
      </c>
      <c r="J10">
        <f t="shared" si="4"/>
        <v>-8.6978571639922155E-3</v>
      </c>
      <c r="K10">
        <f t="shared" si="1"/>
        <v>-0.35199818991941123</v>
      </c>
      <c r="L10">
        <f t="shared" si="5"/>
        <v>2.6189065057768027E-2</v>
      </c>
    </row>
    <row r="11" spans="1:17" x14ac:dyDescent="0.25">
      <c r="A11" s="1" t="str">
        <f>'Manu and Services'!A10</f>
        <v>Agriculture</v>
      </c>
      <c r="B11">
        <f>'Growth Rate'!B73</f>
        <v>0.13573782066368556</v>
      </c>
      <c r="C11">
        <f>'Manu and Services'!B10/'Manu and Services'!B$13</f>
        <v>0.73414913938052906</v>
      </c>
      <c r="D11">
        <f>('Manu and Services'!H10/'Manu and Services'!B10)-1</f>
        <v>8.1084241012601366E-2</v>
      </c>
      <c r="E11" s="4">
        <f t="shared" si="2"/>
        <v>8.0801909108474852E-3</v>
      </c>
      <c r="F11">
        <f t="shared" si="0"/>
        <v>6.832942334507737E-2</v>
      </c>
      <c r="G11" s="1" t="s">
        <v>51</v>
      </c>
      <c r="H11">
        <f t="shared" si="3"/>
        <v>1.0810842410126014</v>
      </c>
      <c r="I11">
        <f>'Growth Rate'!H73-'Growth Rate'!B73</f>
        <v>-2.2066795160254019E-2</v>
      </c>
      <c r="J11">
        <f t="shared" si="4"/>
        <v>-1.7513909219775366E-2</v>
      </c>
      <c r="K11">
        <f t="shared" si="1"/>
        <v>-0.70877967153742216</v>
      </c>
      <c r="L11">
        <f t="shared" si="5"/>
        <v>-9.4337183089278805E-3</v>
      </c>
    </row>
    <row r="12" spans="1:17" x14ac:dyDescent="0.25">
      <c r="A12" s="1" t="str">
        <f>'Manu and Services'!A11</f>
        <v>Construction</v>
      </c>
      <c r="B12">
        <f>'Growth Rate'!B74</f>
        <v>9.1004606125811113E-2</v>
      </c>
      <c r="C12">
        <f>'Manu and Services'!B11/'Manu and Services'!B$13</f>
        <v>0.37274415180271425</v>
      </c>
      <c r="D12">
        <f>('Manu and Services'!H11/'Manu and Services'!B11)-1</f>
        <v>0.53574219768590003</v>
      </c>
      <c r="E12" s="4">
        <f t="shared" si="2"/>
        <v>1.817314398582244E-2</v>
      </c>
      <c r="F12">
        <f t="shared" si="0"/>
        <v>0.15367959279913437</v>
      </c>
      <c r="G12" s="1" t="s">
        <v>52</v>
      </c>
      <c r="H12">
        <f t="shared" si="3"/>
        <v>1.5357421976859</v>
      </c>
      <c r="I12">
        <f>'Growth Rate'!H74-'Growth Rate'!B74</f>
        <v>-2.6251896262488722E-3</v>
      </c>
      <c r="J12">
        <f t="shared" si="4"/>
        <v>-1.5027607219638274E-3</v>
      </c>
      <c r="K12">
        <f t="shared" si="1"/>
        <v>-6.0816019858673354E-2</v>
      </c>
      <c r="L12">
        <f t="shared" si="5"/>
        <v>1.6670383263858612E-2</v>
      </c>
    </row>
    <row r="13" spans="1:17" x14ac:dyDescent="0.25">
      <c r="A13" s="1" t="str">
        <f>'Manu and Services'!A12</f>
        <v>Mining</v>
      </c>
      <c r="B13">
        <f>'Growth Rate'!B75</f>
        <v>4.8078539488282954E-3</v>
      </c>
      <c r="C13">
        <f>'Manu and Services'!B12/'Manu and Services'!B$13</f>
        <v>22.455160267354575</v>
      </c>
      <c r="D13">
        <f>('Manu and Services'!H12/'Manu and Services'!B12)-1</f>
        <v>-0.35392341580281006</v>
      </c>
      <c r="E13" s="4">
        <f t="shared" si="2"/>
        <v>-3.8209972244349903E-2</v>
      </c>
      <c r="G13" s="1" t="s">
        <v>53</v>
      </c>
      <c r="H13">
        <f t="shared" si="3"/>
        <v>0.64607658419718994</v>
      </c>
      <c r="I13">
        <f>'Growth Rate'!H75-'Growth Rate'!B75</f>
        <v>1.9916489743224937E-3</v>
      </c>
      <c r="J13">
        <f t="shared" si="4"/>
        <v>2.8894351866409474E-2</v>
      </c>
      <c r="K13">
        <f t="shared" si="1"/>
        <v>1.1693408346570773</v>
      </c>
    </row>
    <row r="14" spans="1:17" x14ac:dyDescent="0.25">
      <c r="A14" s="1"/>
      <c r="G14" s="1"/>
    </row>
    <row r="15" spans="1:17" x14ac:dyDescent="0.25">
      <c r="K15" t="s">
        <v>67</v>
      </c>
    </row>
    <row r="16" spans="1:17" ht="15.75" customHeight="1" x14ac:dyDescent="0.25">
      <c r="E16" s="4">
        <f>SUM(E4:E13)</f>
        <v>0.11825346264142889</v>
      </c>
      <c r="J16" s="4">
        <f>SUM(J4:J13)</f>
        <v>2.4709948553950121E-2</v>
      </c>
      <c r="K16">
        <f>E16+J16</f>
        <v>0.142963411195379</v>
      </c>
    </row>
    <row r="17" spans="1:3" ht="15.75" customHeight="1" x14ac:dyDescent="0.25">
      <c r="A17" t="s">
        <v>75</v>
      </c>
      <c r="B17">
        <f>('Manu and Services'!H13/'Manu and Services'!B13)-1</f>
        <v>0.14296341119537903</v>
      </c>
    </row>
    <row r="18" spans="1:3" ht="15.75" customHeight="1" x14ac:dyDescent="0.25"/>
    <row r="19" spans="1:3" ht="15.75" customHeight="1" x14ac:dyDescent="0.25">
      <c r="A19" t="s">
        <v>114</v>
      </c>
    </row>
    <row r="20" spans="1:3" ht="15.75" customHeight="1" x14ac:dyDescent="0.25">
      <c r="B20" t="s">
        <v>63</v>
      </c>
      <c r="C20" t="s">
        <v>86</v>
      </c>
    </row>
    <row r="21" spans="1:3" ht="15.75" customHeight="1" x14ac:dyDescent="0.25">
      <c r="A21" s="1" t="s">
        <v>50</v>
      </c>
      <c r="B21">
        <f>SUM('Growth Rate'!C17:H17)/5</f>
        <v>1.5894997496531619E-3</v>
      </c>
      <c r="C21">
        <f>SUM('Growth Rate'!C34:H34)/5</f>
        <v>-1.1265896254336553E-3</v>
      </c>
    </row>
    <row r="22" spans="1:3" ht="15.75" customHeight="1" x14ac:dyDescent="0.25">
      <c r="A22" s="1" t="s">
        <v>49</v>
      </c>
      <c r="B22">
        <f>SUM('Growth Rate'!C18:H18)/5</f>
        <v>3.4878463189945191E-4</v>
      </c>
      <c r="C22">
        <f>SUM('Growth Rate'!C35:H35)/5</f>
        <v>1.5111421421460148E-3</v>
      </c>
    </row>
    <row r="23" spans="1:3" ht="15.75" customHeight="1" x14ac:dyDescent="0.25">
      <c r="A23" s="1" t="s">
        <v>48</v>
      </c>
      <c r="B23">
        <f>SUM('Growth Rate'!C19:H19)/5</f>
        <v>3.793429819915939E-3</v>
      </c>
      <c r="C23">
        <f>SUM('Growth Rate'!C36:H36)/5</f>
        <v>-1.4533580071725064E-3</v>
      </c>
    </row>
    <row r="24" spans="1:3" ht="15.75" customHeight="1" x14ac:dyDescent="0.25">
      <c r="A24" s="1" t="s">
        <v>46</v>
      </c>
      <c r="B24">
        <f>SUM('Growth Rate'!C20:H20)/5</f>
        <v>2.0672085910872573E-4</v>
      </c>
      <c r="C24">
        <f>SUM('Growth Rate'!C37:H37)/5</f>
        <v>2.0596221296072343E-4</v>
      </c>
    </row>
    <row r="25" spans="1:3" ht="15.75" customHeight="1" x14ac:dyDescent="0.25">
      <c r="A25" s="1" t="s">
        <v>108</v>
      </c>
      <c r="B25">
        <f>SUM('Growth Rate'!C21:H21)/5</f>
        <v>2.7835382441054818E-3</v>
      </c>
      <c r="C25">
        <f>SUM('Growth Rate'!C38:H38)/5</f>
        <v>5.6360297138358679E-3</v>
      </c>
    </row>
    <row r="26" spans="1:3" ht="31.5" customHeight="1" x14ac:dyDescent="0.25">
      <c r="A26" s="1" t="s">
        <v>96</v>
      </c>
      <c r="B26">
        <f>SUM('Growth Rate'!C22:H22)/5</f>
        <v>9.5730800667085825E-3</v>
      </c>
      <c r="C26">
        <f>SUM('Growth Rate'!C39:H39)/5</f>
        <v>-4.846491342751835E-4</v>
      </c>
    </row>
    <row r="27" spans="1:3" ht="15.75" customHeight="1" x14ac:dyDescent="0.25">
      <c r="A27" s="1" t="s">
        <v>54</v>
      </c>
      <c r="B27">
        <f>SUM('Growth Rate'!C23:H23)/5</f>
        <v>6.5466369670017874E-3</v>
      </c>
      <c r="C27">
        <f>SUM('Growth Rate'!C40:H40)/5</f>
        <v>-1.4967918459366505E-3</v>
      </c>
    </row>
    <row r="28" spans="1:3" ht="15.75" customHeight="1" x14ac:dyDescent="0.25">
      <c r="A28" s="1" t="s">
        <v>51</v>
      </c>
      <c r="B28">
        <f>SUM('Growth Rate'!C24:H24)/5</f>
        <v>2.0756015809961382E-3</v>
      </c>
      <c r="C28">
        <f>SUM('Growth Rate'!C41:H41)/5</f>
        <v>-3.8238495910584863E-3</v>
      </c>
    </row>
    <row r="29" spans="1:3" ht="15.75" customHeight="1" x14ac:dyDescent="0.25">
      <c r="A29" s="1" t="s">
        <v>52</v>
      </c>
      <c r="B29">
        <f>SUM('Growth Rate'!C25:H25)/5</f>
        <v>3.5585920162711977E-3</v>
      </c>
      <c r="C29">
        <f>SUM('Growth Rate'!C42:H42)/5</f>
        <v>-3.6444840836037862E-4</v>
      </c>
    </row>
    <row r="30" spans="1:3" ht="15.75" customHeight="1" x14ac:dyDescent="0.25">
      <c r="A30" s="1" t="s">
        <v>53</v>
      </c>
      <c r="B30">
        <f>SUM('Growth Rate'!C26:H26)/5</f>
        <v>-7.7270377235264349E-3</v>
      </c>
      <c r="C30">
        <f>SUM('Growth Rate'!C43:H43)/5</f>
        <v>5.8189656628663614E-3</v>
      </c>
    </row>
    <row r="31" spans="1:3" ht="15.75" customHeight="1" x14ac:dyDescent="0.25">
      <c r="A31" t="s">
        <v>113</v>
      </c>
      <c r="B31">
        <f>SUM(B21:B30)</f>
        <v>2.2748846212134025E-2</v>
      </c>
      <c r="C31">
        <f>SUM(C21:C30)</f>
        <v>4.4224131195721075E-3</v>
      </c>
    </row>
    <row r="32" spans="1:3" ht="15.75" customHeight="1" x14ac:dyDescent="0.25"/>
    <row r="33" spans="1:15" ht="15.75" customHeight="1" x14ac:dyDescent="0.25"/>
    <row r="37" spans="1:15" x14ac:dyDescent="0.25">
      <c r="A37" s="1"/>
      <c r="G37" s="1"/>
      <c r="O37" s="5"/>
    </row>
    <row r="38" spans="1:15" x14ac:dyDescent="0.25">
      <c r="A38" s="1"/>
      <c r="G38" s="1"/>
      <c r="O38" s="5"/>
    </row>
    <row r="39" spans="1:15" x14ac:dyDescent="0.25">
      <c r="A39" s="1"/>
      <c r="G39" s="1"/>
    </row>
    <row r="40" spans="1:15" x14ac:dyDescent="0.25">
      <c r="A40" s="1"/>
      <c r="G40" s="1"/>
    </row>
    <row r="41" spans="1:15" x14ac:dyDescent="0.25">
      <c r="A41" s="1"/>
      <c r="G41" s="1"/>
    </row>
    <row r="42" spans="1:15" x14ac:dyDescent="0.25">
      <c r="A42" s="1"/>
      <c r="G42" s="1"/>
    </row>
    <row r="43" spans="1:15" x14ac:dyDescent="0.25">
      <c r="A43" s="1"/>
      <c r="G43" s="1"/>
    </row>
    <row r="44" spans="1:15" x14ac:dyDescent="0.25">
      <c r="A44" s="1"/>
      <c r="G44" s="1"/>
    </row>
    <row r="45" spans="1:15" x14ac:dyDescent="0.25">
      <c r="A45" s="1"/>
      <c r="G45" s="1"/>
    </row>
    <row r="48" spans="1:15" x14ac:dyDescent="0.25">
      <c r="J48" s="4"/>
    </row>
    <row r="55" spans="7:15" x14ac:dyDescent="0.25">
      <c r="G55" s="1"/>
      <c r="O55" s="5"/>
    </row>
    <row r="56" spans="7:15" x14ac:dyDescent="0.25">
      <c r="G56" s="1"/>
      <c r="O56" s="5"/>
    </row>
    <row r="57" spans="7:15" x14ac:dyDescent="0.25">
      <c r="G57" s="1"/>
    </row>
    <row r="58" spans="7:15" x14ac:dyDescent="0.25">
      <c r="G58" s="1"/>
    </row>
    <row r="59" spans="7:15" x14ac:dyDescent="0.25">
      <c r="G59" s="1"/>
    </row>
    <row r="60" spans="7:15" x14ac:dyDescent="0.25">
      <c r="G60" s="1"/>
    </row>
    <row r="61" spans="7:15" x14ac:dyDescent="0.25">
      <c r="G61" s="1"/>
    </row>
    <row r="62" spans="7:15" x14ac:dyDescent="0.25">
      <c r="G62" s="1"/>
    </row>
    <row r="63" spans="7:15" x14ac:dyDescent="0.25">
      <c r="G63" s="1"/>
    </row>
    <row r="66" spans="10:10" x14ac:dyDescent="0.25">
      <c r="J66" s="4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8"/>
  <sheetViews>
    <sheetView topLeftCell="A76" zoomScale="70" zoomScaleNormal="70" workbookViewId="0">
      <selection activeCell="A111" sqref="A111"/>
    </sheetView>
  </sheetViews>
  <sheetFormatPr defaultRowHeight="15" x14ac:dyDescent="0.25"/>
  <cols>
    <col min="1" max="1" width="34" customWidth="1"/>
    <col min="2" max="2" width="13.5703125" customWidth="1"/>
    <col min="3" max="3" width="16.5703125" customWidth="1"/>
    <col min="5" max="5" width="9.140625" style="4"/>
    <col min="7" max="7" width="21.5703125" customWidth="1"/>
  </cols>
  <sheetData>
    <row r="1" spans="1:16" x14ac:dyDescent="0.25">
      <c r="A1" t="s">
        <v>62</v>
      </c>
    </row>
    <row r="2" spans="1:16" x14ac:dyDescent="0.25">
      <c r="A2" t="s">
        <v>63</v>
      </c>
      <c r="G2" t="s">
        <v>72</v>
      </c>
    </row>
    <row r="3" spans="1:16" x14ac:dyDescent="0.25">
      <c r="B3" t="s">
        <v>78</v>
      </c>
      <c r="C3" t="s">
        <v>77</v>
      </c>
      <c r="D3" t="s">
        <v>71</v>
      </c>
      <c r="E3" s="4" t="s">
        <v>63</v>
      </c>
      <c r="H3" t="s">
        <v>73</v>
      </c>
      <c r="I3" t="s">
        <v>90</v>
      </c>
      <c r="J3" t="s">
        <v>72</v>
      </c>
      <c r="O3" t="s">
        <v>80</v>
      </c>
    </row>
    <row r="4" spans="1:16" x14ac:dyDescent="0.25">
      <c r="A4" s="1" t="str">
        <f>'Manu and Services'!A3</f>
        <v xml:space="preserve">Low-Tech </v>
      </c>
      <c r="B4" t="e">
        <f>'Growth Rate'!#REF!</f>
        <v>#REF!</v>
      </c>
      <c r="C4" t="e">
        <f>'Manu and Services'!#REF!/'Manu and Services'!#REF!</f>
        <v>#REF!</v>
      </c>
      <c r="D4" t="e">
        <f>('Manu and Services'!H3/'Manu and Services'!#REF!)-1</f>
        <v>#REF!</v>
      </c>
      <c r="E4" s="4" t="e">
        <f>D4*C4*B4</f>
        <v>#REF!</v>
      </c>
      <c r="F4" t="e">
        <f>E4/$E$17</f>
        <v>#REF!</v>
      </c>
      <c r="G4" s="1" t="s">
        <v>50</v>
      </c>
      <c r="H4" t="e">
        <f>D4+1</f>
        <v>#REF!</v>
      </c>
      <c r="I4" t="e">
        <f>'Growth Rate'!H66-'Growth Rate'!#REF!</f>
        <v>#REF!</v>
      </c>
      <c r="J4" t="e">
        <f>C4*H4*I4</f>
        <v>#REF!</v>
      </c>
      <c r="K4" t="e">
        <f>J4/$J$17</f>
        <v>#REF!</v>
      </c>
      <c r="L4" t="e">
        <f>E4+J4</f>
        <v>#REF!</v>
      </c>
      <c r="N4" t="s">
        <v>63</v>
      </c>
      <c r="O4" s="5" t="e">
        <f>E17</f>
        <v>#REF!</v>
      </c>
      <c r="P4" t="e">
        <f>O4/$O$6</f>
        <v>#REF!</v>
      </c>
    </row>
    <row r="5" spans="1:16" x14ac:dyDescent="0.25">
      <c r="A5" s="1" t="str">
        <f>'Manu and Services'!A4</f>
        <v>Mid-Tech</v>
      </c>
      <c r="B5" t="e">
        <f>'Growth Rate'!#REF!</f>
        <v>#REF!</v>
      </c>
      <c r="C5" t="e">
        <f>'Manu and Services'!#REF!/'Manu and Services'!#REF!</f>
        <v>#REF!</v>
      </c>
      <c r="D5" t="e">
        <f>('Manu and Services'!H4/'Manu and Services'!#REF!)-1</f>
        <v>#REF!</v>
      </c>
      <c r="E5" s="4" t="e">
        <f t="shared" ref="E5:E14" si="0">D5*C5*B5</f>
        <v>#REF!</v>
      </c>
      <c r="F5" t="e">
        <f>E5/$E$17</f>
        <v>#REF!</v>
      </c>
      <c r="G5" s="1" t="s">
        <v>49</v>
      </c>
      <c r="H5" t="e">
        <f t="shared" ref="H5:H14" si="1">D5+1</f>
        <v>#REF!</v>
      </c>
      <c r="I5" t="e">
        <f>'Growth Rate'!H67-'Growth Rate'!#REF!</f>
        <v>#REF!</v>
      </c>
      <c r="J5" t="e">
        <f t="shared" ref="J5:J14" si="2">C5*H5*I5</f>
        <v>#REF!</v>
      </c>
      <c r="K5" t="e">
        <f>J5/$J$17</f>
        <v>#REF!</v>
      </c>
      <c r="L5" t="e">
        <f t="shared" ref="L5:L14" si="3">E5+J5</f>
        <v>#REF!</v>
      </c>
      <c r="N5" t="s">
        <v>72</v>
      </c>
      <c r="O5" s="5" t="e">
        <f>J17</f>
        <v>#REF!</v>
      </c>
      <c r="P5" t="e">
        <f>O5/$O$6</f>
        <v>#REF!</v>
      </c>
    </row>
    <row r="6" spans="1:16" x14ac:dyDescent="0.25">
      <c r="A6" s="1" t="str">
        <f>'Manu and Services'!A5</f>
        <v>High-Tech</v>
      </c>
      <c r="B6" t="e">
        <f>'Growth Rate'!#REF!</f>
        <v>#REF!</v>
      </c>
      <c r="C6" t="e">
        <f>'Manu and Services'!#REF!/'Manu and Services'!#REF!</f>
        <v>#REF!</v>
      </c>
      <c r="D6" t="e">
        <f>('Manu and Services'!H5/'Manu and Services'!#REF!)-1</f>
        <v>#REF!</v>
      </c>
      <c r="E6" s="4" t="e">
        <f t="shared" si="0"/>
        <v>#REF!</v>
      </c>
      <c r="F6" t="e">
        <f>E6/$E$17</f>
        <v>#REF!</v>
      </c>
      <c r="G6" s="1" t="s">
        <v>48</v>
      </c>
      <c r="H6" t="e">
        <f t="shared" si="1"/>
        <v>#REF!</v>
      </c>
      <c r="I6" t="e">
        <f>'Growth Rate'!H68-'Growth Rate'!#REF!</f>
        <v>#REF!</v>
      </c>
      <c r="J6" t="e">
        <f t="shared" si="2"/>
        <v>#REF!</v>
      </c>
      <c r="K6" t="e">
        <f>J6/$J$17</f>
        <v>#REF!</v>
      </c>
      <c r="L6" t="e">
        <f t="shared" si="3"/>
        <v>#REF!</v>
      </c>
      <c r="N6" t="s">
        <v>61</v>
      </c>
      <c r="O6" t="e">
        <f>K17</f>
        <v>#REF!</v>
      </c>
    </row>
    <row r="7" spans="1:16" x14ac:dyDescent="0.25">
      <c r="A7" s="1" t="str">
        <f>'Manu and Services'!A6</f>
        <v>Utilities</v>
      </c>
      <c r="B7" t="e">
        <f>'Growth Rate'!#REF!</f>
        <v>#REF!</v>
      </c>
      <c r="C7" t="e">
        <f>'Manu and Services'!#REF!/'Manu and Services'!#REF!</f>
        <v>#REF!</v>
      </c>
      <c r="D7" t="e">
        <f>('Manu and Services'!H6/'Manu and Services'!#REF!)-1</f>
        <v>#REF!</v>
      </c>
      <c r="E7" s="4" t="e">
        <f t="shared" si="0"/>
        <v>#REF!</v>
      </c>
      <c r="F7" t="e">
        <f>E7/$E$17</f>
        <v>#REF!</v>
      </c>
      <c r="G7" s="1" t="s">
        <v>46</v>
      </c>
      <c r="H7" t="e">
        <f t="shared" si="1"/>
        <v>#REF!</v>
      </c>
      <c r="I7" t="e">
        <f>'Growth Rate'!H69-'Growth Rate'!#REF!</f>
        <v>#REF!</v>
      </c>
      <c r="J7" t="e">
        <f t="shared" si="2"/>
        <v>#REF!</v>
      </c>
      <c r="K7" t="e">
        <f>J7/$J$17</f>
        <v>#REF!</v>
      </c>
      <c r="L7" t="e">
        <f t="shared" si="3"/>
        <v>#REF!</v>
      </c>
    </row>
    <row r="8" spans="1:16" ht="30" x14ac:dyDescent="0.25">
      <c r="A8" s="1" t="s">
        <v>98</v>
      </c>
      <c r="B8" t="e">
        <f>'Growth Rate'!#REF!</f>
        <v>#REF!</v>
      </c>
      <c r="C8" t="e">
        <f>'Manu and Services'!#REF!/'Manu and Services'!#REF!</f>
        <v>#REF!</v>
      </c>
      <c r="D8" t="e">
        <f>('Manu and Services'!H7/'Manu and Services'!#REF!)-1</f>
        <v>#REF!</v>
      </c>
      <c r="E8" s="4" t="e">
        <f t="shared" si="0"/>
        <v>#REF!</v>
      </c>
      <c r="F8" t="e">
        <f t="shared" ref="F8:F10" si="4">E8/$E$17</f>
        <v>#REF!</v>
      </c>
      <c r="G8" s="1" t="s">
        <v>98</v>
      </c>
      <c r="H8" t="e">
        <f t="shared" si="1"/>
        <v>#REF!</v>
      </c>
      <c r="I8" t="e">
        <f>'Growth Rate'!H70-'Growth Rate'!#REF!</f>
        <v>#REF!</v>
      </c>
      <c r="J8" t="e">
        <f t="shared" si="2"/>
        <v>#REF!</v>
      </c>
      <c r="K8" t="e">
        <f t="shared" ref="K8:K10" si="5">J8/$J$17</f>
        <v>#REF!</v>
      </c>
      <c r="L8" t="e">
        <f t="shared" si="3"/>
        <v>#REF!</v>
      </c>
    </row>
    <row r="9" spans="1:16" ht="45" x14ac:dyDescent="0.25">
      <c r="A9" s="1" t="s">
        <v>99</v>
      </c>
      <c r="B9" t="e">
        <f>'Growth Rate'!#REF!</f>
        <v>#REF!</v>
      </c>
      <c r="C9" t="e">
        <f>'Manu and Services'!#REF!/'Manu and Services'!#REF!</f>
        <v>#REF!</v>
      </c>
      <c r="D9" t="e">
        <f>('Manu and Services'!H8/'Manu and Services'!#REF!)-1</f>
        <v>#REF!</v>
      </c>
      <c r="E9" s="4" t="e">
        <f t="shared" si="0"/>
        <v>#REF!</v>
      </c>
      <c r="F9" t="e">
        <f t="shared" si="4"/>
        <v>#REF!</v>
      </c>
      <c r="G9" s="1" t="s">
        <v>99</v>
      </c>
      <c r="H9" t="e">
        <f t="shared" si="1"/>
        <v>#REF!</v>
      </c>
      <c r="I9" t="e">
        <f>'Growth Rate'!H71-'Growth Rate'!#REF!</f>
        <v>#REF!</v>
      </c>
      <c r="J9" t="e">
        <f t="shared" si="2"/>
        <v>#REF!</v>
      </c>
      <c r="K9" t="e">
        <f t="shared" si="5"/>
        <v>#REF!</v>
      </c>
      <c r="L9" t="e">
        <f t="shared" si="3"/>
        <v>#REF!</v>
      </c>
    </row>
    <row r="10" spans="1:16" x14ac:dyDescent="0.25">
      <c r="A10" s="1" t="s">
        <v>96</v>
      </c>
      <c r="B10" t="e">
        <f>'Growth Rate'!#REF!</f>
        <v>#REF!</v>
      </c>
      <c r="C10" t="e">
        <f>'Manu and Services'!#REF!/'Manu and Services'!#REF!</f>
        <v>#REF!</v>
      </c>
      <c r="D10" t="e">
        <f>('Manu and Services'!H9/'Manu and Services'!#REF!)-1</f>
        <v>#REF!</v>
      </c>
      <c r="E10" s="4" t="e">
        <f t="shared" si="0"/>
        <v>#REF!</v>
      </c>
      <c r="F10" t="e">
        <f t="shared" si="4"/>
        <v>#REF!</v>
      </c>
      <c r="G10" s="1" t="s">
        <v>96</v>
      </c>
      <c r="H10" t="e">
        <f t="shared" si="1"/>
        <v>#REF!</v>
      </c>
      <c r="I10" t="e">
        <f>'Growth Rate'!H72-'Growth Rate'!#REF!</f>
        <v>#REF!</v>
      </c>
      <c r="J10" t="e">
        <f t="shared" si="2"/>
        <v>#REF!</v>
      </c>
      <c r="K10" t="e">
        <f t="shared" si="5"/>
        <v>#REF!</v>
      </c>
      <c r="L10" t="e">
        <f t="shared" si="3"/>
        <v>#REF!</v>
      </c>
    </row>
    <row r="11" spans="1:16" ht="45" x14ac:dyDescent="0.25">
      <c r="A11" s="1" t="e">
        <f>'Manu and Services'!#REF!</f>
        <v>#REF!</v>
      </c>
      <c r="B11" t="e">
        <f>'Growth Rate'!#REF!</f>
        <v>#REF!</v>
      </c>
      <c r="C11" t="e">
        <f>'Manu and Services'!#REF!/'Manu and Services'!#REF!</f>
        <v>#REF!</v>
      </c>
      <c r="D11" t="e">
        <f>('Manu and Services'!#REF!/'Manu and Services'!#REF!)-1</f>
        <v>#REF!</v>
      </c>
      <c r="E11" s="4" t="e">
        <f t="shared" si="0"/>
        <v>#REF!</v>
      </c>
      <c r="F11" t="e">
        <f>E11/$E$17</f>
        <v>#REF!</v>
      </c>
      <c r="G11" s="1" t="s">
        <v>56</v>
      </c>
      <c r="H11" t="e">
        <f t="shared" si="1"/>
        <v>#REF!</v>
      </c>
      <c r="I11" t="e">
        <f>'Growth Rate'!H75-'Growth Rate'!#REF!</f>
        <v>#REF!</v>
      </c>
      <c r="J11" t="e">
        <f t="shared" si="2"/>
        <v>#REF!</v>
      </c>
      <c r="K11" t="e">
        <f>J11/$J$17</f>
        <v>#REF!</v>
      </c>
      <c r="L11" t="e">
        <f t="shared" si="3"/>
        <v>#REF!</v>
      </c>
    </row>
    <row r="12" spans="1:16" x14ac:dyDescent="0.25">
      <c r="A12" s="1" t="str">
        <f>'Manu and Services'!A10</f>
        <v>Agriculture</v>
      </c>
      <c r="B12" t="e">
        <f>'Growth Rate'!#REF!</f>
        <v>#REF!</v>
      </c>
      <c r="C12" t="e">
        <f>'Manu and Services'!#REF!/'Manu and Services'!#REF!</f>
        <v>#REF!</v>
      </c>
      <c r="D12" t="e">
        <f>('Manu and Services'!H10/'Manu and Services'!#REF!)-1</f>
        <v>#REF!</v>
      </c>
      <c r="E12" s="4" t="e">
        <f t="shared" si="0"/>
        <v>#REF!</v>
      </c>
      <c r="F12" t="e">
        <f>E12/$E$17</f>
        <v>#REF!</v>
      </c>
      <c r="G12" s="1" t="s">
        <v>51</v>
      </c>
      <c r="H12" t="e">
        <f t="shared" si="1"/>
        <v>#REF!</v>
      </c>
      <c r="I12" t="e">
        <f>'Growth Rate'!H76-'Growth Rate'!#REF!</f>
        <v>#REF!</v>
      </c>
      <c r="J12" t="e">
        <f t="shared" si="2"/>
        <v>#REF!</v>
      </c>
      <c r="K12" t="e">
        <f>J12/$J$17</f>
        <v>#REF!</v>
      </c>
      <c r="L12" t="e">
        <f t="shared" si="3"/>
        <v>#REF!</v>
      </c>
    </row>
    <row r="13" spans="1:16" x14ac:dyDescent="0.25">
      <c r="A13" s="1" t="str">
        <f>'Manu and Services'!A11</f>
        <v>Construction</v>
      </c>
      <c r="B13" t="e">
        <f>'Growth Rate'!#REF!</f>
        <v>#REF!</v>
      </c>
      <c r="C13" t="e">
        <f>'Manu and Services'!#REF!/'Manu and Services'!#REF!</f>
        <v>#REF!</v>
      </c>
      <c r="D13" t="e">
        <f>('Manu and Services'!H11/'Manu and Services'!#REF!)-1</f>
        <v>#REF!</v>
      </c>
      <c r="E13" s="4" t="e">
        <f t="shared" si="0"/>
        <v>#REF!</v>
      </c>
      <c r="F13" t="e">
        <f>E13/$E$17</f>
        <v>#REF!</v>
      </c>
      <c r="G13" s="1" t="s">
        <v>52</v>
      </c>
      <c r="H13" t="e">
        <f t="shared" si="1"/>
        <v>#REF!</v>
      </c>
      <c r="I13" t="e">
        <f>'Growth Rate'!H77-'Growth Rate'!#REF!</f>
        <v>#REF!</v>
      </c>
      <c r="J13" t="e">
        <f t="shared" si="2"/>
        <v>#REF!</v>
      </c>
      <c r="K13" t="e">
        <f>J13/$J$17</f>
        <v>#REF!</v>
      </c>
      <c r="L13" t="e">
        <f t="shared" si="3"/>
        <v>#REF!</v>
      </c>
    </row>
    <row r="14" spans="1:16" x14ac:dyDescent="0.25">
      <c r="A14" s="1" t="str">
        <f>'Manu and Services'!A12</f>
        <v>Mining</v>
      </c>
      <c r="B14" t="e">
        <f>'Growth Rate'!#REF!</f>
        <v>#REF!</v>
      </c>
      <c r="C14" t="e">
        <f>'Manu and Services'!#REF!/'Manu and Services'!#REF!</f>
        <v>#REF!</v>
      </c>
      <c r="D14" t="e">
        <f>('Manu and Services'!H12/'Manu and Services'!#REF!)-1</f>
        <v>#REF!</v>
      </c>
      <c r="E14" s="4" t="e">
        <f t="shared" si="0"/>
        <v>#REF!</v>
      </c>
      <c r="F14" t="e">
        <f>E14/$E$17</f>
        <v>#REF!</v>
      </c>
      <c r="G14" s="1" t="s">
        <v>53</v>
      </c>
      <c r="H14" t="e">
        <f t="shared" si="1"/>
        <v>#REF!</v>
      </c>
      <c r="I14" t="e">
        <f>'Growth Rate'!#REF!-'Growth Rate'!#REF!</f>
        <v>#REF!</v>
      </c>
      <c r="J14" t="e">
        <f t="shared" si="2"/>
        <v>#REF!</v>
      </c>
      <c r="K14" t="e">
        <f>J14/$J$17</f>
        <v>#REF!</v>
      </c>
      <c r="L14" t="e">
        <f t="shared" si="3"/>
        <v>#REF!</v>
      </c>
    </row>
    <row r="15" spans="1:16" x14ac:dyDescent="0.25">
      <c r="A15" s="1"/>
      <c r="G15" s="1"/>
    </row>
    <row r="16" spans="1:16" x14ac:dyDescent="0.25">
      <c r="K16" t="s">
        <v>67</v>
      </c>
    </row>
    <row r="17" spans="1:11" x14ac:dyDescent="0.25">
      <c r="E17" s="4" t="e">
        <f>SUM(E4:E14)</f>
        <v>#REF!</v>
      </c>
      <c r="J17" s="4" t="e">
        <f>SUM(J4:J14)</f>
        <v>#REF!</v>
      </c>
      <c r="K17" t="e">
        <f>E17+J17</f>
        <v>#REF!</v>
      </c>
    </row>
    <row r="18" spans="1:11" ht="15.75" customHeight="1" x14ac:dyDescent="0.25">
      <c r="A18" t="s">
        <v>75</v>
      </c>
      <c r="B18" t="e">
        <f>('Manu and Services'!H13/'Manu and Services'!#REF!)-1</f>
        <v>#REF!</v>
      </c>
    </row>
    <row r="19" spans="1:11" ht="15.75" customHeight="1" x14ac:dyDescent="0.25"/>
    <row r="20" spans="1:11" ht="15.75" customHeight="1" x14ac:dyDescent="0.25">
      <c r="A20" t="s">
        <v>84</v>
      </c>
    </row>
    <row r="21" spans="1:11" ht="15.75" customHeight="1" x14ac:dyDescent="0.25">
      <c r="B21" t="s">
        <v>63</v>
      </c>
      <c r="C21" t="s">
        <v>86</v>
      </c>
    </row>
    <row r="22" spans="1:11" ht="15.75" customHeight="1" x14ac:dyDescent="0.25">
      <c r="A22" s="1" t="s">
        <v>50</v>
      </c>
      <c r="B22">
        <f>SUM('Growth Rate'!B17:H17)/23</f>
        <v>3.4554342383764388E-4</v>
      </c>
      <c r="C22">
        <f>SUM('Growth Rate'!B34:H34)/23</f>
        <v>-2.4491078813775117E-4</v>
      </c>
    </row>
    <row r="23" spans="1:11" ht="15.75" customHeight="1" x14ac:dyDescent="0.25">
      <c r="A23" s="1" t="s">
        <v>49</v>
      </c>
      <c r="B23">
        <f>SUM('Growth Rate'!B18:H18)/23</f>
        <v>7.5822746065098244E-5</v>
      </c>
      <c r="C23">
        <f>SUM('Growth Rate'!B35:H35)/23</f>
        <v>3.2850916133609015E-4</v>
      </c>
    </row>
    <row r="24" spans="1:11" ht="15.75" customHeight="1" x14ac:dyDescent="0.25">
      <c r="A24" s="1" t="s">
        <v>48</v>
      </c>
      <c r="B24">
        <f>SUM('Growth Rate'!B19:H19)/23</f>
        <v>8.2465865650346501E-4</v>
      </c>
      <c r="C24">
        <f>SUM('Growth Rate'!B36:H36)/23</f>
        <v>-3.1594739286358836E-4</v>
      </c>
    </row>
    <row r="25" spans="1:11" ht="15.75" customHeight="1" x14ac:dyDescent="0.25">
      <c r="A25" s="1" t="s">
        <v>46</v>
      </c>
      <c r="B25">
        <f>SUM('Growth Rate'!B20:H20)/23</f>
        <v>4.4939317197549074E-5</v>
      </c>
      <c r="C25">
        <f>SUM('Growth Rate'!B37:H37)/23</f>
        <v>4.4774394121896396E-5</v>
      </c>
    </row>
    <row r="26" spans="1:11" ht="15.75" customHeight="1" x14ac:dyDescent="0.25">
      <c r="A26" s="1" t="s">
        <v>98</v>
      </c>
      <c r="B26">
        <f>SUM('Growth Rate'!B21:H21)/23</f>
        <v>6.0511700958814827E-4</v>
      </c>
      <c r="C26">
        <f>SUM('Growth Rate'!B38:H38)/23</f>
        <v>1.2252238508338844E-3</v>
      </c>
    </row>
    <row r="27" spans="1:11" ht="15.75" customHeight="1" x14ac:dyDescent="0.25">
      <c r="A27" s="1" t="s">
        <v>99</v>
      </c>
      <c r="B27">
        <f>SUM('Growth Rate'!B22:H22)/23</f>
        <v>2.0811043623279527E-3</v>
      </c>
      <c r="C27">
        <f>SUM('Growth Rate'!B39:H39)/23</f>
        <v>-1.0535850745112686E-4</v>
      </c>
    </row>
    <row r="28" spans="1:11" ht="15.75" customHeight="1" x14ac:dyDescent="0.25">
      <c r="A28" s="1" t="s">
        <v>96</v>
      </c>
      <c r="B28">
        <f>SUM('Growth Rate'!B23:H23)/23</f>
        <v>1.4231819493482145E-3</v>
      </c>
      <c r="C28">
        <f>SUM('Growth Rate'!B40:H40)/23</f>
        <v>-3.2538953172535882E-4</v>
      </c>
    </row>
    <row r="29" spans="1:11" ht="15.75" customHeight="1" x14ac:dyDescent="0.25">
      <c r="A29" s="1" t="s">
        <v>47</v>
      </c>
      <c r="B29">
        <f>SUM('Growth Rate'!B24:H24)/23</f>
        <v>4.5121773499916045E-4</v>
      </c>
      <c r="C29">
        <f>SUM('Growth Rate'!B41:H41)/23</f>
        <v>-8.3127165023010572E-4</v>
      </c>
    </row>
    <row r="30" spans="1:11" ht="31.5" customHeight="1" x14ac:dyDescent="0.25">
      <c r="A30" s="1" t="s">
        <v>56</v>
      </c>
      <c r="B30">
        <f>SUM('Growth Rate'!B25:H25)/23</f>
        <v>7.7360696005895598E-4</v>
      </c>
      <c r="C30">
        <f>SUM('Growth Rate'!B42:H42)/23</f>
        <v>-7.9227914860951866E-5</v>
      </c>
    </row>
    <row r="31" spans="1:11" ht="15.75" customHeight="1" x14ac:dyDescent="0.25">
      <c r="A31" s="1" t="s">
        <v>51</v>
      </c>
      <c r="B31">
        <f>SUM('Growth Rate'!B26:H26)/23</f>
        <v>-1.6797908094622685E-3</v>
      </c>
      <c r="C31">
        <f>SUM('Growth Rate'!B43:H43)/23</f>
        <v>1.2649925354057308E-3</v>
      </c>
    </row>
    <row r="32" spans="1:11" ht="15.75" customHeight="1" x14ac:dyDescent="0.25">
      <c r="A32" s="1" t="s">
        <v>52</v>
      </c>
      <c r="B32">
        <f>SUM('Growth Rate'!B27:H27)/23</f>
        <v>5.9067955068926349E-3</v>
      </c>
      <c r="C32">
        <f>SUM('Growth Rate'!B44:H44)/23</f>
        <v>4.5096804039455986E-18</v>
      </c>
    </row>
    <row r="33" spans="1:16" ht="15.75" customHeight="1" x14ac:dyDescent="0.25">
      <c r="A33" s="1" t="s">
        <v>53</v>
      </c>
      <c r="B33">
        <f>SUM('Growth Rate'!B28:H28)/23</f>
        <v>0</v>
      </c>
      <c r="C33">
        <f>SUM('Growth Rate'!B45:H45)/23</f>
        <v>0</v>
      </c>
    </row>
    <row r="34" spans="1:16" ht="15.75" customHeight="1" x14ac:dyDescent="0.25">
      <c r="A34" s="1" t="s">
        <v>100</v>
      </c>
      <c r="B34">
        <f>SUM('Growth Rate'!B29:H29)/23</f>
        <v>0</v>
      </c>
      <c r="C34">
        <f>SUM('Growth Rate'!B46:H46)/23</f>
        <v>0</v>
      </c>
    </row>
    <row r="35" spans="1:16" ht="15.75" customHeight="1" x14ac:dyDescent="0.25"/>
    <row r="36" spans="1:16" ht="15.75" customHeight="1" x14ac:dyDescent="0.25"/>
    <row r="37" spans="1:16" ht="15.75" customHeight="1" x14ac:dyDescent="0.25"/>
    <row r="38" spans="1:16" x14ac:dyDescent="0.25">
      <c r="A38" t="s">
        <v>79</v>
      </c>
    </row>
    <row r="39" spans="1:16" x14ac:dyDescent="0.25">
      <c r="A39" t="s">
        <v>63</v>
      </c>
      <c r="G39" t="s">
        <v>72</v>
      </c>
    </row>
    <row r="40" spans="1:16" x14ac:dyDescent="0.25">
      <c r="B40" t="s">
        <v>78</v>
      </c>
      <c r="C40" t="s">
        <v>77</v>
      </c>
      <c r="D40" t="s">
        <v>71</v>
      </c>
      <c r="E40" s="4" t="s">
        <v>63</v>
      </c>
      <c r="H40" t="s">
        <v>73</v>
      </c>
      <c r="I40" t="s">
        <v>74</v>
      </c>
      <c r="J40" t="s">
        <v>72</v>
      </c>
      <c r="O40" t="s">
        <v>80</v>
      </c>
    </row>
    <row r="41" spans="1:16" x14ac:dyDescent="0.25">
      <c r="A41" s="1" t="str">
        <f>A4</f>
        <v xml:space="preserve">Low-Tech </v>
      </c>
      <c r="B41" t="e">
        <f>'Growth Rate'!#REF!</f>
        <v>#REF!</v>
      </c>
      <c r="C41" t="e">
        <f>'Manu and Services'!#REF!/'Manu and Services'!#REF!</f>
        <v>#REF!</v>
      </c>
      <c r="D41" t="e">
        <f>('Manu and Services'!#REF!/'Manu and Services'!#REF!)-1</f>
        <v>#REF!</v>
      </c>
      <c r="E41" s="4" t="e">
        <f>D41*C41*B41</f>
        <v>#REF!</v>
      </c>
      <c r="F41" t="e">
        <f t="shared" ref="F41:F51" si="6">E41/$E$54</f>
        <v>#REF!</v>
      </c>
      <c r="G41" s="1" t="str">
        <f>G4</f>
        <v xml:space="preserve">Low-Tech </v>
      </c>
      <c r="H41" t="e">
        <f>D41+1</f>
        <v>#REF!</v>
      </c>
      <c r="I41" t="e">
        <f>'Growth Rate'!#REF!-'Growth Rate'!#REF!</f>
        <v>#REF!</v>
      </c>
      <c r="J41" t="e">
        <f>C41*H41*I41</f>
        <v>#REF!</v>
      </c>
      <c r="K41" t="e">
        <f>J41/$J$54</f>
        <v>#REF!</v>
      </c>
      <c r="L41" t="e">
        <f>E41+J41</f>
        <v>#REF!</v>
      </c>
      <c r="N41" t="s">
        <v>63</v>
      </c>
      <c r="O41" s="5" t="e">
        <f>E54</f>
        <v>#REF!</v>
      </c>
      <c r="P41" t="e">
        <f>O41/$O$43</f>
        <v>#REF!</v>
      </c>
    </row>
    <row r="42" spans="1:16" x14ac:dyDescent="0.25">
      <c r="A42" s="1" t="str">
        <f>A5</f>
        <v>Mid-Tech</v>
      </c>
      <c r="B42" t="e">
        <f>'Growth Rate'!#REF!</f>
        <v>#REF!</v>
      </c>
      <c r="C42" t="e">
        <f>'Manu and Services'!#REF!/'Manu and Services'!#REF!</f>
        <v>#REF!</v>
      </c>
      <c r="D42" t="e">
        <f>('Manu and Services'!#REF!/'Manu and Services'!#REF!)-1</f>
        <v>#REF!</v>
      </c>
      <c r="E42" s="4" t="e">
        <f t="shared" ref="E42:E51" si="7">D42*C42*B42</f>
        <v>#REF!</v>
      </c>
      <c r="F42" t="e">
        <f t="shared" si="6"/>
        <v>#REF!</v>
      </c>
      <c r="G42" s="1" t="str">
        <f>G5</f>
        <v>Mid-Tech</v>
      </c>
      <c r="H42" t="e">
        <f t="shared" ref="H42:H51" si="8">D42+1</f>
        <v>#REF!</v>
      </c>
      <c r="I42" t="e">
        <f>'Growth Rate'!#REF!-'Growth Rate'!#REF!</f>
        <v>#REF!</v>
      </c>
      <c r="J42" t="e">
        <f t="shared" ref="J42:J51" si="9">C42*H42*I42</f>
        <v>#REF!</v>
      </c>
      <c r="K42" t="e">
        <f>J42/$J$54</f>
        <v>#REF!</v>
      </c>
      <c r="L42" t="e">
        <f t="shared" ref="L42:L51" si="10">E42+J42</f>
        <v>#REF!</v>
      </c>
      <c r="N42" t="s">
        <v>72</v>
      </c>
      <c r="O42" s="5" t="e">
        <f>J54</f>
        <v>#REF!</v>
      </c>
      <c r="P42" t="e">
        <f>O42/$O$43</f>
        <v>#REF!</v>
      </c>
    </row>
    <row r="43" spans="1:16" x14ac:dyDescent="0.25">
      <c r="A43" s="1" t="str">
        <f>A6</f>
        <v>High-Tech</v>
      </c>
      <c r="B43" t="e">
        <f>'Growth Rate'!#REF!</f>
        <v>#REF!</v>
      </c>
      <c r="C43" t="e">
        <f>'Manu and Services'!#REF!/'Manu and Services'!#REF!</f>
        <v>#REF!</v>
      </c>
      <c r="D43" t="e">
        <f>('Manu and Services'!#REF!/'Manu and Services'!#REF!)-1</f>
        <v>#REF!</v>
      </c>
      <c r="E43" s="4" t="e">
        <f t="shared" si="7"/>
        <v>#REF!</v>
      </c>
      <c r="F43" t="e">
        <f t="shared" si="6"/>
        <v>#REF!</v>
      </c>
      <c r="G43" s="1" t="str">
        <f>G6</f>
        <v>High-Tech</v>
      </c>
      <c r="H43" t="e">
        <f t="shared" si="8"/>
        <v>#REF!</v>
      </c>
      <c r="I43" t="e">
        <f>'Growth Rate'!#REF!-'Growth Rate'!#REF!</f>
        <v>#REF!</v>
      </c>
      <c r="J43" t="e">
        <f t="shared" si="9"/>
        <v>#REF!</v>
      </c>
      <c r="K43" t="e">
        <f>J43/$J$54</f>
        <v>#REF!</v>
      </c>
      <c r="L43" t="e">
        <f t="shared" si="10"/>
        <v>#REF!</v>
      </c>
      <c r="N43" t="s">
        <v>61</v>
      </c>
      <c r="O43" t="e">
        <f>K54</f>
        <v>#REF!</v>
      </c>
    </row>
    <row r="44" spans="1:16" x14ac:dyDescent="0.25">
      <c r="A44" s="1" t="str">
        <f>A7</f>
        <v>Utilities</v>
      </c>
      <c r="B44" t="e">
        <f>'Growth Rate'!#REF!</f>
        <v>#REF!</v>
      </c>
      <c r="C44" t="e">
        <f>'Manu and Services'!#REF!/'Manu and Services'!#REF!</f>
        <v>#REF!</v>
      </c>
      <c r="D44" t="e">
        <f>('Manu and Services'!#REF!/'Manu and Services'!#REF!)-1</f>
        <v>#REF!</v>
      </c>
      <c r="E44" s="4" t="e">
        <f t="shared" si="7"/>
        <v>#REF!</v>
      </c>
      <c r="F44" t="e">
        <f t="shared" si="6"/>
        <v>#REF!</v>
      </c>
      <c r="G44" s="1" t="str">
        <f>G7</f>
        <v>Utilities</v>
      </c>
      <c r="H44" t="e">
        <f t="shared" si="8"/>
        <v>#REF!</v>
      </c>
      <c r="I44" t="e">
        <f>'Growth Rate'!#REF!-'Growth Rate'!#REF!</f>
        <v>#REF!</v>
      </c>
      <c r="J44" t="e">
        <f t="shared" si="9"/>
        <v>#REF!</v>
      </c>
      <c r="K44" t="e">
        <f>J44/$J$54</f>
        <v>#REF!</v>
      </c>
      <c r="L44" t="e">
        <f t="shared" si="10"/>
        <v>#REF!</v>
      </c>
    </row>
    <row r="45" spans="1:16" ht="30" x14ac:dyDescent="0.25">
      <c r="A45" s="1" t="s">
        <v>98</v>
      </c>
      <c r="B45" t="e">
        <f>'Growth Rate'!#REF!</f>
        <v>#REF!</v>
      </c>
      <c r="C45" t="e">
        <f>'Manu and Services'!#REF!/'Manu and Services'!#REF!</f>
        <v>#REF!</v>
      </c>
      <c r="D45" t="e">
        <f>('Manu and Services'!#REF!/'Manu and Services'!#REF!)-1</f>
        <v>#REF!</v>
      </c>
      <c r="E45" s="4" t="e">
        <f t="shared" si="7"/>
        <v>#REF!</v>
      </c>
      <c r="F45" t="e">
        <f t="shared" si="6"/>
        <v>#REF!</v>
      </c>
      <c r="G45" s="1" t="s">
        <v>98</v>
      </c>
      <c r="H45" t="e">
        <f t="shared" si="8"/>
        <v>#REF!</v>
      </c>
      <c r="I45" t="e">
        <f>'Growth Rate'!#REF!-'Growth Rate'!#REF!</f>
        <v>#REF!</v>
      </c>
      <c r="J45" t="e">
        <f t="shared" ref="J45:J47" si="11">C45*H45*I45</f>
        <v>#REF!</v>
      </c>
      <c r="K45" t="e">
        <f t="shared" ref="K45:K47" si="12">J45/$J$54</f>
        <v>#REF!</v>
      </c>
      <c r="L45" t="e">
        <f t="shared" ref="L45:L47" si="13">E45+J45</f>
        <v>#REF!</v>
      </c>
    </row>
    <row r="46" spans="1:16" ht="45" x14ac:dyDescent="0.25">
      <c r="A46" s="1" t="s">
        <v>99</v>
      </c>
      <c r="B46" t="e">
        <f>'Growth Rate'!#REF!</f>
        <v>#REF!</v>
      </c>
      <c r="C46" t="e">
        <f>'Manu and Services'!#REF!/'Manu and Services'!#REF!</f>
        <v>#REF!</v>
      </c>
      <c r="D46" t="e">
        <f>('Manu and Services'!#REF!/'Manu and Services'!#REF!)-1</f>
        <v>#REF!</v>
      </c>
      <c r="E46" s="4" t="e">
        <f t="shared" si="7"/>
        <v>#REF!</v>
      </c>
      <c r="F46" t="e">
        <f t="shared" si="6"/>
        <v>#REF!</v>
      </c>
      <c r="G46" s="1" t="s">
        <v>99</v>
      </c>
      <c r="H46" t="e">
        <f t="shared" si="8"/>
        <v>#REF!</v>
      </c>
      <c r="I46" t="e">
        <f>'Growth Rate'!#REF!-'Growth Rate'!#REF!</f>
        <v>#REF!</v>
      </c>
      <c r="J46" t="e">
        <f t="shared" si="11"/>
        <v>#REF!</v>
      </c>
      <c r="K46" t="e">
        <f t="shared" si="12"/>
        <v>#REF!</v>
      </c>
      <c r="L46" t="e">
        <f t="shared" si="13"/>
        <v>#REF!</v>
      </c>
    </row>
    <row r="47" spans="1:16" x14ac:dyDescent="0.25">
      <c r="A47" s="1" t="s">
        <v>96</v>
      </c>
      <c r="B47" t="e">
        <f>'Growth Rate'!#REF!</f>
        <v>#REF!</v>
      </c>
      <c r="C47" t="e">
        <f>'Manu and Services'!#REF!/'Manu and Services'!#REF!</f>
        <v>#REF!</v>
      </c>
      <c r="D47" t="e">
        <f>('Manu and Services'!#REF!/'Manu and Services'!#REF!)-1</f>
        <v>#REF!</v>
      </c>
      <c r="E47" s="4" t="e">
        <f t="shared" si="7"/>
        <v>#REF!</v>
      </c>
      <c r="F47" t="e">
        <f t="shared" si="6"/>
        <v>#REF!</v>
      </c>
      <c r="G47" s="1" t="s">
        <v>96</v>
      </c>
      <c r="H47" t="e">
        <f t="shared" si="8"/>
        <v>#REF!</v>
      </c>
      <c r="I47" t="e">
        <f>'Growth Rate'!#REF!-'Growth Rate'!#REF!</f>
        <v>#REF!</v>
      </c>
      <c r="J47" t="e">
        <f t="shared" si="11"/>
        <v>#REF!</v>
      </c>
      <c r="K47" t="e">
        <f t="shared" si="12"/>
        <v>#REF!</v>
      </c>
      <c r="L47" t="e">
        <f t="shared" si="13"/>
        <v>#REF!</v>
      </c>
    </row>
    <row r="48" spans="1:16" ht="45" x14ac:dyDescent="0.25">
      <c r="A48" s="1" t="e">
        <f>A11</f>
        <v>#REF!</v>
      </c>
      <c r="B48" t="e">
        <f>'Growth Rate'!#REF!</f>
        <v>#REF!</v>
      </c>
      <c r="C48" t="e">
        <f>'Manu and Services'!#REF!/'Manu and Services'!#REF!</f>
        <v>#REF!</v>
      </c>
      <c r="D48" t="e">
        <f>('Manu and Services'!#REF!/'Manu and Services'!#REF!)-1</f>
        <v>#REF!</v>
      </c>
      <c r="E48" s="4" t="e">
        <f t="shared" si="7"/>
        <v>#REF!</v>
      </c>
      <c r="F48" t="e">
        <f t="shared" si="6"/>
        <v>#REF!</v>
      </c>
      <c r="G48" s="1" t="str">
        <f>G11</f>
        <v>Government Services and Other Social Services</v>
      </c>
      <c r="H48" t="e">
        <f t="shared" si="8"/>
        <v>#REF!</v>
      </c>
      <c r="I48" t="e">
        <f>'Growth Rate'!#REF!-'Growth Rate'!#REF!</f>
        <v>#REF!</v>
      </c>
      <c r="J48" t="e">
        <f t="shared" si="9"/>
        <v>#REF!</v>
      </c>
      <c r="K48" t="e">
        <f>J48/$J$54</f>
        <v>#REF!</v>
      </c>
      <c r="L48" t="e">
        <f t="shared" si="10"/>
        <v>#REF!</v>
      </c>
    </row>
    <row r="49" spans="1:12" x14ac:dyDescent="0.25">
      <c r="A49" s="1" t="str">
        <f>A12</f>
        <v>Agriculture</v>
      </c>
      <c r="B49" t="e">
        <f>'Growth Rate'!#REF!</f>
        <v>#REF!</v>
      </c>
      <c r="C49" t="e">
        <f>'Manu and Services'!#REF!/'Manu and Services'!#REF!</f>
        <v>#REF!</v>
      </c>
      <c r="D49" t="e">
        <f>('Manu and Services'!#REF!/'Manu and Services'!#REF!)-1</f>
        <v>#REF!</v>
      </c>
      <c r="E49" s="4" t="e">
        <f t="shared" si="7"/>
        <v>#REF!</v>
      </c>
      <c r="F49" t="e">
        <f t="shared" si="6"/>
        <v>#REF!</v>
      </c>
      <c r="G49" s="1" t="str">
        <f>G12</f>
        <v>Agriculture</v>
      </c>
      <c r="H49" t="e">
        <f t="shared" si="8"/>
        <v>#REF!</v>
      </c>
      <c r="I49" t="e">
        <f>'Growth Rate'!#REF!-'Growth Rate'!#REF!</f>
        <v>#REF!</v>
      </c>
      <c r="J49" t="e">
        <f t="shared" si="9"/>
        <v>#REF!</v>
      </c>
      <c r="K49" t="e">
        <f>J49/$J$54</f>
        <v>#REF!</v>
      </c>
      <c r="L49" t="e">
        <f t="shared" si="10"/>
        <v>#REF!</v>
      </c>
    </row>
    <row r="50" spans="1:12" x14ac:dyDescent="0.25">
      <c r="A50" s="1" t="str">
        <f>A13</f>
        <v>Construction</v>
      </c>
      <c r="B50" t="e">
        <f>'Growth Rate'!#REF!</f>
        <v>#REF!</v>
      </c>
      <c r="C50" t="e">
        <f>'Manu and Services'!#REF!/'Manu and Services'!#REF!</f>
        <v>#REF!</v>
      </c>
      <c r="D50" t="e">
        <f>('Manu and Services'!#REF!/'Manu and Services'!#REF!)-1</f>
        <v>#REF!</v>
      </c>
      <c r="E50" s="4" t="e">
        <f t="shared" si="7"/>
        <v>#REF!</v>
      </c>
      <c r="F50" t="e">
        <f t="shared" si="6"/>
        <v>#REF!</v>
      </c>
      <c r="G50" s="1" t="str">
        <f>G13</f>
        <v>Construction</v>
      </c>
      <c r="H50" t="e">
        <f t="shared" si="8"/>
        <v>#REF!</v>
      </c>
      <c r="I50" t="e">
        <f>'Growth Rate'!#REF!-'Growth Rate'!#REF!</f>
        <v>#REF!</v>
      </c>
      <c r="J50" t="e">
        <f t="shared" si="9"/>
        <v>#REF!</v>
      </c>
      <c r="K50" t="e">
        <f>J50/$J$54</f>
        <v>#REF!</v>
      </c>
      <c r="L50" t="e">
        <f t="shared" si="10"/>
        <v>#REF!</v>
      </c>
    </row>
    <row r="51" spans="1:12" x14ac:dyDescent="0.25">
      <c r="A51" s="1" t="str">
        <f>A14</f>
        <v>Mining</v>
      </c>
      <c r="B51" t="e">
        <f>'Growth Rate'!#REF!</f>
        <v>#REF!</v>
      </c>
      <c r="C51" t="e">
        <f>'Manu and Services'!#REF!/'Manu and Services'!#REF!</f>
        <v>#REF!</v>
      </c>
      <c r="D51" t="e">
        <f>('Manu and Services'!#REF!/'Manu and Services'!#REF!)-1</f>
        <v>#REF!</v>
      </c>
      <c r="E51" s="4" t="e">
        <f t="shared" si="7"/>
        <v>#REF!</v>
      </c>
      <c r="F51" t="e">
        <f t="shared" si="6"/>
        <v>#REF!</v>
      </c>
      <c r="G51" s="1" t="str">
        <f>G14</f>
        <v>Mining</v>
      </c>
      <c r="H51" t="e">
        <f t="shared" si="8"/>
        <v>#REF!</v>
      </c>
      <c r="I51" t="e">
        <f>'Growth Rate'!#REF!-'Growth Rate'!#REF!</f>
        <v>#REF!</v>
      </c>
      <c r="J51" t="e">
        <f t="shared" si="9"/>
        <v>#REF!</v>
      </c>
      <c r="K51" t="e">
        <f>J51/$J$54</f>
        <v>#REF!</v>
      </c>
      <c r="L51" t="e">
        <f t="shared" si="10"/>
        <v>#REF!</v>
      </c>
    </row>
    <row r="53" spans="1:12" x14ac:dyDescent="0.25">
      <c r="K53" t="s">
        <v>67</v>
      </c>
    </row>
    <row r="54" spans="1:12" x14ac:dyDescent="0.25">
      <c r="E54" s="4" t="e">
        <f>SUM(E41:E51)</f>
        <v>#REF!</v>
      </c>
      <c r="J54" s="4" t="e">
        <f>SUM(J41:J51)</f>
        <v>#REF!</v>
      </c>
      <c r="K54" t="e">
        <f>E54+J54</f>
        <v>#REF!</v>
      </c>
    </row>
    <row r="55" spans="1:12" x14ac:dyDescent="0.25">
      <c r="A55" t="s">
        <v>75</v>
      </c>
      <c r="B55" t="e">
        <f>('Manu and Services'!#REF!/'Manu and Services'!#REF!)-1</f>
        <v>#REF!</v>
      </c>
    </row>
    <row r="57" spans="1:12" ht="15.75" customHeight="1" x14ac:dyDescent="0.25">
      <c r="A57" t="s">
        <v>84</v>
      </c>
    </row>
    <row r="58" spans="1:12" ht="15.75" customHeight="1" x14ac:dyDescent="0.25">
      <c r="B58" t="s">
        <v>63</v>
      </c>
      <c r="C58" t="s">
        <v>86</v>
      </c>
    </row>
    <row r="59" spans="1:12" ht="15.75" customHeight="1" x14ac:dyDescent="0.25">
      <c r="A59" s="1" t="s">
        <v>50</v>
      </c>
      <c r="B59" t="e">
        <f>SUM('Growth Rate'!#REF!)/23</f>
        <v>#REF!</v>
      </c>
      <c r="C59" t="e">
        <f>SUM('Growth Rate'!#REF!)/23</f>
        <v>#REF!</v>
      </c>
    </row>
    <row r="60" spans="1:12" ht="15.75" customHeight="1" x14ac:dyDescent="0.25">
      <c r="A60" s="1" t="s">
        <v>49</v>
      </c>
      <c r="B60" t="e">
        <f>SUM('Growth Rate'!#REF!)/23</f>
        <v>#REF!</v>
      </c>
      <c r="C60" t="e">
        <f>SUM('Growth Rate'!#REF!)/23</f>
        <v>#REF!</v>
      </c>
    </row>
    <row r="61" spans="1:12" ht="15.75" customHeight="1" x14ac:dyDescent="0.25">
      <c r="A61" s="1" t="s">
        <v>48</v>
      </c>
      <c r="B61" t="e">
        <f>SUM('Growth Rate'!#REF!)/23</f>
        <v>#REF!</v>
      </c>
      <c r="C61" t="e">
        <f>SUM('Growth Rate'!#REF!)/23</f>
        <v>#REF!</v>
      </c>
    </row>
    <row r="62" spans="1:12" ht="15.75" customHeight="1" x14ac:dyDescent="0.25">
      <c r="A62" s="1" t="s">
        <v>46</v>
      </c>
      <c r="B62" t="e">
        <f>SUM('Growth Rate'!#REF!)/23</f>
        <v>#REF!</v>
      </c>
      <c r="C62" t="e">
        <f>SUM('Growth Rate'!#REF!)/23</f>
        <v>#REF!</v>
      </c>
    </row>
    <row r="63" spans="1:12" ht="15.75" customHeight="1" x14ac:dyDescent="0.25">
      <c r="A63" s="1" t="s">
        <v>98</v>
      </c>
      <c r="B63" t="e">
        <f>SUM('Growth Rate'!#REF!)/23</f>
        <v>#REF!</v>
      </c>
      <c r="C63" t="e">
        <f>SUM('Growth Rate'!#REF!)/23</f>
        <v>#REF!</v>
      </c>
    </row>
    <row r="64" spans="1:12" ht="15.75" customHeight="1" x14ac:dyDescent="0.25">
      <c r="A64" s="1" t="s">
        <v>99</v>
      </c>
      <c r="B64" t="e">
        <f>SUM('Growth Rate'!#REF!)/23</f>
        <v>#REF!</v>
      </c>
      <c r="C64" t="e">
        <f>SUM('Growth Rate'!#REF!)/23</f>
        <v>#REF!</v>
      </c>
    </row>
    <row r="65" spans="1:16" ht="15.75" customHeight="1" x14ac:dyDescent="0.25">
      <c r="A65" s="1" t="s">
        <v>96</v>
      </c>
      <c r="B65" t="e">
        <f>SUM('Growth Rate'!#REF!)/23</f>
        <v>#REF!</v>
      </c>
      <c r="C65" t="e">
        <f>SUM('Growth Rate'!#REF!)/23</f>
        <v>#REF!</v>
      </c>
    </row>
    <row r="66" spans="1:16" ht="15.75" customHeight="1" x14ac:dyDescent="0.25">
      <c r="A66" s="1" t="s">
        <v>47</v>
      </c>
      <c r="B66" t="e">
        <f>SUM('Growth Rate'!#REF!)/23</f>
        <v>#REF!</v>
      </c>
      <c r="C66" t="e">
        <f>SUM('Growth Rate'!#REF!)/23</f>
        <v>#REF!</v>
      </c>
    </row>
    <row r="67" spans="1:16" ht="31.5" customHeight="1" x14ac:dyDescent="0.25">
      <c r="A67" s="1" t="s">
        <v>56</v>
      </c>
      <c r="B67" t="e">
        <f>SUM('Growth Rate'!#REF!)/23</f>
        <v>#REF!</v>
      </c>
      <c r="C67" t="e">
        <f>SUM('Growth Rate'!#REF!)/23</f>
        <v>#REF!</v>
      </c>
    </row>
    <row r="68" spans="1:16" ht="15.75" customHeight="1" x14ac:dyDescent="0.25">
      <c r="A68" s="1" t="s">
        <v>51</v>
      </c>
      <c r="B68" t="e">
        <f>SUM('Growth Rate'!#REF!)/23</f>
        <v>#REF!</v>
      </c>
      <c r="C68" t="e">
        <f>SUM('Growth Rate'!#REF!)/23</f>
        <v>#REF!</v>
      </c>
    </row>
    <row r="69" spans="1:16" ht="15.75" customHeight="1" x14ac:dyDescent="0.25">
      <c r="A69" s="1" t="s">
        <v>52</v>
      </c>
      <c r="B69" t="e">
        <f>SUM('Growth Rate'!#REF!)/23</f>
        <v>#REF!</v>
      </c>
      <c r="C69" t="e">
        <f>SUM('Growth Rate'!#REF!)/23</f>
        <v>#REF!</v>
      </c>
    </row>
    <row r="70" spans="1:16" ht="15.75" customHeight="1" x14ac:dyDescent="0.25">
      <c r="A70" s="1" t="s">
        <v>53</v>
      </c>
      <c r="B70" t="e">
        <f>SUM('Growth Rate'!#REF!)/23</f>
        <v>#REF!</v>
      </c>
      <c r="C70" t="e">
        <f>SUM('Growth Rate'!#REF!)/23</f>
        <v>#REF!</v>
      </c>
    </row>
    <row r="71" spans="1:16" ht="15.75" customHeight="1" x14ac:dyDescent="0.25">
      <c r="A71" s="1" t="s">
        <v>100</v>
      </c>
      <c r="B71" t="e">
        <f>SUM('Growth Rate'!#REF!)/23</f>
        <v>#REF!</v>
      </c>
      <c r="C71" t="e">
        <f>SUM('Growth Rate'!#REF!)/23</f>
        <v>#REF!</v>
      </c>
    </row>
    <row r="72" spans="1:16" ht="15.75" customHeight="1" x14ac:dyDescent="0.25">
      <c r="A72" s="1"/>
    </row>
    <row r="73" spans="1:16" ht="15.75" customHeight="1" x14ac:dyDescent="0.25">
      <c r="A73" s="1"/>
    </row>
    <row r="75" spans="1:16" x14ac:dyDescent="0.25">
      <c r="A75" t="s">
        <v>82</v>
      </c>
    </row>
    <row r="76" spans="1:16" x14ac:dyDescent="0.25">
      <c r="A76" t="s">
        <v>63</v>
      </c>
      <c r="G76" t="s">
        <v>72</v>
      </c>
    </row>
    <row r="77" spans="1:16" x14ac:dyDescent="0.25">
      <c r="B77" t="s">
        <v>81</v>
      </c>
      <c r="C77" t="s">
        <v>83</v>
      </c>
      <c r="D77" t="s">
        <v>71</v>
      </c>
      <c r="E77" s="4" t="s">
        <v>63</v>
      </c>
      <c r="H77" t="s">
        <v>73</v>
      </c>
      <c r="I77" t="s">
        <v>74</v>
      </c>
      <c r="J77" t="s">
        <v>72</v>
      </c>
      <c r="O77" t="s">
        <v>80</v>
      </c>
    </row>
    <row r="78" spans="1:16" x14ac:dyDescent="0.25">
      <c r="A78" t="s">
        <v>50</v>
      </c>
      <c r="B78" t="e">
        <f>'Growth Rate'!#REF!</f>
        <v>#REF!</v>
      </c>
      <c r="C78" t="e">
        <f>'Manu and Services'!#REF!/'Manu and Services'!#REF!</f>
        <v>#REF!</v>
      </c>
      <c r="D78" t="e">
        <f>('Manu and Services'!H3/'Manu and Services'!#REF!)-1</f>
        <v>#REF!</v>
      </c>
      <c r="E78" s="4" t="e">
        <f>D78*C78*B78</f>
        <v>#REF!</v>
      </c>
      <c r="F78" t="e">
        <f t="shared" ref="F78:F88" si="14">E78/$E$91</f>
        <v>#REF!</v>
      </c>
      <c r="G78" s="1" t="s">
        <v>50</v>
      </c>
      <c r="H78" t="e">
        <f>D78+1</f>
        <v>#REF!</v>
      </c>
      <c r="I78" t="e">
        <f>'Growth Rate'!H66-'Growth Rate'!#REF!</f>
        <v>#REF!</v>
      </c>
      <c r="J78" t="e">
        <f>C78*H78*I78</f>
        <v>#REF!</v>
      </c>
      <c r="K78" t="e">
        <f>J78/$J$91</f>
        <v>#REF!</v>
      </c>
      <c r="L78" t="e">
        <f>E78+J78</f>
        <v>#REF!</v>
      </c>
      <c r="N78" t="s">
        <v>63</v>
      </c>
      <c r="O78" s="5" t="e">
        <f>E91</f>
        <v>#REF!</v>
      </c>
      <c r="P78" t="e">
        <f>O78/$O$80</f>
        <v>#REF!</v>
      </c>
    </row>
    <row r="79" spans="1:16" x14ac:dyDescent="0.25">
      <c r="A79" t="s">
        <v>49</v>
      </c>
      <c r="B79" t="e">
        <f>'Growth Rate'!#REF!</f>
        <v>#REF!</v>
      </c>
      <c r="C79" t="e">
        <f>'Manu and Services'!#REF!/'Manu and Services'!#REF!</f>
        <v>#REF!</v>
      </c>
      <c r="D79" t="e">
        <f>('Manu and Services'!H4/'Manu and Services'!#REF!)-1</f>
        <v>#REF!</v>
      </c>
      <c r="E79" s="4" t="e">
        <f t="shared" ref="E79:E88" si="15">D79*C79*B79</f>
        <v>#REF!</v>
      </c>
      <c r="F79" t="e">
        <f t="shared" si="14"/>
        <v>#REF!</v>
      </c>
      <c r="G79" s="1" t="s">
        <v>49</v>
      </c>
      <c r="H79" t="e">
        <f t="shared" ref="H79:H88" si="16">D79+1</f>
        <v>#REF!</v>
      </c>
      <c r="I79" t="e">
        <f>'Growth Rate'!H67-'Growth Rate'!#REF!</f>
        <v>#REF!</v>
      </c>
      <c r="J79" t="e">
        <f t="shared" ref="J79:J88" si="17">C79*H79*I79</f>
        <v>#REF!</v>
      </c>
      <c r="K79" t="e">
        <f>J79/$J$91</f>
        <v>#REF!</v>
      </c>
      <c r="L79" t="e">
        <f t="shared" ref="L79:L88" si="18">E79+J79</f>
        <v>#REF!</v>
      </c>
      <c r="N79" t="s">
        <v>72</v>
      </c>
      <c r="O79" s="5" t="e">
        <f>J91</f>
        <v>#REF!</v>
      </c>
      <c r="P79" t="e">
        <f t="shared" ref="P79:P80" si="19">O79/$O$80</f>
        <v>#REF!</v>
      </c>
    </row>
    <row r="80" spans="1:16" x14ac:dyDescent="0.25">
      <c r="A80" t="s">
        <v>48</v>
      </c>
      <c r="B80" t="e">
        <f>'Growth Rate'!#REF!</f>
        <v>#REF!</v>
      </c>
      <c r="C80" t="e">
        <f>'Manu and Services'!#REF!/'Manu and Services'!#REF!</f>
        <v>#REF!</v>
      </c>
      <c r="D80" t="e">
        <f>('Manu and Services'!H5/'Manu and Services'!#REF!)-1</f>
        <v>#REF!</v>
      </c>
      <c r="E80" s="4" t="e">
        <f t="shared" si="15"/>
        <v>#REF!</v>
      </c>
      <c r="F80" t="e">
        <f t="shared" si="14"/>
        <v>#REF!</v>
      </c>
      <c r="G80" s="1" t="s">
        <v>48</v>
      </c>
      <c r="H80" t="e">
        <f t="shared" si="16"/>
        <v>#REF!</v>
      </c>
      <c r="I80" t="e">
        <f>'Growth Rate'!H68-'Growth Rate'!#REF!</f>
        <v>#REF!</v>
      </c>
      <c r="J80" t="e">
        <f t="shared" si="17"/>
        <v>#REF!</v>
      </c>
      <c r="K80" t="e">
        <f>J80/$J$91</f>
        <v>#REF!</v>
      </c>
      <c r="L80" t="e">
        <f t="shared" si="18"/>
        <v>#REF!</v>
      </c>
      <c r="N80" t="s">
        <v>61</v>
      </c>
      <c r="O80" t="e">
        <f>K91</f>
        <v>#REF!</v>
      </c>
      <c r="P80" t="e">
        <f t="shared" si="19"/>
        <v>#REF!</v>
      </c>
    </row>
    <row r="81" spans="1:12" x14ac:dyDescent="0.25">
      <c r="A81" t="s">
        <v>46</v>
      </c>
      <c r="B81" t="e">
        <f>'Growth Rate'!#REF!</f>
        <v>#REF!</v>
      </c>
      <c r="C81" t="e">
        <f>'Manu and Services'!#REF!/'Manu and Services'!#REF!</f>
        <v>#REF!</v>
      </c>
      <c r="D81" t="e">
        <f>('Manu and Services'!H6/'Manu and Services'!#REF!)-1</f>
        <v>#REF!</v>
      </c>
      <c r="E81" s="4" t="e">
        <f t="shared" si="15"/>
        <v>#REF!</v>
      </c>
      <c r="F81" t="e">
        <f t="shared" si="14"/>
        <v>#REF!</v>
      </c>
      <c r="G81" s="1" t="s">
        <v>46</v>
      </c>
      <c r="H81" t="e">
        <f t="shared" si="16"/>
        <v>#REF!</v>
      </c>
      <c r="I81" t="e">
        <f>'Growth Rate'!H69-'Growth Rate'!#REF!</f>
        <v>#REF!</v>
      </c>
      <c r="J81" t="e">
        <f t="shared" si="17"/>
        <v>#REF!</v>
      </c>
      <c r="K81" t="e">
        <f>J81/$J$91</f>
        <v>#REF!</v>
      </c>
      <c r="L81" t="e">
        <f t="shared" si="18"/>
        <v>#REF!</v>
      </c>
    </row>
    <row r="82" spans="1:12" ht="30" x14ac:dyDescent="0.25">
      <c r="A82" s="1" t="s">
        <v>98</v>
      </c>
      <c r="B82" t="e">
        <f>'Growth Rate'!#REF!</f>
        <v>#REF!</v>
      </c>
      <c r="C82" t="e">
        <f>'Manu and Services'!#REF!/'Manu and Services'!#REF!</f>
        <v>#REF!</v>
      </c>
      <c r="D82" t="e">
        <f>('Manu and Services'!H7/'Manu and Services'!#REF!)-1</f>
        <v>#REF!</v>
      </c>
      <c r="E82" s="4" t="e">
        <f t="shared" ref="E82:E84" si="20">D82*C82*B82</f>
        <v>#REF!</v>
      </c>
      <c r="F82" t="e">
        <f t="shared" si="14"/>
        <v>#REF!</v>
      </c>
      <c r="G82" s="1" t="s">
        <v>98</v>
      </c>
      <c r="H82" t="e">
        <f t="shared" ref="H82:H84" si="21">D82+1</f>
        <v>#REF!</v>
      </c>
      <c r="I82" t="e">
        <f>'Growth Rate'!H70-'Growth Rate'!#REF!</f>
        <v>#REF!</v>
      </c>
      <c r="J82" t="e">
        <f t="shared" ref="J82:J84" si="22">C82*H82*I82</f>
        <v>#REF!</v>
      </c>
      <c r="K82" t="e">
        <f t="shared" ref="K82:K84" si="23">J82/$J$91</f>
        <v>#REF!</v>
      </c>
      <c r="L82" t="e">
        <f t="shared" ref="L82:L84" si="24">E82+J82</f>
        <v>#REF!</v>
      </c>
    </row>
    <row r="83" spans="1:12" ht="45" x14ac:dyDescent="0.25">
      <c r="A83" s="1" t="s">
        <v>99</v>
      </c>
      <c r="B83" t="e">
        <f>'Growth Rate'!#REF!</f>
        <v>#REF!</v>
      </c>
      <c r="C83" t="e">
        <f>'Manu and Services'!#REF!/'Manu and Services'!#REF!</f>
        <v>#REF!</v>
      </c>
      <c r="D83" t="e">
        <f>('Manu and Services'!H8/'Manu and Services'!#REF!)-1</f>
        <v>#REF!</v>
      </c>
      <c r="E83" s="4" t="e">
        <f t="shared" si="20"/>
        <v>#REF!</v>
      </c>
      <c r="F83" t="e">
        <f t="shared" si="14"/>
        <v>#REF!</v>
      </c>
      <c r="G83" s="1" t="s">
        <v>99</v>
      </c>
      <c r="H83" t="e">
        <f t="shared" si="21"/>
        <v>#REF!</v>
      </c>
      <c r="I83" t="e">
        <f>'Growth Rate'!H71-'Growth Rate'!#REF!</f>
        <v>#REF!</v>
      </c>
      <c r="J83" t="e">
        <f t="shared" si="22"/>
        <v>#REF!</v>
      </c>
      <c r="K83" t="e">
        <f t="shared" si="23"/>
        <v>#REF!</v>
      </c>
      <c r="L83" t="e">
        <f t="shared" si="24"/>
        <v>#REF!</v>
      </c>
    </row>
    <row r="84" spans="1:12" x14ac:dyDescent="0.25">
      <c r="A84" s="1" t="s">
        <v>96</v>
      </c>
      <c r="B84" t="e">
        <f>'Growth Rate'!#REF!</f>
        <v>#REF!</v>
      </c>
      <c r="C84" t="e">
        <f>'Manu and Services'!#REF!/'Manu and Services'!#REF!</f>
        <v>#REF!</v>
      </c>
      <c r="D84" t="e">
        <f>('Manu and Services'!H9/'Manu and Services'!#REF!)-1</f>
        <v>#REF!</v>
      </c>
      <c r="E84" s="4" t="e">
        <f t="shared" si="20"/>
        <v>#REF!</v>
      </c>
      <c r="F84" t="e">
        <f t="shared" si="14"/>
        <v>#REF!</v>
      </c>
      <c r="G84" s="1" t="s">
        <v>96</v>
      </c>
      <c r="H84" t="e">
        <f t="shared" si="21"/>
        <v>#REF!</v>
      </c>
      <c r="I84" t="e">
        <f>'Growth Rate'!H72-'Growth Rate'!#REF!</f>
        <v>#REF!</v>
      </c>
      <c r="J84" t="e">
        <f t="shared" si="22"/>
        <v>#REF!</v>
      </c>
      <c r="K84" t="e">
        <f t="shared" si="23"/>
        <v>#REF!</v>
      </c>
      <c r="L84" t="e">
        <f t="shared" si="24"/>
        <v>#REF!</v>
      </c>
    </row>
    <row r="85" spans="1:12" ht="45" x14ac:dyDescent="0.25">
      <c r="A85" t="s">
        <v>56</v>
      </c>
      <c r="B85" t="e">
        <f>'Growth Rate'!#REF!</f>
        <v>#REF!</v>
      </c>
      <c r="C85" t="e">
        <f>'Manu and Services'!#REF!/'Manu and Services'!#REF!</f>
        <v>#REF!</v>
      </c>
      <c r="D85" t="e">
        <f>('Manu and Services'!#REF!/'Manu and Services'!#REF!)-1</f>
        <v>#REF!</v>
      </c>
      <c r="E85" s="4" t="e">
        <f t="shared" si="15"/>
        <v>#REF!</v>
      </c>
      <c r="F85" t="e">
        <f t="shared" si="14"/>
        <v>#REF!</v>
      </c>
      <c r="G85" s="1" t="s">
        <v>56</v>
      </c>
      <c r="H85" t="e">
        <f t="shared" si="16"/>
        <v>#REF!</v>
      </c>
      <c r="I85" t="e">
        <f>'Growth Rate'!H74-'Growth Rate'!#REF!</f>
        <v>#REF!</v>
      </c>
      <c r="J85" t="e">
        <f t="shared" si="17"/>
        <v>#REF!</v>
      </c>
      <c r="K85" t="e">
        <f>J85/$J$91</f>
        <v>#REF!</v>
      </c>
      <c r="L85" t="e">
        <f t="shared" si="18"/>
        <v>#REF!</v>
      </c>
    </row>
    <row r="86" spans="1:12" x14ac:dyDescent="0.25">
      <c r="A86" t="s">
        <v>51</v>
      </c>
      <c r="B86" t="e">
        <f>'Growth Rate'!#REF!</f>
        <v>#REF!</v>
      </c>
      <c r="C86" t="e">
        <f>'Manu and Services'!#REF!/'Manu and Services'!#REF!</f>
        <v>#REF!</v>
      </c>
      <c r="D86" t="e">
        <f>('Manu and Services'!#REF!/'Manu and Services'!#REF!)-1</f>
        <v>#REF!</v>
      </c>
      <c r="E86" s="4" t="e">
        <f t="shared" si="15"/>
        <v>#REF!</v>
      </c>
      <c r="F86" t="e">
        <f t="shared" si="14"/>
        <v>#REF!</v>
      </c>
      <c r="G86" s="1" t="s">
        <v>51</v>
      </c>
      <c r="H86" t="e">
        <f t="shared" si="16"/>
        <v>#REF!</v>
      </c>
      <c r="I86" t="e">
        <f>'Growth Rate'!H75-'Growth Rate'!#REF!</f>
        <v>#REF!</v>
      </c>
      <c r="J86" t="e">
        <f t="shared" si="17"/>
        <v>#REF!</v>
      </c>
      <c r="K86" t="e">
        <f>J86/$J$91</f>
        <v>#REF!</v>
      </c>
      <c r="L86" t="e">
        <f t="shared" si="18"/>
        <v>#REF!</v>
      </c>
    </row>
    <row r="87" spans="1:12" x14ac:dyDescent="0.25">
      <c r="A87" t="s">
        <v>52</v>
      </c>
      <c r="B87" t="e">
        <f>'Growth Rate'!#REF!</f>
        <v>#REF!</v>
      </c>
      <c r="C87" t="e">
        <f>'Manu and Services'!#REF!/'Manu and Services'!#REF!</f>
        <v>#REF!</v>
      </c>
      <c r="D87" t="e">
        <f>('Manu and Services'!H10/'Manu and Services'!#REF!)-1</f>
        <v>#REF!</v>
      </c>
      <c r="E87" s="4" t="e">
        <f t="shared" si="15"/>
        <v>#REF!</v>
      </c>
      <c r="F87" t="e">
        <f t="shared" si="14"/>
        <v>#REF!</v>
      </c>
      <c r="G87" s="1" t="s">
        <v>52</v>
      </c>
      <c r="H87" t="e">
        <f t="shared" si="16"/>
        <v>#REF!</v>
      </c>
      <c r="I87" t="e">
        <f>'Growth Rate'!H76-'Growth Rate'!#REF!</f>
        <v>#REF!</v>
      </c>
      <c r="J87" t="e">
        <f t="shared" si="17"/>
        <v>#REF!</v>
      </c>
      <c r="K87" t="e">
        <f>J87/$J$91</f>
        <v>#REF!</v>
      </c>
      <c r="L87" t="e">
        <f t="shared" si="18"/>
        <v>#REF!</v>
      </c>
    </row>
    <row r="88" spans="1:12" x14ac:dyDescent="0.25">
      <c r="A88" t="s">
        <v>53</v>
      </c>
      <c r="B88" t="e">
        <f>'Growth Rate'!#REF!</f>
        <v>#REF!</v>
      </c>
      <c r="C88" t="e">
        <f>'Manu and Services'!#REF!/'Manu and Services'!#REF!</f>
        <v>#REF!</v>
      </c>
      <c r="D88" t="e">
        <f>('Manu and Services'!H11/'Manu and Services'!#REF!)-1</f>
        <v>#REF!</v>
      </c>
      <c r="E88" s="4" t="e">
        <f t="shared" si="15"/>
        <v>#REF!</v>
      </c>
      <c r="F88" t="e">
        <f t="shared" si="14"/>
        <v>#REF!</v>
      </c>
      <c r="G88" s="1" t="s">
        <v>53</v>
      </c>
      <c r="H88" t="e">
        <f t="shared" si="16"/>
        <v>#REF!</v>
      </c>
      <c r="I88" t="e">
        <f>'Growth Rate'!H77-'Growth Rate'!#REF!</f>
        <v>#REF!</v>
      </c>
      <c r="J88" t="e">
        <f t="shared" si="17"/>
        <v>#REF!</v>
      </c>
      <c r="K88" t="e">
        <f>J88/$J$91</f>
        <v>#REF!</v>
      </c>
      <c r="L88" t="e">
        <f t="shared" si="18"/>
        <v>#REF!</v>
      </c>
    </row>
    <row r="90" spans="1:12" x14ac:dyDescent="0.25">
      <c r="K90" t="s">
        <v>67</v>
      </c>
    </row>
    <row r="91" spans="1:12" x14ac:dyDescent="0.25">
      <c r="E91" s="4" t="e">
        <f>SUM(E78:E88)</f>
        <v>#REF!</v>
      </c>
      <c r="J91" s="4" t="e">
        <f>SUM(J78:J88)</f>
        <v>#REF!</v>
      </c>
      <c r="K91" t="e">
        <f>E91+J91</f>
        <v>#REF!</v>
      </c>
    </row>
    <row r="92" spans="1:12" x14ac:dyDescent="0.25">
      <c r="A92" t="s">
        <v>75</v>
      </c>
      <c r="B92" t="e">
        <f>('Manu and Services'!H13/'Manu and Services'!#REF!)-1</f>
        <v>#REF!</v>
      </c>
    </row>
    <row r="94" spans="1:12" x14ac:dyDescent="0.25">
      <c r="A94" t="s">
        <v>84</v>
      </c>
    </row>
    <row r="95" spans="1:12" x14ac:dyDescent="0.25">
      <c r="B95" t="s">
        <v>63</v>
      </c>
      <c r="C95" t="s">
        <v>86</v>
      </c>
    </row>
    <row r="96" spans="1:12" x14ac:dyDescent="0.25">
      <c r="A96" s="1" t="s">
        <v>50</v>
      </c>
      <c r="B96">
        <f>SUM('Growth Rate'!B17:H17)/23</f>
        <v>3.4554342383764388E-4</v>
      </c>
      <c r="C96">
        <f>SUM('Growth Rate'!B34:H34)/23</f>
        <v>-2.4491078813775117E-4</v>
      </c>
    </row>
    <row r="97" spans="1:3" x14ac:dyDescent="0.25">
      <c r="A97" s="1" t="s">
        <v>49</v>
      </c>
      <c r="B97">
        <f>SUM('Growth Rate'!B18:H18)/23</f>
        <v>7.5822746065098244E-5</v>
      </c>
      <c r="C97">
        <f>SUM('Growth Rate'!B35:H35)/23</f>
        <v>3.2850916133609015E-4</v>
      </c>
    </row>
    <row r="98" spans="1:3" x14ac:dyDescent="0.25">
      <c r="A98" s="1" t="s">
        <v>48</v>
      </c>
      <c r="B98">
        <f>SUM('Growth Rate'!B19:H19)/23</f>
        <v>8.2465865650346501E-4</v>
      </c>
      <c r="C98">
        <f>SUM('Growth Rate'!B36:H36)/23</f>
        <v>-3.1594739286358836E-4</v>
      </c>
    </row>
    <row r="99" spans="1:3" x14ac:dyDescent="0.25">
      <c r="A99" s="1" t="s">
        <v>46</v>
      </c>
      <c r="B99">
        <f>SUM('Growth Rate'!B20:H20)/23</f>
        <v>4.4939317197549074E-5</v>
      </c>
      <c r="C99">
        <f>SUM('Growth Rate'!B37:H37)/23</f>
        <v>4.4774394121896396E-5</v>
      </c>
    </row>
    <row r="100" spans="1:3" ht="30" x14ac:dyDescent="0.25">
      <c r="A100" s="1" t="s">
        <v>98</v>
      </c>
      <c r="B100">
        <f>SUM('Growth Rate'!B21:H21)/23</f>
        <v>6.0511700958814827E-4</v>
      </c>
      <c r="C100">
        <f>SUM('Growth Rate'!B38:H38)/23</f>
        <v>1.2252238508338844E-3</v>
      </c>
    </row>
    <row r="101" spans="1:3" ht="30" x14ac:dyDescent="0.25">
      <c r="A101" s="1" t="s">
        <v>99</v>
      </c>
      <c r="B101">
        <f>SUM('Growth Rate'!B22:H22)/23</f>
        <v>2.0811043623279527E-3</v>
      </c>
      <c r="C101">
        <f>SUM('Growth Rate'!B39:H39)/23</f>
        <v>-1.0535850745112686E-4</v>
      </c>
    </row>
    <row r="102" spans="1:3" x14ac:dyDescent="0.25">
      <c r="A102" s="1" t="s">
        <v>96</v>
      </c>
      <c r="B102">
        <f>SUM('Growth Rate'!B23:H23)/23</f>
        <v>1.4231819493482145E-3</v>
      </c>
      <c r="C102">
        <f>SUM('Growth Rate'!B40:H40)/23</f>
        <v>-3.2538953172535882E-4</v>
      </c>
    </row>
    <row r="103" spans="1:3" x14ac:dyDescent="0.25">
      <c r="A103" s="1" t="s">
        <v>47</v>
      </c>
      <c r="B103">
        <f>SUM('Growth Rate'!B24:H24)/23</f>
        <v>4.5121773499916045E-4</v>
      </c>
      <c r="C103">
        <f>SUM('Growth Rate'!B41:H41)/23</f>
        <v>-8.3127165023010572E-4</v>
      </c>
    </row>
    <row r="104" spans="1:3" ht="30" x14ac:dyDescent="0.25">
      <c r="A104" s="1" t="s">
        <v>56</v>
      </c>
      <c r="B104">
        <f>SUM('Growth Rate'!B25:H25)/23</f>
        <v>7.7360696005895598E-4</v>
      </c>
      <c r="C104">
        <f>SUM('Growth Rate'!B42:H42)/23</f>
        <v>-7.9227914860951866E-5</v>
      </c>
    </row>
    <row r="105" spans="1:3" x14ac:dyDescent="0.25">
      <c r="A105" s="1" t="s">
        <v>51</v>
      </c>
      <c r="B105">
        <f>SUM('Growth Rate'!B26:H26)/23</f>
        <v>-1.6797908094622685E-3</v>
      </c>
      <c r="C105">
        <f>SUM('Growth Rate'!B43:H43)/23</f>
        <v>1.2649925354057308E-3</v>
      </c>
    </row>
    <row r="106" spans="1:3" x14ac:dyDescent="0.25">
      <c r="A106" s="1" t="s">
        <v>52</v>
      </c>
      <c r="B106">
        <f>SUM('Growth Rate'!B27:H27)/23</f>
        <v>5.9067955068926349E-3</v>
      </c>
      <c r="C106">
        <f>SUM('Growth Rate'!B44:H44)/23</f>
        <v>4.5096804039455986E-18</v>
      </c>
    </row>
    <row r="107" spans="1:3" x14ac:dyDescent="0.25">
      <c r="A107" s="1" t="s">
        <v>53</v>
      </c>
      <c r="B107">
        <f>SUM('Growth Rate'!B28:H28)/23</f>
        <v>0</v>
      </c>
      <c r="C107">
        <f>SUM('Growth Rate'!B45:H45)/23</f>
        <v>0</v>
      </c>
    </row>
    <row r="108" spans="1:3" x14ac:dyDescent="0.25">
      <c r="A108" s="1" t="s">
        <v>100</v>
      </c>
      <c r="B108">
        <f>SUM('Growth Rate'!B29:H29)/23</f>
        <v>0</v>
      </c>
      <c r="C108">
        <f>SUM('Growth Rate'!B46:H46)/23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9"/>
  <sheetViews>
    <sheetView topLeftCell="A16" workbookViewId="0">
      <selection activeCell="C4" sqref="C4"/>
    </sheetView>
  </sheetViews>
  <sheetFormatPr defaultRowHeight="27.75" customHeight="1" x14ac:dyDescent="0.25"/>
  <cols>
    <col min="1" max="1" width="16" customWidth="1"/>
  </cols>
  <sheetData>
    <row r="1" spans="1:25" ht="27.75" customHeight="1" x14ac:dyDescent="0.25">
      <c r="A1" t="s">
        <v>91</v>
      </c>
    </row>
    <row r="2" spans="1:25" ht="27.75" customHeight="1" x14ac:dyDescent="0.25">
      <c r="C2">
        <v>1994</v>
      </c>
      <c r="D2">
        <v>1995</v>
      </c>
      <c r="E2">
        <v>1996</v>
      </c>
      <c r="F2">
        <v>1997</v>
      </c>
      <c r="G2">
        <v>1998</v>
      </c>
      <c r="H2">
        <v>1999</v>
      </c>
      <c r="I2">
        <v>2000</v>
      </c>
      <c r="J2">
        <v>2001</v>
      </c>
      <c r="K2">
        <v>2002</v>
      </c>
      <c r="L2">
        <v>2003</v>
      </c>
      <c r="M2">
        <v>2004</v>
      </c>
      <c r="N2">
        <v>2005</v>
      </c>
      <c r="O2">
        <v>2006</v>
      </c>
      <c r="P2">
        <v>2007</v>
      </c>
      <c r="Q2">
        <v>2008</v>
      </c>
      <c r="R2">
        <v>2009</v>
      </c>
      <c r="S2">
        <v>2010</v>
      </c>
      <c r="T2">
        <v>2011</v>
      </c>
      <c r="U2">
        <v>2012</v>
      </c>
      <c r="V2">
        <v>2013</v>
      </c>
      <c r="W2">
        <v>2014</v>
      </c>
      <c r="X2">
        <v>2015</v>
      </c>
      <c r="Y2">
        <v>2016</v>
      </c>
    </row>
    <row r="3" spans="1:25" ht="27.75" customHeight="1" x14ac:dyDescent="0.25">
      <c r="A3" t="str">
        <f>'Manufacturing 00 to 16'!A35</f>
        <v xml:space="preserve">Low-Tech </v>
      </c>
      <c r="C3" t="e">
        <f>('Manu and Services'!#REF!-'Manu and Services'!#REF!)/'Manu and Services'!#REF!</f>
        <v>#REF!</v>
      </c>
      <c r="D3" t="e">
        <f>('Manu and Services'!#REF!-'Manu and Services'!#REF!)/'Manu and Services'!#REF!</f>
        <v>#REF!</v>
      </c>
      <c r="E3" t="e">
        <f>('Manu and Services'!#REF!-'Manu and Services'!#REF!)/'Manu and Services'!#REF!</f>
        <v>#REF!</v>
      </c>
      <c r="F3" t="e">
        <f>('Manu and Services'!#REF!-'Manu and Services'!#REF!)/'Manu and Services'!#REF!</f>
        <v>#REF!</v>
      </c>
      <c r="G3" t="e">
        <f>('Manu and Services'!#REF!-'Manu and Services'!#REF!)/'Manu and Services'!#REF!</f>
        <v>#REF!</v>
      </c>
      <c r="H3" t="e">
        <f>('Manu and Services'!#REF!-'Manu and Services'!#REF!)/'Manu and Services'!#REF!</f>
        <v>#REF!</v>
      </c>
      <c r="I3" t="e">
        <f>('Manu and Services'!#REF!-'Manu and Services'!#REF!)/'Manu and Services'!#REF!</f>
        <v>#REF!</v>
      </c>
      <c r="J3" t="e">
        <f>('Manu and Services'!#REF!-'Manu and Services'!#REF!)/'Manu and Services'!#REF!</f>
        <v>#REF!</v>
      </c>
      <c r="K3" t="e">
        <f>('Manu and Services'!#REF!-'Manu and Services'!#REF!)/'Manu and Services'!#REF!</f>
        <v>#REF!</v>
      </c>
      <c r="L3" t="e">
        <f>('Manu and Services'!#REF!-'Manu and Services'!#REF!)/'Manu and Services'!#REF!</f>
        <v>#REF!</v>
      </c>
      <c r="M3" t="e">
        <f>('Manu and Services'!#REF!-'Manu and Services'!#REF!)/'Manu and Services'!#REF!</f>
        <v>#REF!</v>
      </c>
      <c r="N3" t="e">
        <f>('Manu and Services'!#REF!-'Manu and Services'!#REF!)/'Manu and Services'!#REF!</f>
        <v>#REF!</v>
      </c>
      <c r="O3" t="e">
        <f>('Manu and Services'!#REF!-'Manu and Services'!#REF!)/'Manu and Services'!#REF!</f>
        <v>#REF!</v>
      </c>
      <c r="P3" t="e">
        <f>('Manu and Services'!#REF!-'Manu and Services'!#REF!)/'Manu and Services'!#REF!</f>
        <v>#REF!</v>
      </c>
      <c r="Q3" t="e">
        <f>('Manu and Services'!#REF!-'Manu and Services'!#REF!)/'Manu and Services'!#REF!</f>
        <v>#REF!</v>
      </c>
      <c r="R3" t="e">
        <f>('Manu and Services'!#REF!-'Manu and Services'!#REF!)/'Manu and Services'!#REF!</f>
        <v>#REF!</v>
      </c>
      <c r="S3" t="e">
        <f>('Manu and Services'!B3-'Manu and Services'!#REF!)/'Manu and Services'!#REF!</f>
        <v>#REF!</v>
      </c>
      <c r="T3">
        <f>('Manu and Services'!C3-'Manu and Services'!B3)/'Manu and Services'!B3</f>
        <v>-2.7034152756620503E-3</v>
      </c>
      <c r="U3">
        <f>('Manu and Services'!D3-'Manu and Services'!C3)/'Manu and Services'!C3</f>
        <v>1.3908245542032245E-2</v>
      </c>
      <c r="V3">
        <f>('Manu and Services'!E3-'Manu and Services'!D3)/'Manu and Services'!D3</f>
        <v>7.5903342973215812E-2</v>
      </c>
      <c r="W3">
        <f>('Manu and Services'!F3-'Manu and Services'!E3)/'Manu and Services'!E3</f>
        <v>4.2972263743723434E-2</v>
      </c>
      <c r="X3">
        <f>('Manu and Services'!G3-'Manu and Services'!F3)/'Manu and Services'!F3</f>
        <v>6.8623819665061841E-2</v>
      </c>
      <c r="Y3">
        <f>('Manu and Services'!H3-'Manu and Services'!G3)/'Manu and Services'!G3</f>
        <v>1.0228213735240259E-2</v>
      </c>
    </row>
    <row r="4" spans="1:25" ht="27.75" customHeight="1" x14ac:dyDescent="0.25">
      <c r="A4" t="str">
        <f>'Manufacturing 00 to 16'!A36</f>
        <v>Mid-Tech</v>
      </c>
      <c r="C4" t="e">
        <f>('Manu and Services'!#REF!-'Manu and Services'!#REF!)/'Manu and Services'!#REF!</f>
        <v>#REF!</v>
      </c>
      <c r="D4" t="e">
        <f>('Manu and Services'!#REF!-'Manu and Services'!#REF!)/'Manu and Services'!#REF!</f>
        <v>#REF!</v>
      </c>
      <c r="E4" t="e">
        <f>('Manu and Services'!#REF!-'Manu and Services'!#REF!)/'Manu and Services'!#REF!</f>
        <v>#REF!</v>
      </c>
      <c r="F4" t="e">
        <f>('Manu and Services'!#REF!-'Manu and Services'!#REF!)/'Manu and Services'!#REF!</f>
        <v>#REF!</v>
      </c>
      <c r="G4" t="e">
        <f>('Manu and Services'!#REF!-'Manu and Services'!#REF!)/'Manu and Services'!#REF!</f>
        <v>#REF!</v>
      </c>
      <c r="H4" t="e">
        <f>('Manu and Services'!#REF!-'Manu and Services'!#REF!)/'Manu and Services'!#REF!</f>
        <v>#REF!</v>
      </c>
      <c r="I4" t="e">
        <f>('Manu and Services'!#REF!-'Manu and Services'!#REF!)/'Manu and Services'!#REF!</f>
        <v>#REF!</v>
      </c>
      <c r="J4" t="e">
        <f>('Manu and Services'!#REF!-'Manu and Services'!#REF!)/'Manu and Services'!#REF!</f>
        <v>#REF!</v>
      </c>
      <c r="K4" t="e">
        <f>('Manu and Services'!#REF!-'Manu and Services'!#REF!)/'Manu and Services'!#REF!</f>
        <v>#REF!</v>
      </c>
      <c r="L4" t="e">
        <f>('Manu and Services'!#REF!-'Manu and Services'!#REF!)/'Manu and Services'!#REF!</f>
        <v>#REF!</v>
      </c>
      <c r="M4" t="e">
        <f>('Manu and Services'!#REF!-'Manu and Services'!#REF!)/'Manu and Services'!#REF!</f>
        <v>#REF!</v>
      </c>
      <c r="N4" t="e">
        <f>('Manu and Services'!#REF!-'Manu and Services'!#REF!)/'Manu and Services'!#REF!</f>
        <v>#REF!</v>
      </c>
      <c r="O4" t="e">
        <f>('Manu and Services'!#REF!-'Manu and Services'!#REF!)/'Manu and Services'!#REF!</f>
        <v>#REF!</v>
      </c>
      <c r="P4" t="e">
        <f>('Manu and Services'!#REF!-'Manu and Services'!#REF!)/'Manu and Services'!#REF!</f>
        <v>#REF!</v>
      </c>
      <c r="Q4" t="e">
        <f>('Manu and Services'!#REF!-'Manu and Services'!#REF!)/'Manu and Services'!#REF!</f>
        <v>#REF!</v>
      </c>
      <c r="R4" t="e">
        <f>('Manu and Services'!#REF!-'Manu and Services'!#REF!)/'Manu and Services'!#REF!</f>
        <v>#REF!</v>
      </c>
      <c r="S4" t="e">
        <f>('Manu and Services'!B4-'Manu and Services'!#REF!)/'Manu and Services'!#REF!</f>
        <v>#REF!</v>
      </c>
      <c r="T4">
        <f>('Manu and Services'!C4-'Manu and Services'!B4)/'Manu and Services'!B4</f>
        <v>3.3156532251201673E-2</v>
      </c>
      <c r="U4">
        <f>('Manu and Services'!D4-'Manu and Services'!C4)/'Manu and Services'!C4</f>
        <v>5.9444114107435218E-3</v>
      </c>
      <c r="V4">
        <f>('Manu and Services'!E4-'Manu and Services'!D4)/'Manu and Services'!D4</f>
        <v>-5.9090993171423044E-2</v>
      </c>
      <c r="W4">
        <f>('Manu and Services'!F4-'Manu and Services'!E4)/'Manu and Services'!E4</f>
        <v>-1.5653375902233802E-2</v>
      </c>
      <c r="X4">
        <f>('Manu and Services'!G4-'Manu and Services'!F4)/'Manu and Services'!F4</f>
        <v>5.313737195927952E-2</v>
      </c>
      <c r="Y4">
        <f>('Manu and Services'!H4-'Manu and Services'!G4)/'Manu and Services'!G4</f>
        <v>4.396443149251408E-3</v>
      </c>
    </row>
    <row r="5" spans="1:25" ht="27.75" customHeight="1" x14ac:dyDescent="0.25">
      <c r="A5" t="str">
        <f>'Manufacturing 00 to 16'!A37</f>
        <v>High-Tech</v>
      </c>
      <c r="C5" t="e">
        <f>('Manu and Services'!#REF!-'Manu and Services'!#REF!)/'Manu and Services'!#REF!</f>
        <v>#REF!</v>
      </c>
      <c r="D5" t="e">
        <f>('Manu and Services'!#REF!-'Manu and Services'!#REF!)/'Manu and Services'!#REF!</f>
        <v>#REF!</v>
      </c>
      <c r="E5" t="e">
        <f>('Manu and Services'!#REF!-'Manu and Services'!#REF!)/'Manu and Services'!#REF!</f>
        <v>#REF!</v>
      </c>
      <c r="F5" t="e">
        <f>('Manu and Services'!#REF!-'Manu and Services'!#REF!)/'Manu and Services'!#REF!</f>
        <v>#REF!</v>
      </c>
      <c r="G5" t="e">
        <f>('Manu and Services'!#REF!-'Manu and Services'!#REF!)/'Manu and Services'!#REF!</f>
        <v>#REF!</v>
      </c>
      <c r="H5" t="e">
        <f>('Manu and Services'!#REF!-'Manu and Services'!#REF!)/'Manu and Services'!#REF!</f>
        <v>#REF!</v>
      </c>
      <c r="I5" t="e">
        <f>('Manu and Services'!#REF!-'Manu and Services'!#REF!)/'Manu and Services'!#REF!</f>
        <v>#REF!</v>
      </c>
      <c r="J5" t="e">
        <f>('Manu and Services'!#REF!-'Manu and Services'!#REF!)/'Manu and Services'!#REF!</f>
        <v>#REF!</v>
      </c>
      <c r="K5" t="e">
        <f>('Manu and Services'!#REF!-'Manu and Services'!#REF!)/'Manu and Services'!#REF!</f>
        <v>#REF!</v>
      </c>
      <c r="L5" t="e">
        <f>('Manu and Services'!#REF!-'Manu and Services'!#REF!)/'Manu and Services'!#REF!</f>
        <v>#REF!</v>
      </c>
      <c r="M5" t="e">
        <f>('Manu and Services'!#REF!-'Manu and Services'!#REF!)/'Manu and Services'!#REF!</f>
        <v>#REF!</v>
      </c>
      <c r="N5" t="e">
        <f>('Manu and Services'!#REF!-'Manu and Services'!#REF!)/'Manu and Services'!#REF!</f>
        <v>#REF!</v>
      </c>
      <c r="O5" t="e">
        <f>('Manu and Services'!#REF!-'Manu and Services'!#REF!)/'Manu and Services'!#REF!</f>
        <v>#REF!</v>
      </c>
      <c r="P5" t="e">
        <f>('Manu and Services'!#REF!-'Manu and Services'!#REF!)/'Manu and Services'!#REF!</f>
        <v>#REF!</v>
      </c>
      <c r="Q5" t="e">
        <f>('Manu and Services'!#REF!-'Manu and Services'!#REF!)/'Manu and Services'!#REF!</f>
        <v>#REF!</v>
      </c>
      <c r="R5" t="e">
        <f>('Manu and Services'!#REF!-'Manu and Services'!#REF!)/'Manu and Services'!#REF!</f>
        <v>#REF!</v>
      </c>
      <c r="S5" t="e">
        <f>('Manu and Services'!B5-'Manu and Services'!#REF!)/'Manu and Services'!#REF!</f>
        <v>#REF!</v>
      </c>
      <c r="T5">
        <f>('Manu and Services'!C5-'Manu and Services'!B5)/'Manu and Services'!B5</f>
        <v>-6.6952128903560906E-2</v>
      </c>
      <c r="U5">
        <f>('Manu and Services'!D5-'Manu and Services'!C5)/'Manu and Services'!C5</f>
        <v>6.0371139861893949E-2</v>
      </c>
      <c r="V5">
        <f>('Manu and Services'!E5-'Manu and Services'!D5)/'Manu and Services'!D5</f>
        <v>5.0617778567286324E-2</v>
      </c>
      <c r="W5">
        <f>('Manu and Services'!F5-'Manu and Services'!E5)/'Manu and Services'!E5</f>
        <v>8.5511909578199458E-2</v>
      </c>
      <c r="X5">
        <f>('Manu and Services'!G5-'Manu and Services'!F5)/'Manu and Services'!F5</f>
        <v>8.5929868575063642E-2</v>
      </c>
      <c r="Y5">
        <f>('Manu and Services'!H5-'Manu and Services'!G5)/'Manu and Services'!G5</f>
        <v>2.1481630370325529E-2</v>
      </c>
    </row>
    <row r="6" spans="1:25" ht="27.75" customHeight="1" x14ac:dyDescent="0.25">
      <c r="A6" s="2" t="s">
        <v>46</v>
      </c>
      <c r="C6" t="e">
        <f>('Manu and Services'!#REF!-'Manu and Services'!#REF!)/'Manu and Services'!#REF!</f>
        <v>#REF!</v>
      </c>
      <c r="D6" t="e">
        <f>('Manu and Services'!#REF!-'Manu and Services'!#REF!)/'Manu and Services'!#REF!</f>
        <v>#REF!</v>
      </c>
      <c r="E6" t="e">
        <f>('Manu and Services'!#REF!-'Manu and Services'!#REF!)/'Manu and Services'!#REF!</f>
        <v>#REF!</v>
      </c>
      <c r="F6" t="e">
        <f>('Manu and Services'!#REF!-'Manu and Services'!#REF!)/'Manu and Services'!#REF!</f>
        <v>#REF!</v>
      </c>
      <c r="G6" t="e">
        <f>('Manu and Services'!#REF!-'Manu and Services'!#REF!)/'Manu and Services'!#REF!</f>
        <v>#REF!</v>
      </c>
      <c r="H6" t="e">
        <f>('Manu and Services'!#REF!-'Manu and Services'!#REF!)/'Manu and Services'!#REF!</f>
        <v>#REF!</v>
      </c>
      <c r="I6" t="e">
        <f>('Manu and Services'!#REF!-'Manu and Services'!#REF!)/'Manu and Services'!#REF!</f>
        <v>#REF!</v>
      </c>
      <c r="J6" t="e">
        <f>('Manu and Services'!#REF!-'Manu and Services'!#REF!)/'Manu and Services'!#REF!</f>
        <v>#REF!</v>
      </c>
      <c r="K6" t="e">
        <f>('Manu and Services'!#REF!-'Manu and Services'!#REF!)/'Manu and Services'!#REF!</f>
        <v>#REF!</v>
      </c>
      <c r="L6" t="e">
        <f>('Manu and Services'!#REF!-'Manu and Services'!#REF!)/'Manu and Services'!#REF!</f>
        <v>#REF!</v>
      </c>
      <c r="M6" t="e">
        <f>('Manu and Services'!#REF!-'Manu and Services'!#REF!)/'Manu and Services'!#REF!</f>
        <v>#REF!</v>
      </c>
      <c r="N6" t="e">
        <f>('Manu and Services'!#REF!-'Manu and Services'!#REF!)/'Manu and Services'!#REF!</f>
        <v>#REF!</v>
      </c>
      <c r="O6" t="e">
        <f>('Manu and Services'!#REF!-'Manu and Services'!#REF!)/'Manu and Services'!#REF!</f>
        <v>#REF!</v>
      </c>
      <c r="P6" t="e">
        <f>('Manu and Services'!#REF!-'Manu and Services'!#REF!)/'Manu and Services'!#REF!</f>
        <v>#REF!</v>
      </c>
      <c r="Q6" t="e">
        <f>('Manu and Services'!#REF!-'Manu and Services'!#REF!)/'Manu and Services'!#REF!</f>
        <v>#REF!</v>
      </c>
      <c r="R6" t="e">
        <f>('Manu and Services'!#REF!-'Manu and Services'!#REF!)/'Manu and Services'!#REF!</f>
        <v>#REF!</v>
      </c>
      <c r="S6" t="e">
        <f>('Manu and Services'!B6-'Manu and Services'!#REF!)/'Manu and Services'!#REF!</f>
        <v>#REF!</v>
      </c>
      <c r="T6">
        <f>('Manu and Services'!C6-'Manu and Services'!B6)/'Manu and Services'!B6</f>
        <v>3.3541956132589527E-2</v>
      </c>
      <c r="U6">
        <f>('Manu and Services'!D6-'Manu and Services'!C6)/'Manu and Services'!C6</f>
        <v>-9.8127612219631552E-2</v>
      </c>
      <c r="V6">
        <f>('Manu and Services'!E6-'Manu and Services'!D6)/'Manu and Services'!D6</f>
        <v>2.7607935717121605E-2</v>
      </c>
      <c r="W6">
        <f>('Manu and Services'!F6-'Manu and Services'!E6)/'Manu and Services'!E6</f>
        <v>2.6805484833525527E-2</v>
      </c>
      <c r="X6">
        <f>('Manu and Services'!G6-'Manu and Services'!F6)/'Manu and Services'!F6</f>
        <v>0.13631730123284436</v>
      </c>
      <c r="Y6">
        <f>('Manu and Services'!H6-'Manu and Services'!G6)/'Manu and Services'!G6</f>
        <v>-8.6166056695972507E-2</v>
      </c>
    </row>
    <row r="7" spans="1:25" ht="27.75" customHeight="1" x14ac:dyDescent="0.25">
      <c r="A7" s="2" t="s">
        <v>47</v>
      </c>
      <c r="C7" t="e">
        <f>('Manu and Services'!#REF!-'Manu and Services'!#REF!)/'Manu and Services'!#REF!</f>
        <v>#REF!</v>
      </c>
      <c r="D7" t="e">
        <f>('Manu and Services'!#REF!-'Manu and Services'!#REF!)/'Manu and Services'!#REF!</f>
        <v>#REF!</v>
      </c>
      <c r="E7" t="e">
        <f>('Manu and Services'!#REF!-'Manu and Services'!#REF!)/'Manu and Services'!#REF!</f>
        <v>#REF!</v>
      </c>
      <c r="F7" t="e">
        <f>('Manu and Services'!#REF!-'Manu and Services'!#REF!)/'Manu and Services'!#REF!</f>
        <v>#REF!</v>
      </c>
      <c r="G7" t="e">
        <f>('Manu and Services'!#REF!-'Manu and Services'!#REF!)/'Manu and Services'!#REF!</f>
        <v>#REF!</v>
      </c>
      <c r="H7" t="e">
        <f>('Manu and Services'!#REF!-'Manu and Services'!#REF!)/'Manu and Services'!#REF!</f>
        <v>#REF!</v>
      </c>
      <c r="I7" t="e">
        <f>('Manu and Services'!#REF!-'Manu and Services'!#REF!)/'Manu and Services'!#REF!</f>
        <v>#REF!</v>
      </c>
      <c r="J7" t="e">
        <f>('Manu and Services'!#REF!-'Manu and Services'!#REF!)/'Manu and Services'!#REF!</f>
        <v>#REF!</v>
      </c>
      <c r="K7" t="e">
        <f>('Manu and Services'!#REF!-'Manu and Services'!#REF!)/'Manu and Services'!#REF!</f>
        <v>#REF!</v>
      </c>
      <c r="L7" t="e">
        <f>('Manu and Services'!#REF!-'Manu and Services'!#REF!)/'Manu and Services'!#REF!</f>
        <v>#REF!</v>
      </c>
      <c r="M7" t="e">
        <f>('Manu and Services'!#REF!-'Manu and Services'!#REF!)/'Manu and Services'!#REF!</f>
        <v>#REF!</v>
      </c>
      <c r="N7" t="e">
        <f>('Manu and Services'!#REF!-'Manu and Services'!#REF!)/'Manu and Services'!#REF!</f>
        <v>#REF!</v>
      </c>
      <c r="O7" t="e">
        <f>('Manu and Services'!#REF!-'Manu and Services'!#REF!)/'Manu and Services'!#REF!</f>
        <v>#REF!</v>
      </c>
      <c r="P7" t="e">
        <f>('Manu and Services'!#REF!-'Manu and Services'!#REF!)/'Manu and Services'!#REF!</f>
        <v>#REF!</v>
      </c>
      <c r="Q7" t="e">
        <f>('Manu and Services'!#REF!-'Manu and Services'!#REF!)/'Manu and Services'!#REF!</f>
        <v>#REF!</v>
      </c>
      <c r="R7" t="e">
        <f>('Manu and Services'!#REF!-'Manu and Services'!#REF!)/'Manu and Services'!#REF!</f>
        <v>#REF!</v>
      </c>
      <c r="S7" t="e">
        <f>('Manu and Services'!#REF!-'Manu and Services'!#REF!)/'Manu and Services'!#REF!</f>
        <v>#REF!</v>
      </c>
      <c r="T7" t="e">
        <f>('Manu and Services'!#REF!-'Manu and Services'!#REF!)/'Manu and Services'!#REF!</f>
        <v>#REF!</v>
      </c>
      <c r="U7" t="e">
        <f>('Manu and Services'!#REF!-'Manu and Services'!#REF!)/'Manu and Services'!#REF!</f>
        <v>#REF!</v>
      </c>
      <c r="V7" t="e">
        <f>('Manu and Services'!#REF!-'Manu and Services'!#REF!)/'Manu and Services'!#REF!</f>
        <v>#REF!</v>
      </c>
      <c r="W7" t="e">
        <f>('Manu and Services'!#REF!-'Manu and Services'!#REF!)/'Manu and Services'!#REF!</f>
        <v>#REF!</v>
      </c>
      <c r="X7" t="e">
        <f>('Manu and Services'!#REF!-'Manu and Services'!#REF!)/'Manu and Services'!#REF!</f>
        <v>#REF!</v>
      </c>
      <c r="Y7" t="e">
        <f>('Manu and Services'!#REF!-'Manu and Services'!#REF!)/'Manu and Services'!#REF!</f>
        <v>#REF!</v>
      </c>
    </row>
    <row r="8" spans="1:25" ht="27.75" customHeight="1" x14ac:dyDescent="0.25">
      <c r="A8" s="2" t="s">
        <v>89</v>
      </c>
      <c r="C8" t="e">
        <f>('Manu and Services'!#REF!-'Manu and Services'!#REF!)/'Manu and Services'!#REF!</f>
        <v>#REF!</v>
      </c>
      <c r="D8" t="e">
        <f>('Manu and Services'!#REF!-'Manu and Services'!#REF!)/'Manu and Services'!#REF!</f>
        <v>#REF!</v>
      </c>
      <c r="E8" t="e">
        <f>('Manu and Services'!#REF!-'Manu and Services'!#REF!)/'Manu and Services'!#REF!</f>
        <v>#REF!</v>
      </c>
      <c r="F8" t="e">
        <f>('Manu and Services'!#REF!-'Manu and Services'!#REF!)/'Manu and Services'!#REF!</f>
        <v>#REF!</v>
      </c>
      <c r="G8" t="e">
        <f>('Manu and Services'!#REF!-'Manu and Services'!#REF!)/'Manu and Services'!#REF!</f>
        <v>#REF!</v>
      </c>
      <c r="H8" t="e">
        <f>('Manu and Services'!#REF!-'Manu and Services'!#REF!)/'Manu and Services'!#REF!</f>
        <v>#REF!</v>
      </c>
      <c r="I8" t="e">
        <f>('Manu and Services'!#REF!-'Manu and Services'!#REF!)/'Manu and Services'!#REF!</f>
        <v>#REF!</v>
      </c>
      <c r="J8" t="e">
        <f>('Manu and Services'!#REF!-'Manu and Services'!#REF!)/'Manu and Services'!#REF!</f>
        <v>#REF!</v>
      </c>
      <c r="K8" t="e">
        <f>('Manu and Services'!#REF!-'Manu and Services'!#REF!)/'Manu and Services'!#REF!</f>
        <v>#REF!</v>
      </c>
      <c r="L8" t="e">
        <f>('Manu and Services'!#REF!-'Manu and Services'!#REF!)/'Manu and Services'!#REF!</f>
        <v>#REF!</v>
      </c>
      <c r="M8" t="e">
        <f>('Manu and Services'!#REF!-'Manu and Services'!#REF!)/'Manu and Services'!#REF!</f>
        <v>#REF!</v>
      </c>
      <c r="N8" t="e">
        <f>('Manu and Services'!#REF!-'Manu and Services'!#REF!)/'Manu and Services'!#REF!</f>
        <v>#REF!</v>
      </c>
      <c r="O8" t="e">
        <f>('Manu and Services'!#REF!-'Manu and Services'!#REF!)/'Manu and Services'!#REF!</f>
        <v>#REF!</v>
      </c>
      <c r="P8" t="e">
        <f>('Manu and Services'!#REF!-'Manu and Services'!#REF!)/'Manu and Services'!#REF!</f>
        <v>#REF!</v>
      </c>
      <c r="Q8" t="e">
        <f>('Manu and Services'!#REF!-'Manu and Services'!#REF!)/'Manu and Services'!#REF!</f>
        <v>#REF!</v>
      </c>
      <c r="R8" t="e">
        <f>('Manu and Services'!#REF!-'Manu and Services'!#REF!)/'Manu and Services'!#REF!</f>
        <v>#REF!</v>
      </c>
      <c r="S8" t="e">
        <f>('Manu and Services'!#REF!-'Manu and Services'!#REF!)/'Manu and Services'!#REF!</f>
        <v>#REF!</v>
      </c>
      <c r="T8" t="e">
        <f>('Manu and Services'!#REF!-'Manu and Services'!#REF!)/'Manu and Services'!#REF!</f>
        <v>#REF!</v>
      </c>
      <c r="U8" t="e">
        <f>('Manu and Services'!#REF!-'Manu and Services'!#REF!)/'Manu and Services'!#REF!</f>
        <v>#REF!</v>
      </c>
      <c r="V8" t="e">
        <f>('Manu and Services'!#REF!-'Manu and Services'!#REF!)/'Manu and Services'!#REF!</f>
        <v>#REF!</v>
      </c>
      <c r="W8" t="e">
        <f>('Manu and Services'!#REF!-'Manu and Services'!#REF!)/'Manu and Services'!#REF!</f>
        <v>#REF!</v>
      </c>
      <c r="X8" t="e">
        <f>('Manu and Services'!#REF!-'Manu and Services'!#REF!)/'Manu and Services'!#REF!</f>
        <v>#REF!</v>
      </c>
      <c r="Y8" t="e">
        <f>('Manu and Services'!#REF!-'Manu and Services'!#REF!)/'Manu and Services'!#REF!</f>
        <v>#REF!</v>
      </c>
    </row>
    <row r="9" spans="1:25" ht="27.75" customHeight="1" x14ac:dyDescent="0.25">
      <c r="A9" s="2" t="s">
        <v>88</v>
      </c>
      <c r="C9" t="e">
        <f>('Manu and Services'!#REF!-'Manu and Services'!#REF!)/'Manu and Services'!#REF!</f>
        <v>#REF!</v>
      </c>
      <c r="D9" t="e">
        <f>('Manu and Services'!#REF!-'Manu and Services'!#REF!)/'Manu and Services'!#REF!</f>
        <v>#REF!</v>
      </c>
      <c r="E9" t="e">
        <f>('Manu and Services'!#REF!-'Manu and Services'!#REF!)/'Manu and Services'!#REF!</f>
        <v>#REF!</v>
      </c>
      <c r="F9" t="e">
        <f>('Manu and Services'!#REF!-'Manu and Services'!#REF!)/'Manu and Services'!#REF!</f>
        <v>#REF!</v>
      </c>
      <c r="G9" t="e">
        <f>('Manu and Services'!#REF!-'Manu and Services'!#REF!)/'Manu and Services'!#REF!</f>
        <v>#REF!</v>
      </c>
      <c r="H9" t="e">
        <f>('Manu and Services'!#REF!-'Manu and Services'!#REF!)/'Manu and Services'!#REF!</f>
        <v>#REF!</v>
      </c>
      <c r="I9" t="e">
        <f>('Manu and Services'!#REF!-'Manu and Services'!#REF!)/'Manu and Services'!#REF!</f>
        <v>#REF!</v>
      </c>
      <c r="J9" t="e">
        <f>('Manu and Services'!#REF!-'Manu and Services'!#REF!)/'Manu and Services'!#REF!</f>
        <v>#REF!</v>
      </c>
      <c r="K9" t="e">
        <f>('Manu and Services'!#REF!-'Manu and Services'!#REF!)/'Manu and Services'!#REF!</f>
        <v>#REF!</v>
      </c>
      <c r="L9" t="e">
        <f>('Manu and Services'!#REF!-'Manu and Services'!#REF!)/'Manu and Services'!#REF!</f>
        <v>#REF!</v>
      </c>
      <c r="M9" t="e">
        <f>('Manu and Services'!#REF!-'Manu and Services'!#REF!)/'Manu and Services'!#REF!</f>
        <v>#REF!</v>
      </c>
      <c r="N9" t="e">
        <f>('Manu and Services'!#REF!-'Manu and Services'!#REF!)/'Manu and Services'!#REF!</f>
        <v>#REF!</v>
      </c>
      <c r="O9" t="e">
        <f>('Manu and Services'!#REF!-'Manu and Services'!#REF!)/'Manu and Services'!#REF!</f>
        <v>#REF!</v>
      </c>
      <c r="P9" t="e">
        <f>('Manu and Services'!#REF!-'Manu and Services'!#REF!)/'Manu and Services'!#REF!</f>
        <v>#REF!</v>
      </c>
      <c r="Q9" t="e">
        <f>('Manu and Services'!#REF!-'Manu and Services'!#REF!)/'Manu and Services'!#REF!</f>
        <v>#REF!</v>
      </c>
      <c r="R9" t="e">
        <f>('Manu and Services'!#REF!-'Manu and Services'!#REF!)/'Manu and Services'!#REF!</f>
        <v>#REF!</v>
      </c>
      <c r="S9" t="e">
        <f>('Manu and Services'!#REF!-'Manu and Services'!#REF!)/'Manu and Services'!#REF!</f>
        <v>#REF!</v>
      </c>
      <c r="T9" t="e">
        <f>('Manu and Services'!#REF!-'Manu and Services'!#REF!)/'Manu and Services'!#REF!</f>
        <v>#REF!</v>
      </c>
      <c r="U9" t="e">
        <f>('Manu and Services'!#REF!-'Manu and Services'!#REF!)/'Manu and Services'!#REF!</f>
        <v>#REF!</v>
      </c>
      <c r="V9" t="e">
        <f>('Manu and Services'!#REF!-'Manu and Services'!#REF!)/'Manu and Services'!#REF!</f>
        <v>#REF!</v>
      </c>
      <c r="W9" t="e">
        <f>('Manu and Services'!#REF!-'Manu and Services'!#REF!)/'Manu and Services'!#REF!</f>
        <v>#REF!</v>
      </c>
      <c r="X9" t="e">
        <f>('Manu and Services'!#REF!-'Manu and Services'!#REF!)/'Manu and Services'!#REF!</f>
        <v>#REF!</v>
      </c>
      <c r="Y9" t="e">
        <f>('Manu and Services'!#REF!-'Manu and Services'!#REF!)/'Manu and Services'!#REF!</f>
        <v>#REF!</v>
      </c>
    </row>
    <row r="10" spans="1:25" ht="27.75" customHeight="1" x14ac:dyDescent="0.25">
      <c r="A10" s="2" t="s">
        <v>10</v>
      </c>
      <c r="C10" t="e">
        <f>('Manu and Services'!#REF!-'Manu and Services'!#REF!)/'Manu and Services'!#REF!</f>
        <v>#REF!</v>
      </c>
      <c r="D10" t="e">
        <f>('Manu and Services'!#REF!-'Manu and Services'!#REF!)/'Manu and Services'!#REF!</f>
        <v>#REF!</v>
      </c>
      <c r="E10" t="e">
        <f>('Manu and Services'!#REF!-'Manu and Services'!#REF!)/'Manu and Services'!#REF!</f>
        <v>#REF!</v>
      </c>
      <c r="F10" t="e">
        <f>('Manu and Services'!#REF!-'Manu and Services'!#REF!)/'Manu and Services'!#REF!</f>
        <v>#REF!</v>
      </c>
      <c r="G10" t="e">
        <f>('Manu and Services'!#REF!-'Manu and Services'!#REF!)/'Manu and Services'!#REF!</f>
        <v>#REF!</v>
      </c>
      <c r="H10" t="e">
        <f>('Manu and Services'!#REF!-'Manu and Services'!#REF!)/'Manu and Services'!#REF!</f>
        <v>#REF!</v>
      </c>
      <c r="I10" t="e">
        <f>('Manu and Services'!#REF!-'Manu and Services'!#REF!)/'Manu and Services'!#REF!</f>
        <v>#REF!</v>
      </c>
      <c r="J10" t="e">
        <f>('Manu and Services'!#REF!-'Manu and Services'!#REF!)/'Manu and Services'!#REF!</f>
        <v>#REF!</v>
      </c>
      <c r="K10" t="e">
        <f>('Manu and Services'!#REF!-'Manu and Services'!#REF!)/'Manu and Services'!#REF!</f>
        <v>#REF!</v>
      </c>
      <c r="L10" t="e">
        <f>('Manu and Services'!#REF!-'Manu and Services'!#REF!)/'Manu and Services'!#REF!</f>
        <v>#REF!</v>
      </c>
      <c r="M10" t="e">
        <f>('Manu and Services'!#REF!-'Manu and Services'!#REF!)/'Manu and Services'!#REF!</f>
        <v>#REF!</v>
      </c>
      <c r="N10" t="e">
        <f>('Manu and Services'!#REF!-'Manu and Services'!#REF!)/'Manu and Services'!#REF!</f>
        <v>#REF!</v>
      </c>
      <c r="O10" t="e">
        <f>('Manu and Services'!#REF!-'Manu and Services'!#REF!)/'Manu and Services'!#REF!</f>
        <v>#REF!</v>
      </c>
      <c r="P10" t="e">
        <f>('Manu and Services'!#REF!-'Manu and Services'!#REF!)/'Manu and Services'!#REF!</f>
        <v>#REF!</v>
      </c>
      <c r="Q10" t="e">
        <f>('Manu and Services'!#REF!-'Manu and Services'!#REF!)/'Manu and Services'!#REF!</f>
        <v>#REF!</v>
      </c>
      <c r="R10" t="e">
        <f>('Manu and Services'!#REF!-'Manu and Services'!#REF!)/'Manu and Services'!#REF!</f>
        <v>#REF!</v>
      </c>
      <c r="S10" t="e">
        <f>('Manu and Services'!#REF!-'Manu and Services'!#REF!)/'Manu and Services'!#REF!</f>
        <v>#REF!</v>
      </c>
      <c r="T10" t="e">
        <f>('Manu and Services'!#REF!-'Manu and Services'!#REF!)/'Manu and Services'!#REF!</f>
        <v>#REF!</v>
      </c>
      <c r="U10" t="e">
        <f>('Manu and Services'!#REF!-'Manu and Services'!#REF!)/'Manu and Services'!#REF!</f>
        <v>#REF!</v>
      </c>
      <c r="V10" t="e">
        <f>('Manu and Services'!#REF!-'Manu and Services'!#REF!)/'Manu and Services'!#REF!</f>
        <v>#REF!</v>
      </c>
      <c r="W10" t="e">
        <f>('Manu and Services'!#REF!-'Manu and Services'!#REF!)/'Manu and Services'!#REF!</f>
        <v>#REF!</v>
      </c>
      <c r="X10" t="e">
        <f>('Manu and Services'!#REF!-'Manu and Services'!#REF!)/'Manu and Services'!#REF!</f>
        <v>#REF!</v>
      </c>
      <c r="Y10" t="e">
        <f>('Manu and Services'!#REF!-'Manu and Services'!#REF!)/'Manu and Services'!#REF!</f>
        <v>#REF!</v>
      </c>
    </row>
    <row r="11" spans="1:25" ht="27.75" customHeight="1" x14ac:dyDescent="0.25">
      <c r="A11" s="2" t="s">
        <v>56</v>
      </c>
      <c r="C11" t="e">
        <f>('Manu and Services'!#REF!-'Manu and Services'!#REF!)/'Manu and Services'!#REF!</f>
        <v>#REF!</v>
      </c>
      <c r="D11" t="e">
        <f>('Manu and Services'!#REF!-'Manu and Services'!#REF!)/'Manu and Services'!#REF!</f>
        <v>#REF!</v>
      </c>
      <c r="E11" t="e">
        <f>('Manu and Services'!#REF!-'Manu and Services'!#REF!)/'Manu and Services'!#REF!</f>
        <v>#REF!</v>
      </c>
      <c r="F11" t="e">
        <f>('Manu and Services'!#REF!-'Manu and Services'!#REF!)/'Manu and Services'!#REF!</f>
        <v>#REF!</v>
      </c>
      <c r="G11" t="e">
        <f>('Manu and Services'!#REF!-'Manu and Services'!#REF!)/'Manu and Services'!#REF!</f>
        <v>#REF!</v>
      </c>
      <c r="H11" t="e">
        <f>('Manu and Services'!#REF!-'Manu and Services'!#REF!)/'Manu and Services'!#REF!</f>
        <v>#REF!</v>
      </c>
      <c r="I11" t="e">
        <f>('Manu and Services'!#REF!-'Manu and Services'!#REF!)/'Manu and Services'!#REF!</f>
        <v>#REF!</v>
      </c>
      <c r="J11" t="e">
        <f>('Manu and Services'!#REF!-'Manu and Services'!#REF!)/'Manu and Services'!#REF!</f>
        <v>#REF!</v>
      </c>
      <c r="K11" t="e">
        <f>('Manu and Services'!#REF!-'Manu and Services'!#REF!)/'Manu and Services'!#REF!</f>
        <v>#REF!</v>
      </c>
      <c r="L11" t="e">
        <f>('Manu and Services'!#REF!-'Manu and Services'!#REF!)/'Manu and Services'!#REF!</f>
        <v>#REF!</v>
      </c>
      <c r="M11" t="e">
        <f>('Manu and Services'!#REF!-'Manu and Services'!#REF!)/'Manu and Services'!#REF!</f>
        <v>#REF!</v>
      </c>
      <c r="N11" t="e">
        <f>('Manu and Services'!#REF!-'Manu and Services'!#REF!)/'Manu and Services'!#REF!</f>
        <v>#REF!</v>
      </c>
      <c r="O11" t="e">
        <f>('Manu and Services'!#REF!-'Manu and Services'!#REF!)/'Manu and Services'!#REF!</f>
        <v>#REF!</v>
      </c>
      <c r="P11" t="e">
        <f>('Manu and Services'!#REF!-'Manu and Services'!#REF!)/'Manu and Services'!#REF!</f>
        <v>#REF!</v>
      </c>
      <c r="Q11" t="e">
        <f>('Manu and Services'!#REF!-'Manu and Services'!#REF!)/'Manu and Services'!#REF!</f>
        <v>#REF!</v>
      </c>
      <c r="R11" t="e">
        <f>('Manu and Services'!#REF!-'Manu and Services'!#REF!)/'Manu and Services'!#REF!</f>
        <v>#REF!</v>
      </c>
      <c r="S11" t="e">
        <f>('Manu and Services'!#REF!-'Manu and Services'!#REF!)/'Manu and Services'!#REF!</f>
        <v>#REF!</v>
      </c>
      <c r="T11" t="e">
        <f>('Manu and Services'!#REF!-'Manu and Services'!#REF!)/'Manu and Services'!#REF!</f>
        <v>#REF!</v>
      </c>
      <c r="U11" t="e">
        <f>('Manu and Services'!#REF!-'Manu and Services'!#REF!)/'Manu and Services'!#REF!</f>
        <v>#REF!</v>
      </c>
      <c r="V11" t="e">
        <f>('Manu and Services'!#REF!-'Manu and Services'!#REF!)/'Manu and Services'!#REF!</f>
        <v>#REF!</v>
      </c>
      <c r="W11" t="e">
        <f>('Manu and Services'!#REF!-'Manu and Services'!#REF!)/'Manu and Services'!#REF!</f>
        <v>#REF!</v>
      </c>
      <c r="X11" t="e">
        <f>('Manu and Services'!#REF!-'Manu and Services'!#REF!)/'Manu and Services'!#REF!</f>
        <v>#REF!</v>
      </c>
      <c r="Y11" t="e">
        <f>('Manu and Services'!#REF!-'Manu and Services'!#REF!)/'Manu and Services'!#REF!</f>
        <v>#REF!</v>
      </c>
    </row>
    <row r="12" spans="1:25" ht="27.75" customHeight="1" x14ac:dyDescent="0.25">
      <c r="A12" s="2" t="s">
        <v>51</v>
      </c>
      <c r="C12" t="e">
        <f>('Manu and Services'!#REF!-'Manu and Services'!#REF!)/'Manu and Services'!#REF!</f>
        <v>#REF!</v>
      </c>
      <c r="D12" t="e">
        <f>('Manu and Services'!#REF!-'Manu and Services'!#REF!)/'Manu and Services'!#REF!</f>
        <v>#REF!</v>
      </c>
      <c r="E12" t="e">
        <f>('Manu and Services'!#REF!-'Manu and Services'!#REF!)/'Manu and Services'!#REF!</f>
        <v>#REF!</v>
      </c>
      <c r="F12" t="e">
        <f>('Manu and Services'!#REF!-'Manu and Services'!#REF!)/'Manu and Services'!#REF!</f>
        <v>#REF!</v>
      </c>
      <c r="G12" t="e">
        <f>('Manu and Services'!#REF!-'Manu and Services'!#REF!)/'Manu and Services'!#REF!</f>
        <v>#REF!</v>
      </c>
      <c r="H12" t="e">
        <f>('Manu and Services'!#REF!-'Manu and Services'!#REF!)/'Manu and Services'!#REF!</f>
        <v>#REF!</v>
      </c>
      <c r="I12" t="e">
        <f>('Manu and Services'!#REF!-'Manu and Services'!#REF!)/'Manu and Services'!#REF!</f>
        <v>#REF!</v>
      </c>
      <c r="J12" t="e">
        <f>('Manu and Services'!#REF!-'Manu and Services'!#REF!)/'Manu and Services'!#REF!</f>
        <v>#REF!</v>
      </c>
      <c r="K12" t="e">
        <f>('Manu and Services'!#REF!-'Manu and Services'!#REF!)/'Manu and Services'!#REF!</f>
        <v>#REF!</v>
      </c>
      <c r="L12" t="e">
        <f>('Manu and Services'!#REF!-'Manu and Services'!#REF!)/'Manu and Services'!#REF!</f>
        <v>#REF!</v>
      </c>
      <c r="M12" t="e">
        <f>('Manu and Services'!#REF!-'Manu and Services'!#REF!)/'Manu and Services'!#REF!</f>
        <v>#REF!</v>
      </c>
      <c r="N12" t="e">
        <f>('Manu and Services'!#REF!-'Manu and Services'!#REF!)/'Manu and Services'!#REF!</f>
        <v>#REF!</v>
      </c>
      <c r="O12" t="e">
        <f>('Manu and Services'!#REF!-'Manu and Services'!#REF!)/'Manu and Services'!#REF!</f>
        <v>#REF!</v>
      </c>
      <c r="P12" t="e">
        <f>('Manu and Services'!#REF!-'Manu and Services'!#REF!)/'Manu and Services'!#REF!</f>
        <v>#REF!</v>
      </c>
      <c r="Q12" t="e">
        <f>('Manu and Services'!#REF!-'Manu and Services'!#REF!)/'Manu and Services'!#REF!</f>
        <v>#REF!</v>
      </c>
      <c r="R12" t="e">
        <f>('Manu and Services'!#REF!-'Manu and Services'!#REF!)/'Manu and Services'!#REF!</f>
        <v>#REF!</v>
      </c>
      <c r="S12" t="e">
        <f>('Manu and Services'!B10-'Manu and Services'!#REF!)/'Manu and Services'!#REF!</f>
        <v>#REF!</v>
      </c>
      <c r="T12">
        <f>('Manu and Services'!C10-'Manu and Services'!B10)/'Manu and Services'!B10</f>
        <v>0.21364182860457914</v>
      </c>
      <c r="U12">
        <f>('Manu and Services'!D10-'Manu and Services'!C10)/'Manu and Services'!C10</f>
        <v>-0.11843611382970091</v>
      </c>
      <c r="V12">
        <f>('Manu and Services'!E10-'Manu and Services'!D10)/'Manu and Services'!D10</f>
        <v>-5.5929804042960711E-2</v>
      </c>
      <c r="W12">
        <f>('Manu and Services'!F10-'Manu and Services'!E10)/'Manu and Services'!E10</f>
        <v>5.9492367972065453E-2</v>
      </c>
      <c r="X12">
        <f>('Manu and Services'!G10-'Manu and Services'!F10)/'Manu and Services'!F10</f>
        <v>-2.2723270316302592E-2</v>
      </c>
      <c r="Y12">
        <f>('Manu and Services'!H10-'Manu and Services'!G10)/'Manu and Services'!G10</f>
        <v>3.3702417962921234E-2</v>
      </c>
    </row>
    <row r="13" spans="1:25" ht="27.75" customHeight="1" x14ac:dyDescent="0.25">
      <c r="A13" s="2" t="s">
        <v>52</v>
      </c>
      <c r="C13" t="e">
        <f>('Manu and Services'!#REF!-'Manu and Services'!#REF!)/'Manu and Services'!#REF!</f>
        <v>#REF!</v>
      </c>
      <c r="D13" t="e">
        <f>('Manu and Services'!#REF!-'Manu and Services'!#REF!)/'Manu and Services'!#REF!</f>
        <v>#REF!</v>
      </c>
      <c r="E13" t="e">
        <f>('Manu and Services'!#REF!-'Manu and Services'!#REF!)/'Manu and Services'!#REF!</f>
        <v>#REF!</v>
      </c>
      <c r="F13" t="e">
        <f>('Manu and Services'!#REF!-'Manu and Services'!#REF!)/'Manu and Services'!#REF!</f>
        <v>#REF!</v>
      </c>
      <c r="G13" t="e">
        <f>('Manu and Services'!#REF!-'Manu and Services'!#REF!)/'Manu and Services'!#REF!</f>
        <v>#REF!</v>
      </c>
      <c r="H13" t="e">
        <f>('Manu and Services'!#REF!-'Manu and Services'!#REF!)/'Manu and Services'!#REF!</f>
        <v>#REF!</v>
      </c>
      <c r="I13" t="e">
        <f>('Manu and Services'!#REF!-'Manu and Services'!#REF!)/'Manu and Services'!#REF!</f>
        <v>#REF!</v>
      </c>
      <c r="J13" t="e">
        <f>('Manu and Services'!#REF!-'Manu and Services'!#REF!)/'Manu and Services'!#REF!</f>
        <v>#REF!</v>
      </c>
      <c r="K13" t="e">
        <f>('Manu and Services'!#REF!-'Manu and Services'!#REF!)/'Manu and Services'!#REF!</f>
        <v>#REF!</v>
      </c>
      <c r="L13" t="e">
        <f>('Manu and Services'!#REF!-'Manu and Services'!#REF!)/'Manu and Services'!#REF!</f>
        <v>#REF!</v>
      </c>
      <c r="M13" t="e">
        <f>('Manu and Services'!#REF!-'Manu and Services'!#REF!)/'Manu and Services'!#REF!</f>
        <v>#REF!</v>
      </c>
      <c r="N13" t="e">
        <f>('Manu and Services'!#REF!-'Manu and Services'!#REF!)/'Manu and Services'!#REF!</f>
        <v>#REF!</v>
      </c>
      <c r="O13" t="e">
        <f>('Manu and Services'!#REF!-'Manu and Services'!#REF!)/'Manu and Services'!#REF!</f>
        <v>#REF!</v>
      </c>
      <c r="P13" t="e">
        <f>('Manu and Services'!#REF!-'Manu and Services'!#REF!)/'Manu and Services'!#REF!</f>
        <v>#REF!</v>
      </c>
      <c r="Q13" t="e">
        <f>('Manu and Services'!#REF!-'Manu and Services'!#REF!)/'Manu and Services'!#REF!</f>
        <v>#REF!</v>
      </c>
      <c r="R13" t="e">
        <f>('Manu and Services'!#REF!-'Manu and Services'!#REF!)/'Manu and Services'!#REF!</f>
        <v>#REF!</v>
      </c>
      <c r="S13" t="e">
        <f>('Manu and Services'!B11-'Manu and Services'!#REF!)/'Manu and Services'!#REF!</f>
        <v>#REF!</v>
      </c>
      <c r="T13">
        <f>('Manu and Services'!C11-'Manu and Services'!B11)/'Manu and Services'!B11</f>
        <v>-1.6056587950550767E-2</v>
      </c>
      <c r="U13">
        <f>('Manu and Services'!D11-'Manu and Services'!C11)/'Manu and Services'!C11</f>
        <v>0.15807917796109722</v>
      </c>
      <c r="V13">
        <f>('Manu and Services'!E11-'Manu and Services'!D11)/'Manu and Services'!D11</f>
        <v>5.8405605624583731E-3</v>
      </c>
      <c r="W13">
        <f>('Manu and Services'!F11-'Manu and Services'!E11)/'Manu and Services'!E11</f>
        <v>0.12985013946351776</v>
      </c>
      <c r="X13">
        <f>('Manu and Services'!G11-'Manu and Services'!F11)/'Manu and Services'!F11</f>
        <v>5.5030538142978196E-2</v>
      </c>
      <c r="Y13">
        <f>('Manu and Services'!H11-'Manu and Services'!G11)/'Manu and Services'!G11</f>
        <v>0.12407405381441043</v>
      </c>
    </row>
    <row r="14" spans="1:25" ht="27.75" customHeight="1" x14ac:dyDescent="0.25">
      <c r="A14" s="2" t="s">
        <v>53</v>
      </c>
      <c r="C14" t="e">
        <f>('Manu and Services'!#REF!-'Manu and Services'!#REF!)/'Manu and Services'!#REF!</f>
        <v>#REF!</v>
      </c>
      <c r="D14" t="e">
        <f>('Manu and Services'!#REF!-'Manu and Services'!#REF!)/'Manu and Services'!#REF!</f>
        <v>#REF!</v>
      </c>
      <c r="E14" t="e">
        <f>('Manu and Services'!#REF!-'Manu and Services'!#REF!)/'Manu and Services'!#REF!</f>
        <v>#REF!</v>
      </c>
      <c r="F14" t="e">
        <f>('Manu and Services'!#REF!-'Manu and Services'!#REF!)/'Manu and Services'!#REF!</f>
        <v>#REF!</v>
      </c>
      <c r="G14" t="e">
        <f>('Manu and Services'!#REF!-'Manu and Services'!#REF!)/'Manu and Services'!#REF!</f>
        <v>#REF!</v>
      </c>
      <c r="H14" t="e">
        <f>('Manu and Services'!#REF!-'Manu and Services'!#REF!)/'Manu and Services'!#REF!</f>
        <v>#REF!</v>
      </c>
      <c r="I14" t="e">
        <f>('Manu and Services'!#REF!-'Manu and Services'!#REF!)/'Manu and Services'!#REF!</f>
        <v>#REF!</v>
      </c>
      <c r="J14" t="e">
        <f>('Manu and Services'!#REF!-'Manu and Services'!#REF!)/'Manu and Services'!#REF!</f>
        <v>#REF!</v>
      </c>
      <c r="K14" t="e">
        <f>('Manu and Services'!#REF!-'Manu and Services'!#REF!)/'Manu and Services'!#REF!</f>
        <v>#REF!</v>
      </c>
      <c r="L14" t="e">
        <f>('Manu and Services'!#REF!-'Manu and Services'!#REF!)/'Manu and Services'!#REF!</f>
        <v>#REF!</v>
      </c>
      <c r="M14" t="e">
        <f>('Manu and Services'!#REF!-'Manu and Services'!#REF!)/'Manu and Services'!#REF!</f>
        <v>#REF!</v>
      </c>
      <c r="N14" t="e">
        <f>('Manu and Services'!#REF!-'Manu and Services'!#REF!)/'Manu and Services'!#REF!</f>
        <v>#REF!</v>
      </c>
      <c r="O14" t="e">
        <f>('Manu and Services'!#REF!-'Manu and Services'!#REF!)/'Manu and Services'!#REF!</f>
        <v>#REF!</v>
      </c>
      <c r="P14" t="e">
        <f>('Manu and Services'!#REF!-'Manu and Services'!#REF!)/'Manu and Services'!#REF!</f>
        <v>#REF!</v>
      </c>
      <c r="Q14" t="e">
        <f>('Manu and Services'!#REF!-'Manu and Services'!#REF!)/'Manu and Services'!#REF!</f>
        <v>#REF!</v>
      </c>
      <c r="R14" t="e">
        <f>('Manu and Services'!#REF!-'Manu and Services'!#REF!)/'Manu and Services'!#REF!</f>
        <v>#REF!</v>
      </c>
      <c r="S14" t="e">
        <f>('Manu and Services'!B12-'Manu and Services'!#REF!)/'Manu and Services'!#REF!</f>
        <v>#REF!</v>
      </c>
      <c r="T14">
        <f>('Manu and Services'!C12-'Manu and Services'!B12)/'Manu and Services'!B12</f>
        <v>-0.26007661915678915</v>
      </c>
      <c r="U14">
        <f>('Manu and Services'!D12-'Manu and Services'!C12)/'Manu and Services'!C12</f>
        <v>-7.5663877662993984E-2</v>
      </c>
      <c r="V14">
        <f>('Manu and Services'!E12-'Manu and Services'!D12)/'Manu and Services'!D12</f>
        <v>-6.9774805243660962E-2</v>
      </c>
      <c r="W14">
        <f>('Manu and Services'!F12-'Manu and Services'!E12)/'Manu and Services'!E12</f>
        <v>7.3859019297410455E-2</v>
      </c>
      <c r="X14">
        <f>('Manu and Services'!G12-'Manu and Services'!F12)/'Manu and Services'!F12</f>
        <v>-0.15035645414890858</v>
      </c>
      <c r="Y14">
        <f>('Manu and Services'!H12-'Manu and Services'!G12)/'Manu and Services'!G12</f>
        <v>0.11300007918000174</v>
      </c>
    </row>
    <row r="15" spans="1:25" ht="27.75" customHeight="1" x14ac:dyDescent="0.25">
      <c r="A15" s="2" t="s">
        <v>76</v>
      </c>
      <c r="C15" t="e">
        <f>('Manu and Services'!#REF!-'Manu and Services'!#REF!)/'Manu and Services'!#REF!</f>
        <v>#REF!</v>
      </c>
      <c r="D15" t="e">
        <f>('Manu and Services'!#REF!-'Manu and Services'!#REF!)/'Manu and Services'!#REF!</f>
        <v>#REF!</v>
      </c>
      <c r="E15" t="e">
        <f>('Manu and Services'!#REF!-'Manu and Services'!#REF!)/'Manu and Services'!#REF!</f>
        <v>#REF!</v>
      </c>
      <c r="F15" t="e">
        <f>('Manu and Services'!#REF!-'Manu and Services'!#REF!)/'Manu and Services'!#REF!</f>
        <v>#REF!</v>
      </c>
      <c r="G15" t="e">
        <f>('Manu and Services'!#REF!-'Manu and Services'!#REF!)/'Manu and Services'!#REF!</f>
        <v>#REF!</v>
      </c>
      <c r="H15" t="e">
        <f>('Manu and Services'!#REF!-'Manu and Services'!#REF!)/'Manu and Services'!#REF!</f>
        <v>#REF!</v>
      </c>
      <c r="I15" t="e">
        <f>('Manu and Services'!#REF!-'Manu and Services'!#REF!)/'Manu and Services'!#REF!</f>
        <v>#REF!</v>
      </c>
      <c r="J15" t="e">
        <f>('Manu and Services'!#REF!-'Manu and Services'!#REF!)/'Manu and Services'!#REF!</f>
        <v>#REF!</v>
      </c>
      <c r="K15" t="e">
        <f>('Manu and Services'!#REF!-'Manu and Services'!#REF!)/'Manu and Services'!#REF!</f>
        <v>#REF!</v>
      </c>
      <c r="L15" t="e">
        <f>('Manu and Services'!#REF!-'Manu and Services'!#REF!)/'Manu and Services'!#REF!</f>
        <v>#REF!</v>
      </c>
      <c r="M15" t="e">
        <f>('Manu and Services'!#REF!-'Manu and Services'!#REF!)/'Manu and Services'!#REF!</f>
        <v>#REF!</v>
      </c>
      <c r="N15" t="e">
        <f>('Manu and Services'!#REF!-'Manu and Services'!#REF!)/'Manu and Services'!#REF!</f>
        <v>#REF!</v>
      </c>
      <c r="O15" t="e">
        <f>('Manu and Services'!#REF!-'Manu and Services'!#REF!)/'Manu and Services'!#REF!</f>
        <v>#REF!</v>
      </c>
      <c r="P15" t="e">
        <f>('Manu and Services'!#REF!-'Manu and Services'!#REF!)/'Manu and Services'!#REF!</f>
        <v>#REF!</v>
      </c>
      <c r="Q15" t="e">
        <f>('Manu and Services'!#REF!-'Manu and Services'!#REF!)/'Manu and Services'!#REF!</f>
        <v>#REF!</v>
      </c>
      <c r="R15" t="e">
        <f>('Manu and Services'!#REF!-'Manu and Services'!#REF!)/'Manu and Services'!#REF!</f>
        <v>#REF!</v>
      </c>
      <c r="S15" t="e">
        <f>('Manu and Services'!B13-'Manu and Services'!#REF!)/'Manu and Services'!#REF!</f>
        <v>#REF!</v>
      </c>
      <c r="T15">
        <f>('Manu and Services'!C13-'Manu and Services'!B13)/'Manu and Services'!B13</f>
        <v>1.5049362617855493E-2</v>
      </c>
      <c r="U15">
        <f>('Manu and Services'!D13-'Manu and Services'!C13)/'Manu and Services'!C13</f>
        <v>1.7638175951182129E-2</v>
      </c>
      <c r="V15">
        <f>('Manu and Services'!E13-'Manu and Services'!D13)/'Manu and Services'!D13</f>
        <v>-6.1187599784177978E-3</v>
      </c>
      <c r="W15">
        <f>('Manu and Services'!F13-'Manu and Services'!E13)/'Manu and Services'!E13</f>
        <v>3.8215131142579906E-2</v>
      </c>
      <c r="X15">
        <f>('Manu and Services'!G13-'Manu and Services'!F13)/'Manu and Services'!F13</f>
        <v>3.4280636634813046E-2</v>
      </c>
      <c r="Y15">
        <f>('Manu and Services'!H13-'Manu and Services'!G13)/'Manu and Services'!G13</f>
        <v>3.6791750290517948E-2</v>
      </c>
    </row>
    <row r="16" spans="1:25" ht="27.75" customHeight="1" x14ac:dyDescent="0.25">
      <c r="A16" s="2"/>
    </row>
    <row r="17" spans="1:25" ht="27.75" customHeight="1" x14ac:dyDescent="0.25">
      <c r="A17" t="s">
        <v>85</v>
      </c>
    </row>
    <row r="18" spans="1:25" ht="15" x14ac:dyDescent="0.25">
      <c r="C18">
        <v>1994</v>
      </c>
      <c r="D18">
        <v>1995</v>
      </c>
      <c r="E18">
        <v>1996</v>
      </c>
      <c r="F18">
        <v>1997</v>
      </c>
      <c r="G18">
        <v>1998</v>
      </c>
      <c r="H18">
        <v>1999</v>
      </c>
      <c r="I18">
        <v>2000</v>
      </c>
      <c r="J18">
        <v>2001</v>
      </c>
      <c r="K18">
        <v>2002</v>
      </c>
      <c r="L18">
        <v>2003</v>
      </c>
      <c r="M18">
        <v>2004</v>
      </c>
      <c r="N18">
        <v>2005</v>
      </c>
      <c r="O18">
        <v>2006</v>
      </c>
      <c r="P18">
        <v>2007</v>
      </c>
      <c r="Q18">
        <v>2008</v>
      </c>
      <c r="R18">
        <v>2009</v>
      </c>
      <c r="S18">
        <v>2010</v>
      </c>
      <c r="T18">
        <v>2011</v>
      </c>
      <c r="U18">
        <v>2012</v>
      </c>
      <c r="V18">
        <v>2013</v>
      </c>
      <c r="W18">
        <v>2014</v>
      </c>
      <c r="X18">
        <v>2015</v>
      </c>
      <c r="Y18">
        <v>2016</v>
      </c>
    </row>
    <row r="19" spans="1:25" ht="27.75" customHeight="1" x14ac:dyDescent="0.25">
      <c r="A19" t="s">
        <v>50</v>
      </c>
      <c r="C19" t="e">
        <f>B67*(('Manu and Services'!#REF!/'Manu and Services'!#REF!)*(('Manu and Services'!#REF!/'Manu and Services'!#REF!)-1))</f>
        <v>#REF!</v>
      </c>
      <c r="D19" t="e">
        <f>C67*(('Manu and Services'!#REF!/'Manu and Services'!#REF!)*(('Manu and Services'!#REF!/'Manu and Services'!#REF!)-1))</f>
        <v>#REF!</v>
      </c>
      <c r="E19" t="e">
        <f>D67*(('Manu and Services'!#REF!/'Manu and Services'!#REF!)*(('Manu and Services'!#REF!/'Manu and Services'!#REF!)-1))</f>
        <v>#REF!</v>
      </c>
      <c r="F19" t="e">
        <f>E67*(('Manu and Services'!#REF!/'Manu and Services'!#REF!)*(('Manu and Services'!#REF!/'Manu and Services'!#REF!)-1))</f>
        <v>#REF!</v>
      </c>
      <c r="G19" t="e">
        <f>F67*(('Manu and Services'!#REF!/'Manu and Services'!#REF!)*(('Manu and Services'!#REF!/'Manu and Services'!#REF!)-1))</f>
        <v>#REF!</v>
      </c>
      <c r="H19" t="e">
        <f>G67*(('Manu and Services'!#REF!/'Manu and Services'!#REF!)*(('Manu and Services'!#REF!/'Manu and Services'!#REF!)-1))</f>
        <v>#REF!</v>
      </c>
      <c r="I19" t="e">
        <f>H67*(('Manu and Services'!#REF!/'Manu and Services'!#REF!)*(('Manu and Services'!#REF!/'Manu and Services'!#REF!)-1))</f>
        <v>#REF!</v>
      </c>
      <c r="J19" t="e">
        <f>I67*(('Manu and Services'!#REF!/'Manu and Services'!#REF!)*(('Manu and Services'!#REF!/'Manu and Services'!#REF!)-1))</f>
        <v>#REF!</v>
      </c>
      <c r="K19" t="e">
        <f>J67*(('Manu and Services'!#REF!/'Manu and Services'!#REF!)*(('Manu and Services'!#REF!/'Manu and Services'!#REF!)-1))</f>
        <v>#REF!</v>
      </c>
      <c r="L19" t="e">
        <f>K67*(('Manu and Services'!#REF!/'Manu and Services'!#REF!)*(('Manu and Services'!#REF!/'Manu and Services'!#REF!)-1))</f>
        <v>#REF!</v>
      </c>
      <c r="M19" t="e">
        <f>L67*(('Manu and Services'!#REF!/'Manu and Services'!#REF!)*(('Manu and Services'!#REF!/'Manu and Services'!#REF!)-1))</f>
        <v>#REF!</v>
      </c>
      <c r="N19" t="e">
        <f>M67*(('Manu and Services'!#REF!/'Manu and Services'!#REF!)*(('Manu and Services'!#REF!/'Manu and Services'!#REF!)-1))</f>
        <v>#REF!</v>
      </c>
      <c r="O19" t="e">
        <f>N67*(('Manu and Services'!#REF!/'Manu and Services'!#REF!)*(('Manu and Services'!#REF!/'Manu and Services'!#REF!)-1))</f>
        <v>#REF!</v>
      </c>
      <c r="P19" t="e">
        <f>O67*(('Manu and Services'!#REF!/'Manu and Services'!#REF!)*(('Manu and Services'!#REF!/'Manu and Services'!#REF!)-1))</f>
        <v>#REF!</v>
      </c>
      <c r="Q19" t="e">
        <f>P67*(('Manu and Services'!#REF!/'Manu and Services'!#REF!)*(('Manu and Services'!#REF!/'Manu and Services'!#REF!)-1))</f>
        <v>#REF!</v>
      </c>
      <c r="R19" t="e">
        <f>Q67*(('Manu and Services'!#REF!/'Manu and Services'!#REF!)*(('Manu and Services'!#REF!/'Manu and Services'!#REF!)-1))</f>
        <v>#REF!</v>
      </c>
      <c r="S19" t="e">
        <f>R67*(('Manu and Services'!#REF!/'Manu and Services'!#REF!)*(('Manu and Services'!B3/'Manu and Services'!#REF!)-1))</f>
        <v>#REF!</v>
      </c>
      <c r="T19">
        <f>S67*(('Manu and Services'!B3/'Manu and Services'!B$13)*(('Manu and Services'!C3/'Manu and Services'!B3)-1))</f>
        <v>-1.0636630951041735E-4</v>
      </c>
      <c r="U19">
        <f>T67*(('Manu and Services'!C3/'Manu and Services'!C$13)*(('Manu and Services'!D3/'Manu and Services'!C3)-1))</f>
        <v>5.5169092000981689E-4</v>
      </c>
      <c r="V19">
        <f>U67*(('Manu and Services'!D3/'Manu and Services'!D$13)*(('Manu and Services'!E3/'Manu and Services'!D3)-1))</f>
        <v>2.9228696499331882E-3</v>
      </c>
      <c r="W19">
        <f>V67*(('Manu and Services'!E3/'Manu and Services'!E$13)*(('Manu and Services'!F3/'Manu and Services'!E3)-1))</f>
        <v>1.6151602493119355E-3</v>
      </c>
      <c r="X19">
        <f>W67*(('Manu and Services'!F3/'Manu and Services'!F$13)*(('Manu and Services'!G3/'Manu and Services'!F3)-1))</f>
        <v>2.5885794995816193E-3</v>
      </c>
      <c r="Y19">
        <f>X67*(('Manu and Services'!G3/'Manu and Services'!G$13)*(('Manu and Services'!H3/'Manu and Services'!G3)-1))</f>
        <v>3.7556473893966591E-4</v>
      </c>
    </row>
    <row r="20" spans="1:25" ht="27.75" customHeight="1" x14ac:dyDescent="0.25">
      <c r="A20" t="s">
        <v>49</v>
      </c>
      <c r="C20" t="e">
        <f>B68*(('Manu and Services'!#REF!/'Manu and Services'!#REF!)*(('Manu and Services'!#REF!/'Manu and Services'!#REF!)-1))</f>
        <v>#REF!</v>
      </c>
      <c r="D20" t="e">
        <f>C68*(('Manu and Services'!#REF!/'Manu and Services'!#REF!)*(('Manu and Services'!#REF!/'Manu and Services'!#REF!)-1))</f>
        <v>#REF!</v>
      </c>
      <c r="E20" t="e">
        <f>D68*(('Manu and Services'!#REF!/'Manu and Services'!#REF!)*(('Manu and Services'!#REF!/'Manu and Services'!#REF!)-1))</f>
        <v>#REF!</v>
      </c>
      <c r="F20" t="e">
        <f>E68*(('Manu and Services'!#REF!/'Manu and Services'!#REF!)*(('Manu and Services'!#REF!/'Manu and Services'!#REF!)-1))</f>
        <v>#REF!</v>
      </c>
      <c r="G20" t="e">
        <f>F68*(('Manu and Services'!#REF!/'Manu and Services'!#REF!)*(('Manu and Services'!#REF!/'Manu and Services'!#REF!)-1))</f>
        <v>#REF!</v>
      </c>
      <c r="H20" t="e">
        <f>G68*(('Manu and Services'!#REF!/'Manu and Services'!#REF!)*(('Manu and Services'!#REF!/'Manu and Services'!#REF!)-1))</f>
        <v>#REF!</v>
      </c>
      <c r="I20" t="e">
        <f>H68*(('Manu and Services'!#REF!/'Manu and Services'!#REF!)*(('Manu and Services'!#REF!/'Manu and Services'!#REF!)-1))</f>
        <v>#REF!</v>
      </c>
      <c r="J20" t="e">
        <f>I68*(('Manu and Services'!#REF!/'Manu and Services'!#REF!)*(('Manu and Services'!#REF!/'Manu and Services'!#REF!)-1))</f>
        <v>#REF!</v>
      </c>
      <c r="K20" t="e">
        <f>J68*(('Manu and Services'!#REF!/'Manu and Services'!#REF!)*(('Manu and Services'!#REF!/'Manu and Services'!#REF!)-1))</f>
        <v>#REF!</v>
      </c>
      <c r="L20" t="e">
        <f>K68*(('Manu and Services'!#REF!/'Manu and Services'!#REF!)*(('Manu and Services'!#REF!/'Manu and Services'!#REF!)-1))</f>
        <v>#REF!</v>
      </c>
      <c r="M20" t="e">
        <f>L68*(('Manu and Services'!#REF!/'Manu and Services'!#REF!)*(('Manu and Services'!#REF!/'Manu and Services'!#REF!)-1))</f>
        <v>#REF!</v>
      </c>
      <c r="N20" t="e">
        <f>M68*(('Manu and Services'!#REF!/'Manu and Services'!#REF!)*(('Manu and Services'!#REF!/'Manu and Services'!#REF!)-1))</f>
        <v>#REF!</v>
      </c>
      <c r="O20" t="e">
        <f>N68*(('Manu and Services'!#REF!/'Manu and Services'!#REF!)*(('Manu and Services'!#REF!/'Manu and Services'!#REF!)-1))</f>
        <v>#REF!</v>
      </c>
      <c r="P20" t="e">
        <f>O68*(('Manu and Services'!#REF!/'Manu and Services'!#REF!)*(('Manu and Services'!#REF!/'Manu and Services'!#REF!)-1))</f>
        <v>#REF!</v>
      </c>
      <c r="Q20" t="e">
        <f>P68*(('Manu and Services'!#REF!/'Manu and Services'!#REF!)*(('Manu and Services'!#REF!/'Manu and Services'!#REF!)-1))</f>
        <v>#REF!</v>
      </c>
      <c r="R20" t="e">
        <f>Q68*(('Manu and Services'!#REF!/'Manu and Services'!#REF!)*(('Manu and Services'!#REF!/'Manu and Services'!#REF!)-1))</f>
        <v>#REF!</v>
      </c>
      <c r="S20" t="e">
        <f>R68*(('Manu and Services'!#REF!/'Manu and Services'!#REF!)*(('Manu and Services'!B4/'Manu and Services'!#REF!)-1))</f>
        <v>#REF!</v>
      </c>
      <c r="T20">
        <f>S68*(('Manu and Services'!B4/'Manu and Services'!B$13)*(('Manu and Services'!C4/'Manu and Services'!B4)-1))</f>
        <v>3.2861689164703604E-3</v>
      </c>
      <c r="U20">
        <f>T68*(('Manu and Services'!C4/'Manu and Services'!C$13)*(('Manu and Services'!D4/'Manu and Services'!C4)-1))</f>
        <v>6.1785975066357254E-4</v>
      </c>
      <c r="V20">
        <f>U68*(('Manu and Services'!D4/'Manu and Services'!D$13)*(('Manu and Services'!E4/'Manu and Services'!D4)-1))</f>
        <v>-6.143955166588091E-3</v>
      </c>
      <c r="W20">
        <f>V68*(('Manu and Services'!E4/'Manu and Services'!E$13)*(('Manu and Services'!F4/'Manu and Services'!E4)-1))</f>
        <v>-1.5711544141341792E-3</v>
      </c>
      <c r="X20">
        <f>W68*(('Manu and Services'!F4/'Manu and Services'!F$13)*(('Manu and Services'!G4/'Manu and Services'!F4)-1))</f>
        <v>5.1372160259015405E-3</v>
      </c>
      <c r="Y20">
        <f>X68*(('Manu and Services'!G4/'Manu and Services'!G$13)*(('Manu and Services'!H4/'Manu and Services'!G4)-1))</f>
        <v>4.1778804718405624E-4</v>
      </c>
    </row>
    <row r="21" spans="1:25" ht="27.75" customHeight="1" x14ac:dyDescent="0.25">
      <c r="A21" t="s">
        <v>48</v>
      </c>
      <c r="C21" t="e">
        <f>B69*(('Manu and Services'!#REF!/'Manu and Services'!#REF!)*(('Manu and Services'!#REF!/'Manu and Services'!#REF!)-1))</f>
        <v>#REF!</v>
      </c>
      <c r="D21" t="e">
        <f>C69*(('Manu and Services'!#REF!/'Manu and Services'!#REF!)*(('Manu and Services'!#REF!/'Manu and Services'!#REF!)-1))</f>
        <v>#REF!</v>
      </c>
      <c r="E21" t="e">
        <f>D69*(('Manu and Services'!#REF!/'Manu and Services'!#REF!)*(('Manu and Services'!#REF!/'Manu and Services'!#REF!)-1))</f>
        <v>#REF!</v>
      </c>
      <c r="F21" t="e">
        <f>E69*(('Manu and Services'!#REF!/'Manu and Services'!#REF!)*(('Manu and Services'!#REF!/'Manu and Services'!#REF!)-1))</f>
        <v>#REF!</v>
      </c>
      <c r="G21" t="e">
        <f>F69*(('Manu and Services'!#REF!/'Manu and Services'!#REF!)*(('Manu and Services'!#REF!/'Manu and Services'!#REF!)-1))</f>
        <v>#REF!</v>
      </c>
      <c r="H21" t="e">
        <f>G69*(('Manu and Services'!#REF!/'Manu and Services'!#REF!)*(('Manu and Services'!#REF!/'Manu and Services'!#REF!)-1))</f>
        <v>#REF!</v>
      </c>
      <c r="I21" t="e">
        <f>H69*(('Manu and Services'!#REF!/'Manu and Services'!#REF!)*(('Manu and Services'!#REF!/'Manu and Services'!#REF!)-1))</f>
        <v>#REF!</v>
      </c>
      <c r="J21" t="e">
        <f>I69*(('Manu and Services'!#REF!/'Manu and Services'!#REF!)*(('Manu and Services'!#REF!/'Manu and Services'!#REF!)-1))</f>
        <v>#REF!</v>
      </c>
      <c r="K21" t="e">
        <f>J69*(('Manu and Services'!#REF!/'Manu and Services'!#REF!)*(('Manu and Services'!#REF!/'Manu and Services'!#REF!)-1))</f>
        <v>#REF!</v>
      </c>
      <c r="L21" t="e">
        <f>K69*(('Manu and Services'!#REF!/'Manu and Services'!#REF!)*(('Manu and Services'!#REF!/'Manu and Services'!#REF!)-1))</f>
        <v>#REF!</v>
      </c>
      <c r="M21" t="e">
        <f>L69*(('Manu and Services'!#REF!/'Manu and Services'!#REF!)*(('Manu and Services'!#REF!/'Manu and Services'!#REF!)-1))</f>
        <v>#REF!</v>
      </c>
      <c r="N21" t="e">
        <f>M69*(('Manu and Services'!#REF!/'Manu and Services'!#REF!)*(('Manu and Services'!#REF!/'Manu and Services'!#REF!)-1))</f>
        <v>#REF!</v>
      </c>
      <c r="O21" t="e">
        <f>N69*(('Manu and Services'!#REF!/'Manu and Services'!#REF!)*(('Manu and Services'!#REF!/'Manu and Services'!#REF!)-1))</f>
        <v>#REF!</v>
      </c>
      <c r="P21" t="e">
        <f>O69*(('Manu and Services'!#REF!/'Manu and Services'!#REF!)*(('Manu and Services'!#REF!/'Manu and Services'!#REF!)-1))</f>
        <v>#REF!</v>
      </c>
      <c r="Q21" t="e">
        <f>P69*(('Manu and Services'!#REF!/'Manu and Services'!#REF!)*(('Manu and Services'!#REF!/'Manu and Services'!#REF!)-1))</f>
        <v>#REF!</v>
      </c>
      <c r="R21" t="e">
        <f>Q69*(('Manu and Services'!#REF!/'Manu and Services'!#REF!)*(('Manu and Services'!#REF!/'Manu and Services'!#REF!)-1))</f>
        <v>#REF!</v>
      </c>
      <c r="S21" t="e">
        <f>R69*(('Manu and Services'!#REF!/'Manu and Services'!#REF!)*(('Manu and Services'!B5/'Manu and Services'!#REF!)-1))</f>
        <v>#REF!</v>
      </c>
      <c r="T21">
        <f>S69*(('Manu and Services'!B5/'Manu and Services'!B$13)*(('Manu and Services'!C5/'Manu and Services'!B5)-1))</f>
        <v>-5.6790284061968488E-3</v>
      </c>
      <c r="U21">
        <f>T69*(('Manu and Services'!C5/'Manu and Services'!C$13)*(('Manu and Services'!D5/'Manu and Services'!C5)-1))</f>
        <v>4.8092603750501794E-3</v>
      </c>
      <c r="V21">
        <f>U69*(('Manu and Services'!D5/'Manu and Services'!D$13)*(('Manu and Services'!E5/'Manu and Services'!D5)-1))</f>
        <v>3.9701033392193939E-3</v>
      </c>
      <c r="W21">
        <f>V69*(('Manu and Services'!E5/'Manu and Services'!E$13)*(('Manu and Services'!F5/'Manu and Services'!E5)-1))</f>
        <v>6.8692242488590386E-3</v>
      </c>
      <c r="X21">
        <f>W69*(('Manu and Services'!F5/'Manu and Services'!F$13)*(('Manu and Services'!G5/'Manu and Services'!F5)-1))</f>
        <v>7.1654015509949607E-3</v>
      </c>
      <c r="Y21">
        <f>X69*(('Manu and Services'!G5/'Manu and Services'!G$13)*(('Manu and Services'!H5/'Manu and Services'!G5)-1))</f>
        <v>1.8321879916529714E-3</v>
      </c>
    </row>
    <row r="22" spans="1:25" ht="27.75" customHeight="1" x14ac:dyDescent="0.25">
      <c r="A22" t="s">
        <v>46</v>
      </c>
      <c r="C22" t="e">
        <f>B70*(('Manu and Services'!#REF!/'Manu and Services'!#REF!)*(('Manu and Services'!#REF!/'Manu and Services'!#REF!)-1))</f>
        <v>#REF!</v>
      </c>
      <c r="D22" t="e">
        <f>C70*(('Manu and Services'!#REF!/'Manu and Services'!#REF!)*(('Manu and Services'!#REF!/'Manu and Services'!#REF!)-1))</f>
        <v>#REF!</v>
      </c>
      <c r="E22" t="e">
        <f>D70*(('Manu and Services'!#REF!/'Manu and Services'!#REF!)*(('Manu and Services'!#REF!/'Manu and Services'!#REF!)-1))</f>
        <v>#REF!</v>
      </c>
      <c r="F22" t="e">
        <f>E70*(('Manu and Services'!#REF!/'Manu and Services'!#REF!)*(('Manu and Services'!#REF!/'Manu and Services'!#REF!)-1))</f>
        <v>#REF!</v>
      </c>
      <c r="G22" t="e">
        <f>F70*(('Manu and Services'!#REF!/'Manu and Services'!#REF!)*(('Manu and Services'!#REF!/'Manu and Services'!#REF!)-1))</f>
        <v>#REF!</v>
      </c>
      <c r="H22" t="e">
        <f>G70*(('Manu and Services'!#REF!/'Manu and Services'!#REF!)*(('Manu and Services'!#REF!/'Manu and Services'!#REF!)-1))</f>
        <v>#REF!</v>
      </c>
      <c r="I22" t="e">
        <f>H70*(('Manu and Services'!#REF!/'Manu and Services'!#REF!)*(('Manu and Services'!#REF!/'Manu and Services'!#REF!)-1))</f>
        <v>#REF!</v>
      </c>
      <c r="J22" t="e">
        <f>I70*(('Manu and Services'!#REF!/'Manu and Services'!#REF!)*(('Manu and Services'!#REF!/'Manu and Services'!#REF!)-1))</f>
        <v>#REF!</v>
      </c>
      <c r="K22" t="e">
        <f>J70*(('Manu and Services'!#REF!/'Manu and Services'!#REF!)*(('Manu and Services'!#REF!/'Manu and Services'!#REF!)-1))</f>
        <v>#REF!</v>
      </c>
      <c r="L22" t="e">
        <f>K70*(('Manu and Services'!#REF!/'Manu and Services'!#REF!)*(('Manu and Services'!#REF!/'Manu and Services'!#REF!)-1))</f>
        <v>#REF!</v>
      </c>
      <c r="M22" t="e">
        <f>L70*(('Manu and Services'!#REF!/'Manu and Services'!#REF!)*(('Manu and Services'!#REF!/'Manu and Services'!#REF!)-1))</f>
        <v>#REF!</v>
      </c>
      <c r="N22" t="e">
        <f>M70*(('Manu and Services'!#REF!/'Manu and Services'!#REF!)*(('Manu and Services'!#REF!/'Manu and Services'!#REF!)-1))</f>
        <v>#REF!</v>
      </c>
      <c r="O22" t="e">
        <f>N70*(('Manu and Services'!#REF!/'Manu and Services'!#REF!)*(('Manu and Services'!#REF!/'Manu and Services'!#REF!)-1))</f>
        <v>#REF!</v>
      </c>
      <c r="P22" t="e">
        <f>O70*(('Manu and Services'!#REF!/'Manu and Services'!#REF!)*(('Manu and Services'!#REF!/'Manu and Services'!#REF!)-1))</f>
        <v>#REF!</v>
      </c>
      <c r="Q22" t="e">
        <f>P70*(('Manu and Services'!#REF!/'Manu and Services'!#REF!)*(('Manu and Services'!#REF!/'Manu and Services'!#REF!)-1))</f>
        <v>#REF!</v>
      </c>
      <c r="R22" t="e">
        <f>Q70*(('Manu and Services'!#REF!/'Manu and Services'!#REF!)*(('Manu and Services'!#REF!/'Manu and Services'!#REF!)-1))</f>
        <v>#REF!</v>
      </c>
      <c r="S22" t="e">
        <f>R70*(('Manu and Services'!#REF!/'Manu and Services'!#REF!)*(('Manu and Services'!B6/'Manu and Services'!#REF!)-1))</f>
        <v>#REF!</v>
      </c>
      <c r="T22">
        <f>S70*(('Manu and Services'!B6/'Manu and Services'!B$13)*(('Manu and Services'!C6/'Manu and Services'!B6)-1))</f>
        <v>4.0612485060956169E-4</v>
      </c>
      <c r="U22">
        <f>T70*(('Manu and Services'!C6/'Manu and Services'!C$13)*(('Manu and Services'!D6/'Manu and Services'!C6)-1))</f>
        <v>-1.0709926458987134E-3</v>
      </c>
      <c r="V22">
        <f>U70*(('Manu and Services'!D6/'Manu and Services'!D$13)*(('Manu and Services'!E6/'Manu and Services'!D6)-1))</f>
        <v>3.1225769245386706E-4</v>
      </c>
      <c r="W22">
        <f>V70*(('Manu and Services'!E6/'Manu and Services'!E$13)*(('Manu and Services'!F6/'Manu and Services'!E6)-1))</f>
        <v>2.9476970415384863E-4</v>
      </c>
      <c r="X22">
        <f>W70*(('Manu and Services'!F6/'Manu and Services'!F$13)*(('Manu and Services'!G6/'Manu and Services'!F6)-1))</f>
        <v>1.546239651973529E-3</v>
      </c>
      <c r="Y22">
        <f>X70*(('Manu and Services'!G6/'Manu and Services'!G$13)*(('Manu and Services'!H6/'Manu and Services'!G6)-1))</f>
        <v>-9.9453800064364974E-4</v>
      </c>
    </row>
    <row r="23" spans="1:25" ht="27.75" customHeight="1" x14ac:dyDescent="0.25">
      <c r="A23" t="s">
        <v>47</v>
      </c>
      <c r="C23" t="e">
        <f>B71*(('Manu and Services'!#REF!/'Manu and Services'!#REF!)*(('Manu and Services'!#REF!/'Manu and Services'!#REF!)-1))</f>
        <v>#REF!</v>
      </c>
      <c r="D23" t="e">
        <f>C71*(('Manu and Services'!#REF!/'Manu and Services'!#REF!)*(('Manu and Services'!#REF!/'Manu and Services'!#REF!)-1))</f>
        <v>#REF!</v>
      </c>
      <c r="E23" t="e">
        <f>D71*(('Manu and Services'!#REF!/'Manu and Services'!#REF!)*(('Manu and Services'!#REF!/'Manu and Services'!#REF!)-1))</f>
        <v>#REF!</v>
      </c>
      <c r="F23" t="e">
        <f>E71*(('Manu and Services'!#REF!/'Manu and Services'!#REF!)*(('Manu and Services'!#REF!/'Manu and Services'!#REF!)-1))</f>
        <v>#REF!</v>
      </c>
      <c r="G23" t="e">
        <f>F71*(('Manu and Services'!#REF!/'Manu and Services'!#REF!)*(('Manu and Services'!#REF!/'Manu and Services'!#REF!)-1))</f>
        <v>#REF!</v>
      </c>
      <c r="H23" t="e">
        <f>G71*(('Manu and Services'!#REF!/'Manu and Services'!#REF!)*(('Manu and Services'!#REF!/'Manu and Services'!#REF!)-1))</f>
        <v>#REF!</v>
      </c>
      <c r="I23" t="e">
        <f>H71*(('Manu and Services'!#REF!/'Manu and Services'!#REF!)*(('Manu and Services'!#REF!/'Manu and Services'!#REF!)-1))</f>
        <v>#REF!</v>
      </c>
      <c r="J23" t="e">
        <f>I71*(('Manu and Services'!#REF!/'Manu and Services'!#REF!)*(('Manu and Services'!#REF!/'Manu and Services'!#REF!)-1))</f>
        <v>#REF!</v>
      </c>
      <c r="K23" t="e">
        <f>J71*(('Manu and Services'!#REF!/'Manu and Services'!#REF!)*(('Manu and Services'!#REF!/'Manu and Services'!#REF!)-1))</f>
        <v>#REF!</v>
      </c>
      <c r="L23" t="e">
        <f>K71*(('Manu and Services'!#REF!/'Manu and Services'!#REF!)*(('Manu and Services'!#REF!/'Manu and Services'!#REF!)-1))</f>
        <v>#REF!</v>
      </c>
      <c r="M23" t="e">
        <f>L71*(('Manu and Services'!#REF!/'Manu and Services'!#REF!)*(('Manu and Services'!#REF!/'Manu and Services'!#REF!)-1))</f>
        <v>#REF!</v>
      </c>
      <c r="N23" t="e">
        <f>M71*(('Manu and Services'!#REF!/'Manu and Services'!#REF!)*(('Manu and Services'!#REF!/'Manu and Services'!#REF!)-1))</f>
        <v>#REF!</v>
      </c>
      <c r="O23" t="e">
        <f>N71*(('Manu and Services'!#REF!/'Manu and Services'!#REF!)*(('Manu and Services'!#REF!/'Manu and Services'!#REF!)-1))</f>
        <v>#REF!</v>
      </c>
      <c r="P23" t="e">
        <f>O71*(('Manu and Services'!#REF!/'Manu and Services'!#REF!)*(('Manu and Services'!#REF!/'Manu and Services'!#REF!)-1))</f>
        <v>#REF!</v>
      </c>
      <c r="Q23" t="e">
        <f>P71*(('Manu and Services'!#REF!/'Manu and Services'!#REF!)*(('Manu and Services'!#REF!/'Manu and Services'!#REF!)-1))</f>
        <v>#REF!</v>
      </c>
      <c r="R23" t="e">
        <f>Q71*(('Manu and Services'!#REF!/'Manu and Services'!#REF!)*(('Manu and Services'!#REF!/'Manu and Services'!#REF!)-1))</f>
        <v>#REF!</v>
      </c>
      <c r="S23" t="e">
        <f>R71*(('Manu and Services'!#REF!/'Manu and Services'!#REF!)*(('Manu and Services'!#REF!/'Manu and Services'!#REF!)-1))</f>
        <v>#REF!</v>
      </c>
      <c r="T23" t="e">
        <f>S71*(('Manu and Services'!#REF!/'Manu and Services'!B$13)*(('Manu and Services'!#REF!/'Manu and Services'!#REF!)-1))</f>
        <v>#REF!</v>
      </c>
      <c r="U23" t="e">
        <f>T71*(('Manu and Services'!#REF!/'Manu and Services'!C$13)*(('Manu and Services'!#REF!/'Manu and Services'!#REF!)-1))</f>
        <v>#REF!</v>
      </c>
      <c r="V23" t="e">
        <f>U71*(('Manu and Services'!#REF!/'Manu and Services'!D$13)*(('Manu and Services'!#REF!/'Manu and Services'!#REF!)-1))</f>
        <v>#REF!</v>
      </c>
      <c r="W23" t="e">
        <f>V71*(('Manu and Services'!#REF!/'Manu and Services'!E$13)*(('Manu and Services'!#REF!/'Manu and Services'!#REF!)-1))</f>
        <v>#REF!</v>
      </c>
      <c r="X23" t="e">
        <f>W71*(('Manu and Services'!#REF!/'Manu and Services'!F$13)*(('Manu and Services'!#REF!/'Manu and Services'!#REF!)-1))</f>
        <v>#REF!</v>
      </c>
      <c r="Y23" t="e">
        <f>X71*(('Manu and Services'!#REF!/'Manu and Services'!G$13)*(('Manu and Services'!#REF!/'Manu and Services'!#REF!)-1))</f>
        <v>#REF!</v>
      </c>
    </row>
    <row r="24" spans="1:25" ht="27.75" customHeight="1" x14ac:dyDescent="0.25">
      <c r="A24" t="s">
        <v>89</v>
      </c>
      <c r="C24" t="e">
        <f>B72*(('Manu and Services'!#REF!/'Manu and Services'!#REF!)*(('Manu and Services'!#REF!/'Manu and Services'!#REF!)-1))</f>
        <v>#REF!</v>
      </c>
      <c r="D24" t="e">
        <f>C72*(('Manu and Services'!#REF!/'Manu and Services'!#REF!)*(('Manu and Services'!#REF!/'Manu and Services'!#REF!)-1))</f>
        <v>#REF!</v>
      </c>
      <c r="E24" t="e">
        <f>D72*(('Manu and Services'!#REF!/'Manu and Services'!#REF!)*(('Manu and Services'!#REF!/'Manu and Services'!#REF!)-1))</f>
        <v>#REF!</v>
      </c>
      <c r="F24" t="e">
        <f>E72*(('Manu and Services'!#REF!/'Manu and Services'!#REF!)*(('Manu and Services'!#REF!/'Manu and Services'!#REF!)-1))</f>
        <v>#REF!</v>
      </c>
      <c r="G24" t="e">
        <f>F72*(('Manu and Services'!#REF!/'Manu and Services'!#REF!)*(('Manu and Services'!#REF!/'Manu and Services'!#REF!)-1))</f>
        <v>#REF!</v>
      </c>
      <c r="H24" t="e">
        <f>G72*(('Manu and Services'!#REF!/'Manu and Services'!#REF!)*(('Manu and Services'!#REF!/'Manu and Services'!#REF!)-1))</f>
        <v>#REF!</v>
      </c>
      <c r="I24" t="e">
        <f>H72*(('Manu and Services'!#REF!/'Manu and Services'!#REF!)*(('Manu and Services'!#REF!/'Manu and Services'!#REF!)-1))</f>
        <v>#REF!</v>
      </c>
      <c r="J24" t="e">
        <f>I72*(('Manu and Services'!#REF!/'Manu and Services'!#REF!)*(('Manu and Services'!#REF!/'Manu and Services'!#REF!)-1))</f>
        <v>#REF!</v>
      </c>
      <c r="K24" t="e">
        <f>J72*(('Manu and Services'!#REF!/'Manu and Services'!#REF!)*(('Manu and Services'!#REF!/'Manu and Services'!#REF!)-1))</f>
        <v>#REF!</v>
      </c>
      <c r="L24" t="e">
        <f>K72*(('Manu and Services'!#REF!/'Manu and Services'!#REF!)*(('Manu and Services'!#REF!/'Manu and Services'!#REF!)-1))</f>
        <v>#REF!</v>
      </c>
      <c r="M24" t="e">
        <f>L72*(('Manu and Services'!#REF!/'Manu and Services'!#REF!)*(('Manu and Services'!#REF!/'Manu and Services'!#REF!)-1))</f>
        <v>#REF!</v>
      </c>
      <c r="N24" t="e">
        <f>M72*(('Manu and Services'!#REF!/'Manu and Services'!#REF!)*(('Manu and Services'!#REF!/'Manu and Services'!#REF!)-1))</f>
        <v>#REF!</v>
      </c>
      <c r="O24" t="e">
        <f>N72*(('Manu and Services'!#REF!/'Manu and Services'!#REF!)*(('Manu and Services'!#REF!/'Manu and Services'!#REF!)-1))</f>
        <v>#REF!</v>
      </c>
      <c r="P24" t="e">
        <f>O72*(('Manu and Services'!#REF!/'Manu and Services'!#REF!)*(('Manu and Services'!#REF!/'Manu and Services'!#REF!)-1))</f>
        <v>#REF!</v>
      </c>
      <c r="Q24" t="e">
        <f>P72*(('Manu and Services'!#REF!/'Manu and Services'!#REF!)*(('Manu and Services'!#REF!/'Manu and Services'!#REF!)-1))</f>
        <v>#REF!</v>
      </c>
      <c r="R24" t="e">
        <f>Q72*(('Manu and Services'!#REF!/'Manu and Services'!#REF!)*(('Manu and Services'!#REF!/'Manu and Services'!#REF!)-1))</f>
        <v>#REF!</v>
      </c>
      <c r="S24" t="e">
        <f>R72*(('Manu and Services'!#REF!/'Manu and Services'!#REF!)*(('Manu and Services'!#REF!/'Manu and Services'!#REF!)-1))</f>
        <v>#REF!</v>
      </c>
      <c r="T24" t="e">
        <f>S72*(('Manu and Services'!#REF!/'Manu and Services'!B$13)*(('Manu and Services'!#REF!/'Manu and Services'!#REF!)-1))</f>
        <v>#REF!</v>
      </c>
      <c r="U24" t="e">
        <f>T72*(('Manu and Services'!#REF!/'Manu and Services'!C$13)*(('Manu and Services'!#REF!/'Manu and Services'!#REF!)-1))</f>
        <v>#REF!</v>
      </c>
      <c r="V24" t="e">
        <f>U72*(('Manu and Services'!#REF!/'Manu and Services'!D$13)*(('Manu and Services'!#REF!/'Manu and Services'!#REF!)-1))</f>
        <v>#REF!</v>
      </c>
      <c r="W24" t="e">
        <f>V72*(('Manu and Services'!#REF!/'Manu and Services'!E$13)*(('Manu and Services'!#REF!/'Manu and Services'!#REF!)-1))</f>
        <v>#REF!</v>
      </c>
      <c r="X24" t="e">
        <f>W72*(('Manu and Services'!#REF!/'Manu and Services'!F$13)*(('Manu and Services'!#REF!/'Manu and Services'!#REF!)-1))</f>
        <v>#REF!</v>
      </c>
      <c r="Y24" t="e">
        <f>X72*(('Manu and Services'!#REF!/'Manu and Services'!G$13)*(('Manu and Services'!#REF!/'Manu and Services'!#REF!)-1))</f>
        <v>#REF!</v>
      </c>
    </row>
    <row r="25" spans="1:25" ht="27.75" customHeight="1" x14ac:dyDescent="0.25">
      <c r="A25" t="s">
        <v>88</v>
      </c>
      <c r="C25" t="e">
        <f>B73*(('Manu and Services'!#REF!/'Manu and Services'!#REF!)*(('Manu and Services'!#REF!/'Manu and Services'!#REF!)-1))</f>
        <v>#REF!</v>
      </c>
      <c r="D25" t="e">
        <f>C73*(('Manu and Services'!#REF!/'Manu and Services'!#REF!)*(('Manu and Services'!#REF!/'Manu and Services'!#REF!)-1))</f>
        <v>#REF!</v>
      </c>
      <c r="E25" t="e">
        <f>D73*(('Manu and Services'!#REF!/'Manu and Services'!#REF!)*(('Manu and Services'!#REF!/'Manu and Services'!#REF!)-1))</f>
        <v>#REF!</v>
      </c>
      <c r="F25" t="e">
        <f>E73*(('Manu and Services'!#REF!/'Manu and Services'!#REF!)*(('Manu and Services'!#REF!/'Manu and Services'!#REF!)-1))</f>
        <v>#REF!</v>
      </c>
      <c r="G25" t="e">
        <f>F73*(('Manu and Services'!#REF!/'Manu and Services'!#REF!)*(('Manu and Services'!#REF!/'Manu and Services'!#REF!)-1))</f>
        <v>#REF!</v>
      </c>
      <c r="H25" t="e">
        <f>G73*(('Manu and Services'!#REF!/'Manu and Services'!#REF!)*(('Manu and Services'!#REF!/'Manu and Services'!#REF!)-1))</f>
        <v>#REF!</v>
      </c>
      <c r="I25" t="e">
        <f>H73*(('Manu and Services'!#REF!/'Manu and Services'!#REF!)*(('Manu and Services'!#REF!/'Manu and Services'!#REF!)-1))</f>
        <v>#REF!</v>
      </c>
      <c r="J25" t="e">
        <f>I73*(('Manu and Services'!#REF!/'Manu and Services'!#REF!)*(('Manu and Services'!#REF!/'Manu and Services'!#REF!)-1))</f>
        <v>#REF!</v>
      </c>
      <c r="K25" t="e">
        <f>J73*(('Manu and Services'!#REF!/'Manu and Services'!#REF!)*(('Manu and Services'!#REF!/'Manu and Services'!#REF!)-1))</f>
        <v>#REF!</v>
      </c>
      <c r="L25" t="e">
        <f>K73*(('Manu and Services'!#REF!/'Manu and Services'!#REF!)*(('Manu and Services'!#REF!/'Manu and Services'!#REF!)-1))</f>
        <v>#REF!</v>
      </c>
      <c r="M25" t="e">
        <f>L73*(('Manu and Services'!#REF!/'Manu and Services'!#REF!)*(('Manu and Services'!#REF!/'Manu and Services'!#REF!)-1))</f>
        <v>#REF!</v>
      </c>
      <c r="N25" t="e">
        <f>M73*(('Manu and Services'!#REF!/'Manu and Services'!#REF!)*(('Manu and Services'!#REF!/'Manu and Services'!#REF!)-1))</f>
        <v>#REF!</v>
      </c>
      <c r="O25" t="e">
        <f>N73*(('Manu and Services'!#REF!/'Manu and Services'!#REF!)*(('Manu and Services'!#REF!/'Manu and Services'!#REF!)-1))</f>
        <v>#REF!</v>
      </c>
      <c r="P25" t="e">
        <f>O73*(('Manu and Services'!#REF!/'Manu and Services'!#REF!)*(('Manu and Services'!#REF!/'Manu and Services'!#REF!)-1))</f>
        <v>#REF!</v>
      </c>
      <c r="Q25" t="e">
        <f>P73*(('Manu and Services'!#REF!/'Manu and Services'!#REF!)*(('Manu and Services'!#REF!/'Manu and Services'!#REF!)-1))</f>
        <v>#REF!</v>
      </c>
      <c r="R25" t="e">
        <f>Q73*(('Manu and Services'!#REF!/'Manu and Services'!#REF!)*(('Manu and Services'!#REF!/'Manu and Services'!#REF!)-1))</f>
        <v>#REF!</v>
      </c>
      <c r="S25" t="e">
        <f>R73*(('Manu and Services'!#REF!/'Manu and Services'!#REF!)*(('Manu and Services'!#REF!/'Manu and Services'!#REF!)-1))</f>
        <v>#REF!</v>
      </c>
      <c r="T25" t="e">
        <f>S73*(('Manu and Services'!#REF!/'Manu and Services'!B$13)*(('Manu and Services'!#REF!/'Manu and Services'!#REF!)-1))</f>
        <v>#REF!</v>
      </c>
      <c r="U25" t="e">
        <f>T73*(('Manu and Services'!#REF!/'Manu and Services'!C$13)*(('Manu and Services'!#REF!/'Manu and Services'!#REF!)-1))</f>
        <v>#REF!</v>
      </c>
      <c r="V25" t="e">
        <f>U73*(('Manu and Services'!#REF!/'Manu and Services'!D$13)*(('Manu and Services'!#REF!/'Manu and Services'!#REF!)-1))</f>
        <v>#REF!</v>
      </c>
      <c r="W25" t="e">
        <f>V73*(('Manu and Services'!#REF!/'Manu and Services'!E$13)*(('Manu and Services'!#REF!/'Manu and Services'!#REF!)-1))</f>
        <v>#REF!</v>
      </c>
      <c r="X25" t="e">
        <f>W73*(('Manu and Services'!#REF!/'Manu and Services'!F$13)*(('Manu and Services'!#REF!/'Manu and Services'!#REF!)-1))</f>
        <v>#REF!</v>
      </c>
      <c r="Y25" t="e">
        <f>X73*(('Manu and Services'!#REF!/'Manu and Services'!G$13)*(('Manu and Services'!#REF!/'Manu and Services'!#REF!)-1))</f>
        <v>#REF!</v>
      </c>
    </row>
    <row r="26" spans="1:25" ht="27.75" customHeight="1" x14ac:dyDescent="0.25">
      <c r="A26" t="s">
        <v>10</v>
      </c>
      <c r="C26" t="e">
        <f>B74*(('Manu and Services'!#REF!/'Manu and Services'!#REF!)*(('Manu and Services'!#REF!/'Manu and Services'!#REF!)-1))</f>
        <v>#REF!</v>
      </c>
      <c r="D26" t="e">
        <f>C74*(('Manu and Services'!#REF!/'Manu and Services'!#REF!)*(('Manu and Services'!#REF!/'Manu and Services'!#REF!)-1))</f>
        <v>#REF!</v>
      </c>
      <c r="E26" t="e">
        <f>D74*(('Manu and Services'!#REF!/'Manu and Services'!#REF!)*(('Manu and Services'!#REF!/'Manu and Services'!#REF!)-1))</f>
        <v>#REF!</v>
      </c>
      <c r="F26" t="e">
        <f>E74*(('Manu and Services'!#REF!/'Manu and Services'!#REF!)*(('Manu and Services'!#REF!/'Manu and Services'!#REF!)-1))</f>
        <v>#REF!</v>
      </c>
      <c r="G26" t="e">
        <f>F74*(('Manu and Services'!#REF!/'Manu and Services'!#REF!)*(('Manu and Services'!#REF!/'Manu and Services'!#REF!)-1))</f>
        <v>#REF!</v>
      </c>
      <c r="H26" t="e">
        <f>G74*(('Manu and Services'!#REF!/'Manu and Services'!#REF!)*(('Manu and Services'!#REF!/'Manu and Services'!#REF!)-1))</f>
        <v>#REF!</v>
      </c>
      <c r="I26" t="e">
        <f>H74*(('Manu and Services'!#REF!/'Manu and Services'!#REF!)*(('Manu and Services'!#REF!/'Manu and Services'!#REF!)-1))</f>
        <v>#REF!</v>
      </c>
      <c r="J26" t="e">
        <f>I74*(('Manu and Services'!#REF!/'Manu and Services'!#REF!)*(('Manu and Services'!#REF!/'Manu and Services'!#REF!)-1))</f>
        <v>#REF!</v>
      </c>
      <c r="K26" t="e">
        <f>J74*(('Manu and Services'!#REF!/'Manu and Services'!#REF!)*(('Manu and Services'!#REF!/'Manu and Services'!#REF!)-1))</f>
        <v>#REF!</v>
      </c>
      <c r="L26" t="e">
        <f>K74*(('Manu and Services'!#REF!/'Manu and Services'!#REF!)*(('Manu and Services'!#REF!/'Manu and Services'!#REF!)-1))</f>
        <v>#REF!</v>
      </c>
      <c r="M26" t="e">
        <f>L74*(('Manu and Services'!#REF!/'Manu and Services'!#REF!)*(('Manu and Services'!#REF!/'Manu and Services'!#REF!)-1))</f>
        <v>#REF!</v>
      </c>
      <c r="N26" t="e">
        <f>M74*(('Manu and Services'!#REF!/'Manu and Services'!#REF!)*(('Manu and Services'!#REF!/'Manu and Services'!#REF!)-1))</f>
        <v>#REF!</v>
      </c>
      <c r="O26" t="e">
        <f>N74*(('Manu and Services'!#REF!/'Manu and Services'!#REF!)*(('Manu and Services'!#REF!/'Manu and Services'!#REF!)-1))</f>
        <v>#REF!</v>
      </c>
      <c r="P26" t="e">
        <f>O74*(('Manu and Services'!#REF!/'Manu and Services'!#REF!)*(('Manu and Services'!#REF!/'Manu and Services'!#REF!)-1))</f>
        <v>#REF!</v>
      </c>
      <c r="Q26" t="e">
        <f>P74*(('Manu and Services'!#REF!/'Manu and Services'!#REF!)*(('Manu and Services'!#REF!/'Manu and Services'!#REF!)-1))</f>
        <v>#REF!</v>
      </c>
      <c r="R26" t="e">
        <f>Q74*(('Manu and Services'!#REF!/'Manu and Services'!#REF!)*(('Manu and Services'!#REF!/'Manu and Services'!#REF!)-1))</f>
        <v>#REF!</v>
      </c>
      <c r="S26" t="e">
        <f>R74*(('Manu and Services'!#REF!/'Manu and Services'!#REF!)*(('Manu and Services'!#REF!/'Manu and Services'!#REF!)-1))</f>
        <v>#REF!</v>
      </c>
      <c r="T26" t="e">
        <f>S74*(('Manu and Services'!#REF!/'Manu and Services'!B$13)*(('Manu and Services'!#REF!/'Manu and Services'!#REF!)-1))</f>
        <v>#REF!</v>
      </c>
      <c r="U26" t="e">
        <f>T74*(('Manu and Services'!#REF!/'Manu and Services'!C$13)*(('Manu and Services'!#REF!/'Manu and Services'!#REF!)-1))</f>
        <v>#REF!</v>
      </c>
      <c r="V26" t="e">
        <f>U74*(('Manu and Services'!#REF!/'Manu and Services'!D$13)*(('Manu and Services'!#REF!/'Manu and Services'!#REF!)-1))</f>
        <v>#REF!</v>
      </c>
      <c r="W26" t="e">
        <f>V74*(('Manu and Services'!#REF!/'Manu and Services'!E$13)*(('Manu and Services'!#REF!/'Manu and Services'!#REF!)-1))</f>
        <v>#REF!</v>
      </c>
      <c r="X26" t="e">
        <f>W74*(('Manu and Services'!#REF!/'Manu and Services'!F$13)*(('Manu and Services'!#REF!/'Manu and Services'!#REF!)-1))</f>
        <v>#REF!</v>
      </c>
      <c r="Y26" t="e">
        <f>X74*(('Manu and Services'!#REF!/'Manu and Services'!G$13)*(('Manu and Services'!#REF!/'Manu and Services'!#REF!)-1))</f>
        <v>#REF!</v>
      </c>
    </row>
    <row r="27" spans="1:25" ht="27.75" customHeight="1" x14ac:dyDescent="0.25">
      <c r="A27" t="s">
        <v>56</v>
      </c>
      <c r="C27" t="e">
        <f>B75*(('Manu and Services'!#REF!/'Manu and Services'!#REF!)*(('Manu and Services'!#REF!/'Manu and Services'!#REF!)-1))</f>
        <v>#REF!</v>
      </c>
      <c r="D27" t="e">
        <f>C75*(('Manu and Services'!#REF!/'Manu and Services'!#REF!)*(('Manu and Services'!#REF!/'Manu and Services'!#REF!)-1))</f>
        <v>#REF!</v>
      </c>
      <c r="E27" t="e">
        <f>D75*(('Manu and Services'!#REF!/'Manu and Services'!#REF!)*(('Manu and Services'!#REF!/'Manu and Services'!#REF!)-1))</f>
        <v>#REF!</v>
      </c>
      <c r="F27" t="e">
        <f>E75*(('Manu and Services'!#REF!/'Manu and Services'!#REF!)*(('Manu and Services'!#REF!/'Manu and Services'!#REF!)-1))</f>
        <v>#REF!</v>
      </c>
      <c r="G27" t="e">
        <f>F75*(('Manu and Services'!#REF!/'Manu and Services'!#REF!)*(('Manu and Services'!#REF!/'Manu and Services'!#REF!)-1))</f>
        <v>#REF!</v>
      </c>
      <c r="H27" t="e">
        <f>G75*(('Manu and Services'!#REF!/'Manu and Services'!#REF!)*(('Manu and Services'!#REF!/'Manu and Services'!#REF!)-1))</f>
        <v>#REF!</v>
      </c>
      <c r="I27" t="e">
        <f>H75*(('Manu and Services'!#REF!/'Manu and Services'!#REF!)*(('Manu and Services'!#REF!/'Manu and Services'!#REF!)-1))</f>
        <v>#REF!</v>
      </c>
      <c r="J27" t="e">
        <f>I75*(('Manu and Services'!#REF!/'Manu and Services'!#REF!)*(('Manu and Services'!#REF!/'Manu and Services'!#REF!)-1))</f>
        <v>#REF!</v>
      </c>
      <c r="K27" t="e">
        <f>J75*(('Manu and Services'!#REF!/'Manu and Services'!#REF!)*(('Manu and Services'!#REF!/'Manu and Services'!#REF!)-1))</f>
        <v>#REF!</v>
      </c>
      <c r="L27" t="e">
        <f>K75*(('Manu and Services'!#REF!/'Manu and Services'!#REF!)*(('Manu and Services'!#REF!/'Manu and Services'!#REF!)-1))</f>
        <v>#REF!</v>
      </c>
      <c r="M27" t="e">
        <f>L75*(('Manu and Services'!#REF!/'Manu and Services'!#REF!)*(('Manu and Services'!#REF!/'Manu and Services'!#REF!)-1))</f>
        <v>#REF!</v>
      </c>
      <c r="N27" t="e">
        <f>M75*(('Manu and Services'!#REF!/'Manu and Services'!#REF!)*(('Manu and Services'!#REF!/'Manu and Services'!#REF!)-1))</f>
        <v>#REF!</v>
      </c>
      <c r="O27" t="e">
        <f>N75*(('Manu and Services'!#REF!/'Manu and Services'!#REF!)*(('Manu and Services'!#REF!/'Manu and Services'!#REF!)-1))</f>
        <v>#REF!</v>
      </c>
      <c r="P27" t="e">
        <f>O75*(('Manu and Services'!#REF!/'Manu and Services'!#REF!)*(('Manu and Services'!#REF!/'Manu and Services'!#REF!)-1))</f>
        <v>#REF!</v>
      </c>
      <c r="Q27" t="e">
        <f>P75*(('Manu and Services'!#REF!/'Manu and Services'!#REF!)*(('Manu and Services'!#REF!/'Manu and Services'!#REF!)-1))</f>
        <v>#REF!</v>
      </c>
      <c r="R27" t="e">
        <f>Q75*(('Manu and Services'!#REF!/'Manu and Services'!#REF!)*(('Manu and Services'!#REF!/'Manu and Services'!#REF!)-1))</f>
        <v>#REF!</v>
      </c>
      <c r="S27" t="e">
        <f>R75*(('Manu and Services'!#REF!/'Manu and Services'!#REF!)*(('Manu and Services'!#REF!/'Manu and Services'!#REF!)-1))</f>
        <v>#REF!</v>
      </c>
      <c r="T27" t="e">
        <f>S75*(('Manu and Services'!#REF!/'Manu and Services'!B$13)*(('Manu and Services'!#REF!/'Manu and Services'!#REF!)-1))</f>
        <v>#REF!</v>
      </c>
      <c r="U27" t="e">
        <f>T75*(('Manu and Services'!#REF!/'Manu and Services'!C$13)*(('Manu and Services'!#REF!/'Manu and Services'!#REF!)-1))</f>
        <v>#REF!</v>
      </c>
      <c r="V27" t="e">
        <f>U75*(('Manu and Services'!#REF!/'Manu and Services'!D$13)*(('Manu and Services'!#REF!/'Manu and Services'!#REF!)-1))</f>
        <v>#REF!</v>
      </c>
      <c r="W27" t="e">
        <f>V75*(('Manu and Services'!#REF!/'Manu and Services'!E$13)*(('Manu and Services'!#REF!/'Manu and Services'!#REF!)-1))</f>
        <v>#REF!</v>
      </c>
      <c r="X27" t="e">
        <f>W75*(('Manu and Services'!#REF!/'Manu and Services'!F$13)*(('Manu and Services'!#REF!/'Manu and Services'!#REF!)-1))</f>
        <v>#REF!</v>
      </c>
      <c r="Y27" t="e">
        <f>X75*(('Manu and Services'!#REF!/'Manu and Services'!G$13)*(('Manu and Services'!#REF!/'Manu and Services'!#REF!)-1))</f>
        <v>#REF!</v>
      </c>
    </row>
    <row r="28" spans="1:25" ht="27.75" customHeight="1" x14ac:dyDescent="0.25">
      <c r="A28" t="s">
        <v>51</v>
      </c>
      <c r="C28" t="e">
        <f>B76*(('Manu and Services'!#REF!/'Manu and Services'!#REF!)*(('Manu and Services'!#REF!/'Manu and Services'!#REF!)-1))</f>
        <v>#REF!</v>
      </c>
      <c r="D28" t="e">
        <f>C76*(('Manu and Services'!#REF!/'Manu and Services'!#REF!)*(('Manu and Services'!#REF!/'Manu and Services'!#REF!)-1))</f>
        <v>#REF!</v>
      </c>
      <c r="E28" t="e">
        <f>D76*(('Manu and Services'!#REF!/'Manu and Services'!#REF!)*(('Manu and Services'!#REF!/'Manu and Services'!#REF!)-1))</f>
        <v>#REF!</v>
      </c>
      <c r="F28" t="e">
        <f>E76*(('Manu and Services'!#REF!/'Manu and Services'!#REF!)*(('Manu and Services'!#REF!/'Manu and Services'!#REF!)-1))</f>
        <v>#REF!</v>
      </c>
      <c r="G28" t="e">
        <f>F76*(('Manu and Services'!#REF!/'Manu and Services'!#REF!)*(('Manu and Services'!#REF!/'Manu and Services'!#REF!)-1))</f>
        <v>#REF!</v>
      </c>
      <c r="H28" t="e">
        <f>G76*(('Manu and Services'!#REF!/'Manu and Services'!#REF!)*(('Manu and Services'!#REF!/'Manu and Services'!#REF!)-1))</f>
        <v>#REF!</v>
      </c>
      <c r="I28" t="e">
        <f>H76*(('Manu and Services'!#REF!/'Manu and Services'!#REF!)*(('Manu and Services'!#REF!/'Manu and Services'!#REF!)-1))</f>
        <v>#REF!</v>
      </c>
      <c r="J28" t="e">
        <f>I76*(('Manu and Services'!#REF!/'Manu and Services'!#REF!)*(('Manu and Services'!#REF!/'Manu and Services'!#REF!)-1))</f>
        <v>#REF!</v>
      </c>
      <c r="K28" t="e">
        <f>J76*(('Manu and Services'!#REF!/'Manu and Services'!#REF!)*(('Manu and Services'!#REF!/'Manu and Services'!#REF!)-1))</f>
        <v>#REF!</v>
      </c>
      <c r="L28" t="e">
        <f>K76*(('Manu and Services'!#REF!/'Manu and Services'!#REF!)*(('Manu and Services'!#REF!/'Manu and Services'!#REF!)-1))</f>
        <v>#REF!</v>
      </c>
      <c r="M28" t="e">
        <f>L76*(('Manu and Services'!#REF!/'Manu and Services'!#REF!)*(('Manu and Services'!#REF!/'Manu and Services'!#REF!)-1))</f>
        <v>#REF!</v>
      </c>
      <c r="N28" t="e">
        <f>M76*(('Manu and Services'!#REF!/'Manu and Services'!#REF!)*(('Manu and Services'!#REF!/'Manu and Services'!#REF!)-1))</f>
        <v>#REF!</v>
      </c>
      <c r="O28" t="e">
        <f>N76*(('Manu and Services'!#REF!/'Manu and Services'!#REF!)*(('Manu and Services'!#REF!/'Manu and Services'!#REF!)-1))</f>
        <v>#REF!</v>
      </c>
      <c r="P28" t="e">
        <f>O76*(('Manu and Services'!#REF!/'Manu and Services'!#REF!)*(('Manu and Services'!#REF!/'Manu and Services'!#REF!)-1))</f>
        <v>#REF!</v>
      </c>
      <c r="Q28" t="e">
        <f>P76*(('Manu and Services'!#REF!/'Manu and Services'!#REF!)*(('Manu and Services'!#REF!/'Manu and Services'!#REF!)-1))</f>
        <v>#REF!</v>
      </c>
      <c r="R28" t="e">
        <f>Q76*(('Manu and Services'!#REF!/'Manu and Services'!#REF!)*(('Manu and Services'!#REF!/'Manu and Services'!#REF!)-1))</f>
        <v>#REF!</v>
      </c>
      <c r="S28" t="e">
        <f>R76*(('Manu and Services'!#REF!/'Manu and Services'!#REF!)*(('Manu and Services'!B10/'Manu and Services'!#REF!)-1))</f>
        <v>#REF!</v>
      </c>
      <c r="T28">
        <f>S76*(('Manu and Services'!B10/'Manu and Services'!B$13)*(('Manu and Services'!C10/'Manu and Services'!B10)-1))</f>
        <v>2.1289793677655267E-2</v>
      </c>
      <c r="U28">
        <f>T76*(('Manu and Services'!C10/'Manu and Services'!C$13)*(('Manu and Services'!D10/'Manu and Services'!C10)-1))</f>
        <v>-1.1968533927252847E-2</v>
      </c>
      <c r="V28">
        <f>U76*(('Manu and Services'!D10/'Manu and Services'!D$13)*(('Manu and Services'!E10/'Manu and Services'!D10)-1))</f>
        <v>-5.4022175794295356E-3</v>
      </c>
      <c r="W28">
        <f>V76*(('Manu and Services'!E10/'Manu and Services'!E$13)*(('Manu and Services'!F10/'Manu and Services'!E10)-1))</f>
        <v>5.5807911087778E-3</v>
      </c>
      <c r="X28">
        <f>W76*(('Manu and Services'!F10/'Manu and Services'!F$13)*(('Manu and Services'!G10/'Manu and Services'!F10)-1))</f>
        <v>-2.048690964282964E-3</v>
      </c>
      <c r="Y28">
        <f>X76*(('Manu and Services'!G10/'Manu and Services'!G$13)*(('Manu and Services'!H10/'Manu and Services'!G10)-1))</f>
        <v>2.9268655895129713E-3</v>
      </c>
    </row>
    <row r="29" spans="1:25" ht="27.75" customHeight="1" x14ac:dyDescent="0.25">
      <c r="A29" t="s">
        <v>52</v>
      </c>
      <c r="C29" t="e">
        <f>B77*(('Manu and Services'!#REF!/'Manu and Services'!#REF!)*(('Manu and Services'!#REF!/'Manu and Services'!#REF!)-1))</f>
        <v>#REF!</v>
      </c>
      <c r="D29" t="e">
        <f>C77*(('Manu and Services'!#REF!/'Manu and Services'!#REF!)*(('Manu and Services'!#REF!/'Manu and Services'!#REF!)-1))</f>
        <v>#REF!</v>
      </c>
      <c r="E29" t="e">
        <f>D77*(('Manu and Services'!#REF!/'Manu and Services'!#REF!)*(('Manu and Services'!#REF!/'Manu and Services'!#REF!)-1))</f>
        <v>#REF!</v>
      </c>
      <c r="F29" t="e">
        <f>E77*(('Manu and Services'!#REF!/'Manu and Services'!#REF!)*(('Manu and Services'!#REF!/'Manu and Services'!#REF!)-1))</f>
        <v>#REF!</v>
      </c>
      <c r="G29" t="e">
        <f>F77*(('Manu and Services'!#REF!/'Manu and Services'!#REF!)*(('Manu and Services'!#REF!/'Manu and Services'!#REF!)-1))</f>
        <v>#REF!</v>
      </c>
      <c r="H29" t="e">
        <f>G77*(('Manu and Services'!#REF!/'Manu and Services'!#REF!)*(('Manu and Services'!#REF!/'Manu and Services'!#REF!)-1))</f>
        <v>#REF!</v>
      </c>
      <c r="I29" t="e">
        <f>H77*(('Manu and Services'!#REF!/'Manu and Services'!#REF!)*(('Manu and Services'!#REF!/'Manu and Services'!#REF!)-1))</f>
        <v>#REF!</v>
      </c>
      <c r="J29" t="e">
        <f>I77*(('Manu and Services'!#REF!/'Manu and Services'!#REF!)*(('Manu and Services'!#REF!/'Manu and Services'!#REF!)-1))</f>
        <v>#REF!</v>
      </c>
      <c r="K29" t="e">
        <f>J77*(('Manu and Services'!#REF!/'Manu and Services'!#REF!)*(('Manu and Services'!#REF!/'Manu and Services'!#REF!)-1))</f>
        <v>#REF!</v>
      </c>
      <c r="L29" t="e">
        <f>K77*(('Manu and Services'!#REF!/'Manu and Services'!#REF!)*(('Manu and Services'!#REF!/'Manu and Services'!#REF!)-1))</f>
        <v>#REF!</v>
      </c>
      <c r="M29" t="e">
        <f>L77*(('Manu and Services'!#REF!/'Manu and Services'!#REF!)*(('Manu and Services'!#REF!/'Manu and Services'!#REF!)-1))</f>
        <v>#REF!</v>
      </c>
      <c r="N29" t="e">
        <f>M77*(('Manu and Services'!#REF!/'Manu and Services'!#REF!)*(('Manu and Services'!#REF!/'Manu and Services'!#REF!)-1))</f>
        <v>#REF!</v>
      </c>
      <c r="O29" t="e">
        <f>N77*(('Manu and Services'!#REF!/'Manu and Services'!#REF!)*(('Manu and Services'!#REF!/'Manu and Services'!#REF!)-1))</f>
        <v>#REF!</v>
      </c>
      <c r="P29" t="e">
        <f>O77*(('Manu and Services'!#REF!/'Manu and Services'!#REF!)*(('Manu and Services'!#REF!/'Manu and Services'!#REF!)-1))</f>
        <v>#REF!</v>
      </c>
      <c r="Q29" t="e">
        <f>P77*(('Manu and Services'!#REF!/'Manu and Services'!#REF!)*(('Manu and Services'!#REF!/'Manu and Services'!#REF!)-1))</f>
        <v>#REF!</v>
      </c>
      <c r="R29" t="e">
        <f>Q77*(('Manu and Services'!#REF!/'Manu and Services'!#REF!)*(('Manu and Services'!#REF!/'Manu and Services'!#REF!)-1))</f>
        <v>#REF!</v>
      </c>
      <c r="S29" t="e">
        <f>R77*(('Manu and Services'!#REF!/'Manu and Services'!#REF!)*(('Manu and Services'!B11/'Manu and Services'!#REF!)-1))</f>
        <v>#REF!</v>
      </c>
      <c r="T29">
        <f>S77*(('Manu and Services'!B11/'Manu and Services'!B$13)*(('Manu and Services'!C11/'Manu and Services'!B11)-1))</f>
        <v>-5.4466249999866379E-4</v>
      </c>
      <c r="U29">
        <f>T77*(('Manu and Services'!C11/'Manu and Services'!C$13)*(('Manu and Services'!D11/'Manu and Services'!C11)-1))</f>
        <v>5.3259070738034004E-3</v>
      </c>
      <c r="V29">
        <f>U77*(('Manu and Services'!D11/'Manu and Services'!D$13)*(('Manu and Services'!E11/'Manu and Services'!D11)-1))</f>
        <v>2.2008635451767003E-4</v>
      </c>
      <c r="W29">
        <f>V77*(('Manu and Services'!E11/'Manu and Services'!E$13)*(('Manu and Services'!F11/'Manu and Services'!E11)-1))</f>
        <v>5.1552218519777147E-3</v>
      </c>
      <c r="X29">
        <f>W77*(('Manu and Services'!F11/'Manu and Services'!F$13)*(('Manu and Services'!G11/'Manu and Services'!F11)-1))</f>
        <v>2.2988575210392253E-3</v>
      </c>
      <c r="Y29">
        <f>X77*(('Manu and Services'!G11/'Manu and Services'!G$13)*(('Manu and Services'!H11/'Manu and Services'!G11)-1))</f>
        <v>5.3375497800166411E-3</v>
      </c>
    </row>
    <row r="30" spans="1:25" ht="27.75" customHeight="1" x14ac:dyDescent="0.25">
      <c r="A30" t="s">
        <v>53</v>
      </c>
      <c r="C30" t="e">
        <f>B78*(('Manu and Services'!#REF!/'Manu and Services'!#REF!)*(('Manu and Services'!#REF!/'Manu and Services'!#REF!)-1))</f>
        <v>#REF!</v>
      </c>
      <c r="D30" t="e">
        <f>C78*(('Manu and Services'!#REF!/'Manu and Services'!#REF!)*(('Manu and Services'!#REF!/'Manu and Services'!#REF!)-1))</f>
        <v>#REF!</v>
      </c>
      <c r="E30" t="e">
        <f>D78*(('Manu and Services'!#REF!/'Manu and Services'!#REF!)*(('Manu and Services'!#REF!/'Manu and Services'!#REF!)-1))</f>
        <v>#REF!</v>
      </c>
      <c r="F30" t="e">
        <f>E78*(('Manu and Services'!#REF!/'Manu and Services'!#REF!)*(('Manu and Services'!#REF!/'Manu and Services'!#REF!)-1))</f>
        <v>#REF!</v>
      </c>
      <c r="G30" t="e">
        <f>F78*(('Manu and Services'!#REF!/'Manu and Services'!#REF!)*(('Manu and Services'!#REF!/'Manu and Services'!#REF!)-1))</f>
        <v>#REF!</v>
      </c>
      <c r="H30" t="e">
        <f>G78*(('Manu and Services'!#REF!/'Manu and Services'!#REF!)*(('Manu and Services'!#REF!/'Manu and Services'!#REF!)-1))</f>
        <v>#REF!</v>
      </c>
      <c r="I30" t="e">
        <f>H78*(('Manu and Services'!#REF!/'Manu and Services'!#REF!)*(('Manu and Services'!#REF!/'Manu and Services'!#REF!)-1))</f>
        <v>#REF!</v>
      </c>
      <c r="J30" t="e">
        <f>I78*(('Manu and Services'!#REF!/'Manu and Services'!#REF!)*(('Manu and Services'!#REF!/'Manu and Services'!#REF!)-1))</f>
        <v>#REF!</v>
      </c>
      <c r="K30" t="e">
        <f>J78*(('Manu and Services'!#REF!/'Manu and Services'!#REF!)*(('Manu and Services'!#REF!/'Manu and Services'!#REF!)-1))</f>
        <v>#REF!</v>
      </c>
      <c r="L30" t="e">
        <f>K78*(('Manu and Services'!#REF!/'Manu and Services'!#REF!)*(('Manu and Services'!#REF!/'Manu and Services'!#REF!)-1))</f>
        <v>#REF!</v>
      </c>
      <c r="M30" t="e">
        <f>L78*(('Manu and Services'!#REF!/'Manu and Services'!#REF!)*(('Manu and Services'!#REF!/'Manu and Services'!#REF!)-1))</f>
        <v>#REF!</v>
      </c>
      <c r="N30" t="e">
        <f>M78*(('Manu and Services'!#REF!/'Manu and Services'!#REF!)*(('Manu and Services'!#REF!/'Manu and Services'!#REF!)-1))</f>
        <v>#REF!</v>
      </c>
      <c r="O30" t="e">
        <f>N78*(('Manu and Services'!#REF!/'Manu and Services'!#REF!)*(('Manu and Services'!#REF!/'Manu and Services'!#REF!)-1))</f>
        <v>#REF!</v>
      </c>
      <c r="P30" t="e">
        <f>O78*(('Manu and Services'!#REF!/'Manu and Services'!#REF!)*(('Manu and Services'!#REF!/'Manu and Services'!#REF!)-1))</f>
        <v>#REF!</v>
      </c>
      <c r="Q30" t="e">
        <f>P78*(('Manu and Services'!#REF!/'Manu and Services'!#REF!)*(('Manu and Services'!#REF!/'Manu and Services'!#REF!)-1))</f>
        <v>#REF!</v>
      </c>
      <c r="R30" t="e">
        <f>Q78*(('Manu and Services'!#REF!/'Manu and Services'!#REF!)*(('Manu and Services'!#REF!/'Manu and Services'!#REF!)-1))</f>
        <v>#REF!</v>
      </c>
      <c r="S30" t="e">
        <f>R78*(('Manu and Services'!#REF!/'Manu and Services'!#REF!)*(('Manu and Services'!B12/'Manu and Services'!#REF!)-1))</f>
        <v>#REF!</v>
      </c>
      <c r="T30">
        <f>S78*(('Manu and Services'!B12/'Manu and Services'!B$13)*(('Manu and Services'!C12/'Manu and Services'!B12)-1))</f>
        <v>-2.8078165941193348E-2</v>
      </c>
      <c r="U30">
        <f>T78*(('Manu and Services'!C12/'Manu and Services'!C$13)*(('Manu and Services'!D12/'Manu and Services'!C12)-1))</f>
        <v>-7.3714488503718286E-3</v>
      </c>
      <c r="V30">
        <f>U78*(('Manu and Services'!D12/'Manu and Services'!D$13)*(('Manu and Services'!E12/'Manu and Services'!D12)-1))</f>
        <v>-6.5393597769444122E-3</v>
      </c>
      <c r="W30">
        <f>V78*(('Manu and Services'!E12/'Manu and Services'!E$13)*(('Manu and Services'!F12/'Manu and Services'!E12)-1))</f>
        <v>6.6707367070027888E-3</v>
      </c>
      <c r="X30">
        <f>W78*(('Manu and Services'!F12/'Manu and Services'!F$13)*(('Manu and Services'!G12/'Manu and Services'!F12)-1))</f>
        <v>-1.323377927183228E-2</v>
      </c>
      <c r="Y30">
        <f>X78*(('Manu and Services'!G12/'Manu and Services'!G$13)*(('Manu and Services'!H12/'Manu and Services'!G12)-1))</f>
        <v>9.9168285157069103E-3</v>
      </c>
    </row>
    <row r="31" spans="1:25" ht="27.75" customHeight="1" x14ac:dyDescent="0.25">
      <c r="A31" t="s">
        <v>76</v>
      </c>
      <c r="C31" t="e">
        <f>B79*(('Manu and Services'!#REF!/'Manu and Services'!#REF!)*(('Manu and Services'!#REF!/'Manu and Services'!#REF!)-1))</f>
        <v>#REF!</v>
      </c>
      <c r="D31" t="e">
        <f>C79*(('Manu and Services'!#REF!/'Manu and Services'!#REF!)*(('Manu and Services'!#REF!/'Manu and Services'!#REF!)-1))</f>
        <v>#REF!</v>
      </c>
      <c r="E31" t="e">
        <f>D79*(('Manu and Services'!#REF!/'Manu and Services'!#REF!)*(('Manu and Services'!#REF!/'Manu and Services'!#REF!)-1))</f>
        <v>#REF!</v>
      </c>
      <c r="F31" t="e">
        <f>E79*(('Manu and Services'!#REF!/'Manu and Services'!#REF!)*(('Manu and Services'!#REF!/'Manu and Services'!#REF!)-1))</f>
        <v>#REF!</v>
      </c>
      <c r="G31" t="e">
        <f>F79*(('Manu and Services'!#REF!/'Manu and Services'!#REF!)*(('Manu and Services'!#REF!/'Manu and Services'!#REF!)-1))</f>
        <v>#REF!</v>
      </c>
      <c r="H31" t="e">
        <f>G79*(('Manu and Services'!#REF!/'Manu and Services'!#REF!)*(('Manu and Services'!#REF!/'Manu and Services'!#REF!)-1))</f>
        <v>#REF!</v>
      </c>
      <c r="I31" t="e">
        <f>H79*(('Manu and Services'!#REF!/'Manu and Services'!#REF!)*(('Manu and Services'!#REF!/'Manu and Services'!#REF!)-1))</f>
        <v>#REF!</v>
      </c>
      <c r="J31" t="e">
        <f>I79*(('Manu and Services'!#REF!/'Manu and Services'!#REF!)*(('Manu and Services'!#REF!/'Manu and Services'!#REF!)-1))</f>
        <v>#REF!</v>
      </c>
      <c r="K31" t="e">
        <f>J79*(('Manu and Services'!#REF!/'Manu and Services'!#REF!)*(('Manu and Services'!#REF!/'Manu and Services'!#REF!)-1))</f>
        <v>#REF!</v>
      </c>
      <c r="L31" t="e">
        <f>K79*(('Manu and Services'!#REF!/'Manu and Services'!#REF!)*(('Manu and Services'!#REF!/'Manu and Services'!#REF!)-1))</f>
        <v>#REF!</v>
      </c>
      <c r="M31" t="e">
        <f>L79*(('Manu and Services'!#REF!/'Manu and Services'!#REF!)*(('Manu and Services'!#REF!/'Manu and Services'!#REF!)-1))</f>
        <v>#REF!</v>
      </c>
      <c r="N31" t="e">
        <f>M79*(('Manu and Services'!#REF!/'Manu and Services'!#REF!)*(('Manu and Services'!#REF!/'Manu and Services'!#REF!)-1))</f>
        <v>#REF!</v>
      </c>
      <c r="O31" t="e">
        <f>N79*(('Manu and Services'!#REF!/'Manu and Services'!#REF!)*(('Manu and Services'!#REF!/'Manu and Services'!#REF!)-1))</f>
        <v>#REF!</v>
      </c>
      <c r="P31" t="e">
        <f>O79*(('Manu and Services'!#REF!/'Manu and Services'!#REF!)*(('Manu and Services'!#REF!/'Manu and Services'!#REF!)-1))</f>
        <v>#REF!</v>
      </c>
      <c r="Q31" t="e">
        <f>P79*(('Manu and Services'!#REF!/'Manu and Services'!#REF!)*(('Manu and Services'!#REF!/'Manu and Services'!#REF!)-1))</f>
        <v>#REF!</v>
      </c>
      <c r="R31" t="e">
        <f>Q79*(('Manu and Services'!#REF!/'Manu and Services'!#REF!)*(('Manu and Services'!#REF!/'Manu and Services'!#REF!)-1))</f>
        <v>#REF!</v>
      </c>
      <c r="S31" t="e">
        <f>R79*(('Manu and Services'!#REF!/'Manu and Services'!#REF!)*(('Manu and Services'!B13/'Manu and Services'!#REF!)-1))</f>
        <v>#REF!</v>
      </c>
      <c r="T31">
        <f>S79*(('Manu and Services'!B13/'Manu and Services'!B$13)*(('Manu and Services'!C13/'Manu and Services'!B13)-1))</f>
        <v>1.5049362617855389E-2</v>
      </c>
      <c r="U31">
        <f>T79*(('Manu and Services'!C13/'Manu and Services'!C$13)*(('Manu and Services'!D13/'Manu and Services'!C13)-1))</f>
        <v>1.7638175951182111E-2</v>
      </c>
      <c r="V31">
        <f>U79*(('Manu and Services'!D13/'Manu and Services'!D$13)*(('Manu and Services'!E13/'Manu and Services'!D13)-1))</f>
        <v>-6.1187599784178204E-3</v>
      </c>
      <c r="W31">
        <f>V79*(('Manu and Services'!E13/'Manu and Services'!E$13)*(('Manu and Services'!F13/'Manu and Services'!E13)-1))</f>
        <v>3.8215131142580017E-2</v>
      </c>
      <c r="X31">
        <f>W79*(('Manu and Services'!F13/'Manu and Services'!F$13)*(('Manu and Services'!G13/'Manu and Services'!F13)-1))</f>
        <v>3.4280636634812955E-2</v>
      </c>
      <c r="Y31">
        <f>X79*(('Manu and Services'!G13/'Manu and Services'!G$13)*(('Manu and Services'!H13/'Manu and Services'!G13)-1))</f>
        <v>3.6791750290517955E-2</v>
      </c>
    </row>
    <row r="33" spans="1:25" ht="27.75" customHeight="1" x14ac:dyDescent="0.25">
      <c r="A33" t="s">
        <v>92</v>
      </c>
    </row>
    <row r="34" spans="1:25" ht="15" x14ac:dyDescent="0.25">
      <c r="C34">
        <v>1994</v>
      </c>
      <c r="D34">
        <v>1995</v>
      </c>
      <c r="E34">
        <v>1996</v>
      </c>
      <c r="F34">
        <v>1997</v>
      </c>
      <c r="G34">
        <v>1998</v>
      </c>
      <c r="H34">
        <v>1999</v>
      </c>
      <c r="I34">
        <v>2000</v>
      </c>
      <c r="J34">
        <v>2001</v>
      </c>
      <c r="K34">
        <v>2002</v>
      </c>
      <c r="L34">
        <v>2003</v>
      </c>
      <c r="M34">
        <v>2004</v>
      </c>
      <c r="N34">
        <v>2005</v>
      </c>
      <c r="O34">
        <v>2006</v>
      </c>
      <c r="P34">
        <v>2007</v>
      </c>
      <c r="Q34">
        <v>2008</v>
      </c>
      <c r="R34">
        <v>2009</v>
      </c>
      <c r="S34">
        <v>2010</v>
      </c>
      <c r="T34">
        <v>2011</v>
      </c>
      <c r="U34">
        <v>2012</v>
      </c>
      <c r="V34">
        <v>2013</v>
      </c>
      <c r="W34">
        <v>2014</v>
      </c>
      <c r="X34">
        <v>2015</v>
      </c>
      <c r="Y34">
        <v>2016</v>
      </c>
    </row>
    <row r="35" spans="1:25" ht="27.75" customHeight="1" x14ac:dyDescent="0.25">
      <c r="A35" t="s">
        <v>50</v>
      </c>
      <c r="C35" t="e">
        <f>('Manu and Services'!#REF!/'Manu and Services'!#REF!)*('Manu and Services'!#REF!/'Manu and Services'!#REF!)*(C67-B67)</f>
        <v>#REF!</v>
      </c>
      <c r="D35" t="e">
        <f>('Manu and Services'!#REF!/'Manu and Services'!#REF!)*('Manu and Services'!#REF!/'Manu and Services'!#REF!)*(D67-C67)</f>
        <v>#REF!</v>
      </c>
      <c r="E35" t="e">
        <f>('Manu and Services'!#REF!/'Manu and Services'!#REF!)*('Manu and Services'!#REF!/'Manu and Services'!#REF!)*(E67-D67)</f>
        <v>#REF!</v>
      </c>
      <c r="F35" t="e">
        <f>('Manu and Services'!#REF!/'Manu and Services'!#REF!)*('Manu and Services'!#REF!/'Manu and Services'!#REF!)*(F67-E67)</f>
        <v>#REF!</v>
      </c>
      <c r="G35" t="e">
        <f>('Manu and Services'!#REF!/'Manu and Services'!#REF!)*('Manu and Services'!#REF!/'Manu and Services'!#REF!)*(G67-F67)</f>
        <v>#REF!</v>
      </c>
      <c r="H35" t="e">
        <f>('Manu and Services'!#REF!/'Manu and Services'!#REF!)*('Manu and Services'!#REF!/'Manu and Services'!#REF!)*(H67-G67)</f>
        <v>#REF!</v>
      </c>
      <c r="I35" t="e">
        <f>('Manu and Services'!#REF!/'Manu and Services'!#REF!)*('Manu and Services'!#REF!/'Manu and Services'!#REF!)*(I67-H67)</f>
        <v>#REF!</v>
      </c>
      <c r="J35" t="e">
        <f>('Manu and Services'!#REF!/'Manu and Services'!#REF!)*('Manu and Services'!#REF!/'Manu and Services'!#REF!)*(J67-I67)</f>
        <v>#REF!</v>
      </c>
      <c r="K35" t="e">
        <f>('Manu and Services'!#REF!/'Manu and Services'!#REF!)*('Manu and Services'!#REF!/'Manu and Services'!#REF!)*(K67-J67)</f>
        <v>#REF!</v>
      </c>
      <c r="L35" t="e">
        <f>('Manu and Services'!#REF!/'Manu and Services'!#REF!)*('Manu and Services'!#REF!/'Manu and Services'!#REF!)*(L67-K67)</f>
        <v>#REF!</v>
      </c>
      <c r="M35" t="e">
        <f>('Manu and Services'!#REF!/'Manu and Services'!#REF!)*('Manu and Services'!#REF!/'Manu and Services'!#REF!)*(M67-L67)</f>
        <v>#REF!</v>
      </c>
      <c r="N35" t="e">
        <f>('Manu and Services'!#REF!/'Manu and Services'!#REF!)*('Manu and Services'!#REF!/'Manu and Services'!#REF!)*(N67-M67)</f>
        <v>#REF!</v>
      </c>
      <c r="O35" t="e">
        <f>('Manu and Services'!#REF!/'Manu and Services'!#REF!)*('Manu and Services'!#REF!/'Manu and Services'!#REF!)*(O67-N67)</f>
        <v>#REF!</v>
      </c>
      <c r="P35" t="e">
        <f>('Manu and Services'!#REF!/'Manu and Services'!#REF!)*('Manu and Services'!#REF!/'Manu and Services'!#REF!)*(P67-O67)</f>
        <v>#REF!</v>
      </c>
      <c r="Q35" t="e">
        <f>('Manu and Services'!#REF!/'Manu and Services'!#REF!)*('Manu and Services'!#REF!/'Manu and Services'!#REF!)*(Q67-P67)</f>
        <v>#REF!</v>
      </c>
      <c r="R35" t="e">
        <f>('Manu and Services'!#REF!/'Manu and Services'!#REF!)*('Manu and Services'!#REF!/'Manu and Services'!#REF!)*(R67-Q67)</f>
        <v>#REF!</v>
      </c>
      <c r="S35" t="e">
        <f>('Manu and Services'!#REF!/'Manu and Services'!#REF!)*('Manu and Services'!B3/'Manu and Services'!#REF!)*(S67-R67)</f>
        <v>#REF!</v>
      </c>
      <c r="T35">
        <f>('Manu and Services'!B3/'Manu and Services'!B$13)*('Manu and Services'!C3/'Manu and Services'!B3)*(T67-S67)</f>
        <v>1.024624142088576E-3</v>
      </c>
      <c r="U35">
        <f>('Manu and Services'!C3/'Manu and Services'!C$13)*('Manu and Services'!D3/'Manu and Services'!C3)*(U67-T67)</f>
        <v>-1.0311622459262784E-3</v>
      </c>
      <c r="V35">
        <f>('Manu and Services'!D3/'Manu and Services'!D$13)*('Manu and Services'!E3/'Manu and Services'!D3)*(V67-U67)</f>
        <v>-4.0745251354615758E-3</v>
      </c>
      <c r="W35">
        <f>('Manu and Services'!E3/'Manu and Services'!E$13)*('Manu and Services'!F3/'Manu and Services'!E3)*(W67-V67)</f>
        <v>-3.8449086993215641E-5</v>
      </c>
      <c r="X35">
        <f>('Manu and Services'!F3/'Manu and Services'!F$13)*('Manu and Services'!G3/'Manu and Services'!F3)*(X67-W67)</f>
        <v>-2.3326358150723698E-3</v>
      </c>
      <c r="Y35">
        <f>('Manu and Services'!G3/'Manu and Services'!G$13)*('Manu and Services'!H3/'Manu and Services'!G3)*(Y67-X67)</f>
        <v>8.1920001419658712E-4</v>
      </c>
    </row>
    <row r="36" spans="1:25" ht="27.75" customHeight="1" x14ac:dyDescent="0.25">
      <c r="A36" t="s">
        <v>49</v>
      </c>
      <c r="C36" t="e">
        <f>('Manu and Services'!#REF!/'Manu and Services'!#REF!)*('Manu and Services'!#REF!/'Manu and Services'!#REF!)*(C68-B68)</f>
        <v>#REF!</v>
      </c>
      <c r="D36" t="e">
        <f>('Manu and Services'!#REF!/'Manu and Services'!#REF!)*('Manu and Services'!#REF!/'Manu and Services'!#REF!)*(D68-C68)</f>
        <v>#REF!</v>
      </c>
      <c r="E36" t="e">
        <f>('Manu and Services'!#REF!/'Manu and Services'!#REF!)*('Manu and Services'!#REF!/'Manu and Services'!#REF!)*(E68-D68)</f>
        <v>#REF!</v>
      </c>
      <c r="F36" t="e">
        <f>('Manu and Services'!#REF!/'Manu and Services'!#REF!)*('Manu and Services'!#REF!/'Manu and Services'!#REF!)*(F68-E68)</f>
        <v>#REF!</v>
      </c>
      <c r="G36" t="e">
        <f>('Manu and Services'!#REF!/'Manu and Services'!#REF!)*('Manu and Services'!#REF!/'Manu and Services'!#REF!)*(G68-F68)</f>
        <v>#REF!</v>
      </c>
      <c r="H36" t="e">
        <f>('Manu and Services'!#REF!/'Manu and Services'!#REF!)*('Manu and Services'!#REF!/'Manu and Services'!#REF!)*(H68-G68)</f>
        <v>#REF!</v>
      </c>
      <c r="I36" t="e">
        <f>('Manu and Services'!#REF!/'Manu and Services'!#REF!)*('Manu and Services'!#REF!/'Manu and Services'!#REF!)*(I68-H68)</f>
        <v>#REF!</v>
      </c>
      <c r="J36" t="e">
        <f>('Manu and Services'!#REF!/'Manu and Services'!#REF!)*('Manu and Services'!#REF!/'Manu and Services'!#REF!)*(J68-I68)</f>
        <v>#REF!</v>
      </c>
      <c r="K36" t="e">
        <f>('Manu and Services'!#REF!/'Manu and Services'!#REF!)*('Manu and Services'!#REF!/'Manu and Services'!#REF!)*(K68-J68)</f>
        <v>#REF!</v>
      </c>
      <c r="L36" t="e">
        <f>('Manu and Services'!#REF!/'Manu and Services'!#REF!)*('Manu and Services'!#REF!/'Manu and Services'!#REF!)*(L68-K68)</f>
        <v>#REF!</v>
      </c>
      <c r="M36" t="e">
        <f>('Manu and Services'!#REF!/'Manu and Services'!#REF!)*('Manu and Services'!#REF!/'Manu and Services'!#REF!)*(M68-L68)</f>
        <v>#REF!</v>
      </c>
      <c r="N36" t="e">
        <f>('Manu and Services'!#REF!/'Manu and Services'!#REF!)*('Manu and Services'!#REF!/'Manu and Services'!#REF!)*(N68-M68)</f>
        <v>#REF!</v>
      </c>
      <c r="O36" t="e">
        <f>('Manu and Services'!#REF!/'Manu and Services'!#REF!)*('Manu and Services'!#REF!/'Manu and Services'!#REF!)*(O68-N68)</f>
        <v>#REF!</v>
      </c>
      <c r="P36" t="e">
        <f>('Manu and Services'!#REF!/'Manu and Services'!#REF!)*('Manu and Services'!#REF!/'Manu and Services'!#REF!)*(P68-O68)</f>
        <v>#REF!</v>
      </c>
      <c r="Q36" t="e">
        <f>('Manu and Services'!#REF!/'Manu and Services'!#REF!)*('Manu and Services'!#REF!/'Manu and Services'!#REF!)*(Q68-P68)</f>
        <v>#REF!</v>
      </c>
      <c r="R36" t="e">
        <f>('Manu and Services'!#REF!/'Manu and Services'!#REF!)*('Manu and Services'!#REF!/'Manu and Services'!#REF!)*(R68-Q68)</f>
        <v>#REF!</v>
      </c>
      <c r="S36" t="e">
        <f>('Manu and Services'!#REF!/'Manu and Services'!#REF!)*('Manu and Services'!B4/'Manu and Services'!#REF!)*(S68-R68)</f>
        <v>#REF!</v>
      </c>
      <c r="T36">
        <f>('Manu and Services'!B4/'Manu and Services'!B$13)*('Manu and Services'!C4/'Manu and Services'!B4)*(T68-S68)</f>
        <v>3.1069027546969229E-3</v>
      </c>
      <c r="U36">
        <f>('Manu and Services'!C4/'Manu and Services'!C$13)*('Manu and Services'!D4/'Manu and Services'!C4)*(U68-T68)</f>
        <v>1.2509372607016624E-3</v>
      </c>
      <c r="V36">
        <f>('Manu and Services'!D4/'Manu and Services'!D$13)*('Manu and Services'!E4/'Manu and Services'!D4)*(V68-U68)</f>
        <v>1.9269293551391982E-3</v>
      </c>
      <c r="W36">
        <f>('Manu and Services'!E4/'Manu and Services'!E$13)*('Manu and Services'!F4/'Manu and Services'!E4)*(W68-V68)</f>
        <v>1.5721380307581645E-3</v>
      </c>
      <c r="X36">
        <f>('Manu and Services'!F4/'Manu and Services'!F$13)*('Manu and Services'!G4/'Manu and Services'!F4)*(X68-W68)</f>
        <v>-3.5289479787992276E-3</v>
      </c>
      <c r="Y36">
        <f>('Manu and Services'!G4/'Manu and Services'!G$13)*('Manu and Services'!H4/'Manu and Services'!G4)*(Y68-X68)</f>
        <v>3.2277512882333539E-3</v>
      </c>
    </row>
    <row r="37" spans="1:25" ht="27.75" customHeight="1" x14ac:dyDescent="0.25">
      <c r="A37" t="s">
        <v>48</v>
      </c>
      <c r="C37" t="e">
        <f>('Manu and Services'!#REF!/'Manu and Services'!#REF!)*('Manu and Services'!#REF!/'Manu and Services'!#REF!)*(C69-B69)</f>
        <v>#REF!</v>
      </c>
      <c r="D37" t="e">
        <f>('Manu and Services'!#REF!/'Manu and Services'!#REF!)*('Manu and Services'!#REF!/'Manu and Services'!#REF!)*(D69-C69)</f>
        <v>#REF!</v>
      </c>
      <c r="E37" t="e">
        <f>('Manu and Services'!#REF!/'Manu and Services'!#REF!)*('Manu and Services'!#REF!/'Manu and Services'!#REF!)*(E69-D69)</f>
        <v>#REF!</v>
      </c>
      <c r="F37" t="e">
        <f>('Manu and Services'!#REF!/'Manu and Services'!#REF!)*('Manu and Services'!#REF!/'Manu and Services'!#REF!)*(F69-E69)</f>
        <v>#REF!</v>
      </c>
      <c r="G37" t="e">
        <f>('Manu and Services'!#REF!/'Manu and Services'!#REF!)*('Manu and Services'!#REF!/'Manu and Services'!#REF!)*(G69-F69)</f>
        <v>#REF!</v>
      </c>
      <c r="H37" t="e">
        <f>('Manu and Services'!#REF!/'Manu and Services'!#REF!)*('Manu and Services'!#REF!/'Manu and Services'!#REF!)*(H69-G69)</f>
        <v>#REF!</v>
      </c>
      <c r="I37" t="e">
        <f>('Manu and Services'!#REF!/'Manu and Services'!#REF!)*('Manu and Services'!#REF!/'Manu and Services'!#REF!)*(I69-H69)</f>
        <v>#REF!</v>
      </c>
      <c r="J37" t="e">
        <f>('Manu and Services'!#REF!/'Manu and Services'!#REF!)*('Manu and Services'!#REF!/'Manu and Services'!#REF!)*(J69-I69)</f>
        <v>#REF!</v>
      </c>
      <c r="K37" t="e">
        <f>('Manu and Services'!#REF!/'Manu and Services'!#REF!)*('Manu and Services'!#REF!/'Manu and Services'!#REF!)*(K69-J69)</f>
        <v>#REF!</v>
      </c>
      <c r="L37" t="e">
        <f>('Manu and Services'!#REF!/'Manu and Services'!#REF!)*('Manu and Services'!#REF!/'Manu and Services'!#REF!)*(L69-K69)</f>
        <v>#REF!</v>
      </c>
      <c r="M37" t="e">
        <f>('Manu and Services'!#REF!/'Manu and Services'!#REF!)*('Manu and Services'!#REF!/'Manu and Services'!#REF!)*(M69-L69)</f>
        <v>#REF!</v>
      </c>
      <c r="N37" t="e">
        <f>('Manu and Services'!#REF!/'Manu and Services'!#REF!)*('Manu and Services'!#REF!/'Manu and Services'!#REF!)*(N69-M69)</f>
        <v>#REF!</v>
      </c>
      <c r="O37" t="e">
        <f>('Manu and Services'!#REF!/'Manu and Services'!#REF!)*('Manu and Services'!#REF!/'Manu and Services'!#REF!)*(O69-N69)</f>
        <v>#REF!</v>
      </c>
      <c r="P37" t="e">
        <f>('Manu and Services'!#REF!/'Manu and Services'!#REF!)*('Manu and Services'!#REF!/'Manu and Services'!#REF!)*(P69-O69)</f>
        <v>#REF!</v>
      </c>
      <c r="Q37" t="e">
        <f>('Manu and Services'!#REF!/'Manu and Services'!#REF!)*('Manu and Services'!#REF!/'Manu and Services'!#REF!)*(Q69-P69)</f>
        <v>#REF!</v>
      </c>
      <c r="R37" t="e">
        <f>('Manu and Services'!#REF!/'Manu and Services'!#REF!)*('Manu and Services'!#REF!/'Manu and Services'!#REF!)*(R69-Q69)</f>
        <v>#REF!</v>
      </c>
      <c r="S37" t="e">
        <f>('Manu and Services'!#REF!/'Manu and Services'!#REF!)*('Manu and Services'!B5/'Manu and Services'!#REF!)*(S69-R69)</f>
        <v>#REF!</v>
      </c>
      <c r="T37">
        <f>('Manu and Services'!B5/'Manu and Services'!B$13)*('Manu and Services'!C5/'Manu and Services'!B5)*(T69-S69)</f>
        <v>1.7172412256274557E-3</v>
      </c>
      <c r="U37">
        <f>('Manu and Services'!C5/'Manu and Services'!C$13)*('Manu and Services'!D5/'Manu and Services'!C5)*(U69-T69)</f>
        <v>-4.654442945046057E-3</v>
      </c>
      <c r="V37">
        <f>('Manu and Services'!D5/'Manu and Services'!D$13)*('Manu and Services'!E5/'Manu and Services'!D5)*(V69-U69)</f>
        <v>-2.5639949993826031E-3</v>
      </c>
      <c r="W37">
        <f>('Manu and Services'!E5/'Manu and Services'!E$13)*('Manu and Services'!F5/'Manu and Services'!E5)*(W69-V69)</f>
        <v>-6.2658513033543573E-4</v>
      </c>
      <c r="X37">
        <f>('Manu and Services'!F5/'Manu and Services'!F$13)*('Manu and Services'!G5/'Manu and Services'!F5)*(X69-W69)</f>
        <v>-2.3372787029550699E-3</v>
      </c>
      <c r="Y37">
        <f>('Manu and Services'!G5/'Manu and Services'!G$13)*('Manu and Services'!H5/'Manu and Services'!G5)*(Y69-X69)</f>
        <v>1.1982705162291768E-3</v>
      </c>
    </row>
    <row r="38" spans="1:25" ht="27.75" customHeight="1" x14ac:dyDescent="0.25">
      <c r="A38" t="s">
        <v>46</v>
      </c>
      <c r="C38" t="e">
        <f>('Manu and Services'!#REF!/'Manu and Services'!#REF!)*('Manu and Services'!#REF!/'Manu and Services'!#REF!)*(C70-B70)</f>
        <v>#REF!</v>
      </c>
      <c r="D38" t="e">
        <f>('Manu and Services'!#REF!/'Manu and Services'!#REF!)*('Manu and Services'!#REF!/'Manu and Services'!#REF!)*(D70-C70)</f>
        <v>#REF!</v>
      </c>
      <c r="E38" t="e">
        <f>('Manu and Services'!#REF!/'Manu and Services'!#REF!)*('Manu and Services'!#REF!/'Manu and Services'!#REF!)*(E70-D70)</f>
        <v>#REF!</v>
      </c>
      <c r="F38" t="e">
        <f>('Manu and Services'!#REF!/'Manu and Services'!#REF!)*('Manu and Services'!#REF!/'Manu and Services'!#REF!)*(F70-E70)</f>
        <v>#REF!</v>
      </c>
      <c r="G38" t="e">
        <f>('Manu and Services'!#REF!/'Manu and Services'!#REF!)*('Manu and Services'!#REF!/'Manu and Services'!#REF!)*(G70-F70)</f>
        <v>#REF!</v>
      </c>
      <c r="H38" t="e">
        <f>('Manu and Services'!#REF!/'Manu and Services'!#REF!)*('Manu and Services'!#REF!/'Manu and Services'!#REF!)*(H70-G70)</f>
        <v>#REF!</v>
      </c>
      <c r="I38" t="e">
        <f>('Manu and Services'!#REF!/'Manu and Services'!#REF!)*('Manu and Services'!#REF!/'Manu and Services'!#REF!)*(I70-H70)</f>
        <v>#REF!</v>
      </c>
      <c r="J38" t="e">
        <f>('Manu and Services'!#REF!/'Manu and Services'!#REF!)*('Manu and Services'!#REF!/'Manu and Services'!#REF!)*(J70-I70)</f>
        <v>#REF!</v>
      </c>
      <c r="K38" t="e">
        <f>('Manu and Services'!#REF!/'Manu and Services'!#REF!)*('Manu and Services'!#REF!/'Manu and Services'!#REF!)*(K70-J70)</f>
        <v>#REF!</v>
      </c>
      <c r="L38" t="e">
        <f>('Manu and Services'!#REF!/'Manu and Services'!#REF!)*('Manu and Services'!#REF!/'Manu and Services'!#REF!)*(L70-K70)</f>
        <v>#REF!</v>
      </c>
      <c r="M38" t="e">
        <f>('Manu and Services'!#REF!/'Manu and Services'!#REF!)*('Manu and Services'!#REF!/'Manu and Services'!#REF!)*(M70-L70)</f>
        <v>#REF!</v>
      </c>
      <c r="N38" t="e">
        <f>('Manu and Services'!#REF!/'Manu and Services'!#REF!)*('Manu and Services'!#REF!/'Manu and Services'!#REF!)*(N70-M70)</f>
        <v>#REF!</v>
      </c>
      <c r="O38" t="e">
        <f>('Manu and Services'!#REF!/'Manu and Services'!#REF!)*('Manu and Services'!#REF!/'Manu and Services'!#REF!)*(O70-N70)</f>
        <v>#REF!</v>
      </c>
      <c r="P38" t="e">
        <f>('Manu and Services'!#REF!/'Manu and Services'!#REF!)*('Manu and Services'!#REF!/'Manu and Services'!#REF!)*(P70-O70)</f>
        <v>#REF!</v>
      </c>
      <c r="Q38" t="e">
        <f>('Manu and Services'!#REF!/'Manu and Services'!#REF!)*('Manu and Services'!#REF!/'Manu and Services'!#REF!)*(Q70-P70)</f>
        <v>#REF!</v>
      </c>
      <c r="R38" t="e">
        <f>('Manu and Services'!#REF!/'Manu and Services'!#REF!)*('Manu and Services'!#REF!/'Manu and Services'!#REF!)*(R70-Q70)</f>
        <v>#REF!</v>
      </c>
      <c r="S38" t="e">
        <f>('Manu and Services'!#REF!/'Manu and Services'!#REF!)*('Manu and Services'!B6/'Manu and Services'!#REF!)*(S70-R70)</f>
        <v>#REF!</v>
      </c>
      <c r="T38">
        <f>('Manu and Services'!B6/'Manu and Services'!B$13)*('Manu and Services'!C6/'Manu and Services'!B6)*(T70-S70)</f>
        <v>-1.4355532359619941E-3</v>
      </c>
      <c r="U38">
        <f>('Manu and Services'!C6/'Manu and Services'!C$13)*('Manu and Services'!D6/'Manu and Services'!C6)*(U70-T70)</f>
        <v>1.6666363274749367E-3</v>
      </c>
      <c r="V38">
        <f>('Manu and Services'!D6/'Manu and Services'!D$13)*('Manu and Services'!E6/'Manu and Services'!D6)*(V70-U70)</f>
        <v>-6.9335681846866611E-4</v>
      </c>
      <c r="W38">
        <f>('Manu and Services'!E6/'Manu and Services'!E$13)*('Manu and Services'!F6/'Manu and Services'!E6)*(W70-V70)</f>
        <v>4.8502842601588048E-4</v>
      </c>
      <c r="X38">
        <f>('Manu and Services'!F6/'Manu and Services'!F$13)*('Manu and Services'!G6/'Manu and Services'!F6)*(X70-W70)</f>
        <v>-9.5140503280619374E-4</v>
      </c>
      <c r="Y38">
        <f>('Manu and Services'!G6/'Manu and Services'!G$13)*('Manu and Services'!H6/'Manu and Services'!G6)*(Y70-X70)</f>
        <v>2.6783596195884382E-3</v>
      </c>
    </row>
    <row r="39" spans="1:25" ht="27.75" customHeight="1" x14ac:dyDescent="0.25">
      <c r="A39" t="s">
        <v>47</v>
      </c>
      <c r="C39" t="e">
        <f>('Manu and Services'!#REF!/'Manu and Services'!#REF!)*('Manu and Services'!#REF!/'Manu and Services'!#REF!)*(C71-B71)</f>
        <v>#REF!</v>
      </c>
      <c r="D39" t="e">
        <f>('Manu and Services'!#REF!/'Manu and Services'!#REF!)*('Manu and Services'!#REF!/'Manu and Services'!#REF!)*(D71-C71)</f>
        <v>#REF!</v>
      </c>
      <c r="E39" t="e">
        <f>('Manu and Services'!#REF!/'Manu and Services'!#REF!)*('Manu and Services'!#REF!/'Manu and Services'!#REF!)*(E71-D71)</f>
        <v>#REF!</v>
      </c>
      <c r="F39" t="e">
        <f>('Manu and Services'!#REF!/'Manu and Services'!#REF!)*('Manu and Services'!#REF!/'Manu and Services'!#REF!)*(F71-E71)</f>
        <v>#REF!</v>
      </c>
      <c r="G39" t="e">
        <f>('Manu and Services'!#REF!/'Manu and Services'!#REF!)*('Manu and Services'!#REF!/'Manu and Services'!#REF!)*(G71-F71)</f>
        <v>#REF!</v>
      </c>
      <c r="H39" t="e">
        <f>('Manu and Services'!#REF!/'Manu and Services'!#REF!)*('Manu and Services'!#REF!/'Manu and Services'!#REF!)*(H71-G71)</f>
        <v>#REF!</v>
      </c>
      <c r="I39" t="e">
        <f>('Manu and Services'!#REF!/'Manu and Services'!#REF!)*('Manu and Services'!#REF!/'Manu and Services'!#REF!)*(I71-H71)</f>
        <v>#REF!</v>
      </c>
      <c r="J39" t="e">
        <f>('Manu and Services'!#REF!/'Manu and Services'!#REF!)*('Manu and Services'!#REF!/'Manu and Services'!#REF!)*(J71-I71)</f>
        <v>#REF!</v>
      </c>
      <c r="K39" t="e">
        <f>('Manu and Services'!#REF!/'Manu and Services'!#REF!)*('Manu and Services'!#REF!/'Manu and Services'!#REF!)*(K71-J71)</f>
        <v>#REF!</v>
      </c>
      <c r="L39" t="e">
        <f>('Manu and Services'!#REF!/'Manu and Services'!#REF!)*('Manu and Services'!#REF!/'Manu and Services'!#REF!)*(L71-K71)</f>
        <v>#REF!</v>
      </c>
      <c r="M39" t="e">
        <f>('Manu and Services'!#REF!/'Manu and Services'!#REF!)*('Manu and Services'!#REF!/'Manu and Services'!#REF!)*(M71-L71)</f>
        <v>#REF!</v>
      </c>
      <c r="N39" t="e">
        <f>('Manu and Services'!#REF!/'Manu and Services'!#REF!)*('Manu and Services'!#REF!/'Manu and Services'!#REF!)*(N71-M71)</f>
        <v>#REF!</v>
      </c>
      <c r="O39" t="e">
        <f>('Manu and Services'!#REF!/'Manu and Services'!#REF!)*('Manu and Services'!#REF!/'Manu and Services'!#REF!)*(O71-N71)</f>
        <v>#REF!</v>
      </c>
      <c r="P39" t="e">
        <f>('Manu and Services'!#REF!/'Manu and Services'!#REF!)*('Manu and Services'!#REF!/'Manu and Services'!#REF!)*(P71-O71)</f>
        <v>#REF!</v>
      </c>
      <c r="Q39" t="e">
        <f>('Manu and Services'!#REF!/'Manu and Services'!#REF!)*('Manu and Services'!#REF!/'Manu and Services'!#REF!)*(Q71-P71)</f>
        <v>#REF!</v>
      </c>
      <c r="R39" t="e">
        <f>('Manu and Services'!#REF!/'Manu and Services'!#REF!)*('Manu and Services'!#REF!/'Manu and Services'!#REF!)*(R71-Q71)</f>
        <v>#REF!</v>
      </c>
      <c r="S39" t="e">
        <f>('Manu and Services'!#REF!/'Manu and Services'!#REF!)*('Manu and Services'!#REF!/'Manu and Services'!#REF!)*(S71-R71)</f>
        <v>#REF!</v>
      </c>
      <c r="T39" t="e">
        <f>('Manu and Services'!#REF!/'Manu and Services'!B$13)*('Manu and Services'!#REF!/'Manu and Services'!#REF!)*(T71-S71)</f>
        <v>#REF!</v>
      </c>
      <c r="U39" t="e">
        <f>('Manu and Services'!#REF!/'Manu and Services'!C$13)*('Manu and Services'!#REF!/'Manu and Services'!#REF!)*(U71-T71)</f>
        <v>#REF!</v>
      </c>
      <c r="V39" t="e">
        <f>('Manu and Services'!#REF!/'Manu and Services'!D$13)*('Manu and Services'!#REF!/'Manu and Services'!#REF!)*(V71-U71)</f>
        <v>#REF!</v>
      </c>
      <c r="W39" t="e">
        <f>('Manu and Services'!#REF!/'Manu and Services'!E$13)*('Manu and Services'!#REF!/'Manu and Services'!#REF!)*(W71-V71)</f>
        <v>#REF!</v>
      </c>
      <c r="X39" t="e">
        <f>('Manu and Services'!#REF!/'Manu and Services'!F$13)*('Manu and Services'!#REF!/'Manu and Services'!#REF!)*(X71-W71)</f>
        <v>#REF!</v>
      </c>
      <c r="Y39" t="e">
        <f>('Manu and Services'!#REF!/'Manu and Services'!G$13)*('Manu and Services'!#REF!/'Manu and Services'!#REF!)*(Y71-X71)</f>
        <v>#REF!</v>
      </c>
    </row>
    <row r="40" spans="1:25" ht="27.75" customHeight="1" x14ac:dyDescent="0.25">
      <c r="A40" t="s">
        <v>89</v>
      </c>
      <c r="C40" t="e">
        <f>('Manu and Services'!#REF!/'Manu and Services'!#REF!)*('Manu and Services'!#REF!/'Manu and Services'!#REF!)*(C72-B72)</f>
        <v>#REF!</v>
      </c>
      <c r="D40" t="e">
        <f>('Manu and Services'!#REF!/'Manu and Services'!#REF!)*('Manu and Services'!#REF!/'Manu and Services'!#REF!)*(D72-C72)</f>
        <v>#REF!</v>
      </c>
      <c r="E40" t="e">
        <f>('Manu and Services'!#REF!/'Manu and Services'!#REF!)*('Manu and Services'!#REF!/'Manu and Services'!#REF!)*(E72-D72)</f>
        <v>#REF!</v>
      </c>
      <c r="F40" t="e">
        <f>('Manu and Services'!#REF!/'Manu and Services'!#REF!)*('Manu and Services'!#REF!/'Manu and Services'!#REF!)*(F72-E72)</f>
        <v>#REF!</v>
      </c>
      <c r="G40" t="e">
        <f>('Manu and Services'!#REF!/'Manu and Services'!#REF!)*('Manu and Services'!#REF!/'Manu and Services'!#REF!)*(G72-F72)</f>
        <v>#REF!</v>
      </c>
      <c r="H40" t="e">
        <f>('Manu and Services'!#REF!/'Manu and Services'!#REF!)*('Manu and Services'!#REF!/'Manu and Services'!#REF!)*(H72-G72)</f>
        <v>#REF!</v>
      </c>
      <c r="I40" t="e">
        <f>('Manu and Services'!#REF!/'Manu and Services'!#REF!)*('Manu and Services'!#REF!/'Manu and Services'!#REF!)*(I72-H72)</f>
        <v>#REF!</v>
      </c>
      <c r="J40" t="e">
        <f>('Manu and Services'!#REF!/'Manu and Services'!#REF!)*('Manu and Services'!#REF!/'Manu and Services'!#REF!)*(J72-I72)</f>
        <v>#REF!</v>
      </c>
      <c r="K40" t="e">
        <f>('Manu and Services'!#REF!/'Manu and Services'!#REF!)*('Manu and Services'!#REF!/'Manu and Services'!#REF!)*(K72-J72)</f>
        <v>#REF!</v>
      </c>
      <c r="L40" t="e">
        <f>('Manu and Services'!#REF!/'Manu and Services'!#REF!)*('Manu and Services'!#REF!/'Manu and Services'!#REF!)*(L72-K72)</f>
        <v>#REF!</v>
      </c>
      <c r="M40" t="e">
        <f>('Manu and Services'!#REF!/'Manu and Services'!#REF!)*('Manu and Services'!#REF!/'Manu and Services'!#REF!)*(M72-L72)</f>
        <v>#REF!</v>
      </c>
      <c r="N40" t="e">
        <f>('Manu and Services'!#REF!/'Manu and Services'!#REF!)*('Manu and Services'!#REF!/'Manu and Services'!#REF!)*(N72-M72)</f>
        <v>#REF!</v>
      </c>
      <c r="O40" t="e">
        <f>('Manu and Services'!#REF!/'Manu and Services'!#REF!)*('Manu and Services'!#REF!/'Manu and Services'!#REF!)*(O72-N72)</f>
        <v>#REF!</v>
      </c>
      <c r="P40" t="e">
        <f>('Manu and Services'!#REF!/'Manu and Services'!#REF!)*('Manu and Services'!#REF!/'Manu and Services'!#REF!)*(P72-O72)</f>
        <v>#REF!</v>
      </c>
      <c r="Q40" t="e">
        <f>('Manu and Services'!#REF!/'Manu and Services'!#REF!)*('Manu and Services'!#REF!/'Manu and Services'!#REF!)*(Q72-P72)</f>
        <v>#REF!</v>
      </c>
      <c r="R40" t="e">
        <f>('Manu and Services'!#REF!/'Manu and Services'!#REF!)*('Manu and Services'!#REF!/'Manu and Services'!#REF!)*(R72-Q72)</f>
        <v>#REF!</v>
      </c>
      <c r="S40" t="e">
        <f>('Manu and Services'!#REF!/'Manu and Services'!#REF!)*('Manu and Services'!#REF!/'Manu and Services'!#REF!)*(S72-R72)</f>
        <v>#REF!</v>
      </c>
      <c r="T40" t="e">
        <f>('Manu and Services'!#REF!/'Manu and Services'!B$13)*('Manu and Services'!#REF!/'Manu and Services'!#REF!)*(T72-S72)</f>
        <v>#REF!</v>
      </c>
      <c r="U40" t="e">
        <f>('Manu and Services'!#REF!/'Manu and Services'!C$13)*('Manu and Services'!#REF!/'Manu and Services'!#REF!)*(U72-T72)</f>
        <v>#REF!</v>
      </c>
      <c r="V40" t="e">
        <f>('Manu and Services'!#REF!/'Manu and Services'!D$13)*('Manu and Services'!#REF!/'Manu and Services'!#REF!)*(V72-U72)</f>
        <v>#REF!</v>
      </c>
      <c r="W40" t="e">
        <f>('Manu and Services'!#REF!/'Manu and Services'!E$13)*('Manu and Services'!#REF!/'Manu and Services'!#REF!)*(W72-V72)</f>
        <v>#REF!</v>
      </c>
      <c r="X40" t="e">
        <f>('Manu and Services'!#REF!/'Manu and Services'!F$13)*('Manu and Services'!#REF!/'Manu and Services'!#REF!)*(X72-W72)</f>
        <v>#REF!</v>
      </c>
      <c r="Y40" t="e">
        <f>('Manu and Services'!#REF!/'Manu and Services'!G$13)*('Manu and Services'!#REF!/'Manu and Services'!#REF!)*(Y72-X72)</f>
        <v>#REF!</v>
      </c>
    </row>
    <row r="41" spans="1:25" ht="27.75" customHeight="1" x14ac:dyDescent="0.25">
      <c r="A41" t="s">
        <v>88</v>
      </c>
      <c r="C41" t="e">
        <f>('Manu and Services'!#REF!/'Manu and Services'!#REF!)*('Manu and Services'!#REF!/'Manu and Services'!#REF!)*(C73-B73)</f>
        <v>#REF!</v>
      </c>
      <c r="D41" t="e">
        <f>('Manu and Services'!#REF!/'Manu and Services'!#REF!)*('Manu and Services'!#REF!/'Manu and Services'!#REF!)*(D73-C73)</f>
        <v>#REF!</v>
      </c>
      <c r="E41" t="e">
        <f>('Manu and Services'!#REF!/'Manu and Services'!#REF!)*('Manu and Services'!#REF!/'Manu and Services'!#REF!)*(E73-D73)</f>
        <v>#REF!</v>
      </c>
      <c r="F41" t="e">
        <f>('Manu and Services'!#REF!/'Manu and Services'!#REF!)*('Manu and Services'!#REF!/'Manu and Services'!#REF!)*(F73-E73)</f>
        <v>#REF!</v>
      </c>
      <c r="G41" t="e">
        <f>('Manu and Services'!#REF!/'Manu and Services'!#REF!)*('Manu and Services'!#REF!/'Manu and Services'!#REF!)*(G73-F73)</f>
        <v>#REF!</v>
      </c>
      <c r="H41" t="e">
        <f>('Manu and Services'!#REF!/'Manu and Services'!#REF!)*('Manu and Services'!#REF!/'Manu and Services'!#REF!)*(H73-G73)</f>
        <v>#REF!</v>
      </c>
      <c r="I41" t="e">
        <f>('Manu and Services'!#REF!/'Manu and Services'!#REF!)*('Manu and Services'!#REF!/'Manu and Services'!#REF!)*(I73-H73)</f>
        <v>#REF!</v>
      </c>
      <c r="J41" t="e">
        <f>('Manu and Services'!#REF!/'Manu and Services'!#REF!)*('Manu and Services'!#REF!/'Manu and Services'!#REF!)*(J73-I73)</f>
        <v>#REF!</v>
      </c>
      <c r="K41" t="e">
        <f>('Manu and Services'!#REF!/'Manu and Services'!#REF!)*('Manu and Services'!#REF!/'Manu and Services'!#REF!)*(K73-J73)</f>
        <v>#REF!</v>
      </c>
      <c r="L41" t="e">
        <f>('Manu and Services'!#REF!/'Manu and Services'!#REF!)*('Manu and Services'!#REF!/'Manu and Services'!#REF!)*(L73-K73)</f>
        <v>#REF!</v>
      </c>
      <c r="M41" t="e">
        <f>('Manu and Services'!#REF!/'Manu and Services'!#REF!)*('Manu and Services'!#REF!/'Manu and Services'!#REF!)*(M73-L73)</f>
        <v>#REF!</v>
      </c>
      <c r="N41" t="e">
        <f>('Manu and Services'!#REF!/'Manu and Services'!#REF!)*('Manu and Services'!#REF!/'Manu and Services'!#REF!)*(N73-M73)</f>
        <v>#REF!</v>
      </c>
      <c r="O41" t="e">
        <f>('Manu and Services'!#REF!/'Manu and Services'!#REF!)*('Manu and Services'!#REF!/'Manu and Services'!#REF!)*(O73-N73)</f>
        <v>#REF!</v>
      </c>
      <c r="P41" t="e">
        <f>('Manu and Services'!#REF!/'Manu and Services'!#REF!)*('Manu and Services'!#REF!/'Manu and Services'!#REF!)*(P73-O73)</f>
        <v>#REF!</v>
      </c>
      <c r="Q41" t="e">
        <f>('Manu and Services'!#REF!/'Manu and Services'!#REF!)*('Manu and Services'!#REF!/'Manu and Services'!#REF!)*(Q73-P73)</f>
        <v>#REF!</v>
      </c>
      <c r="R41" t="e">
        <f>('Manu and Services'!#REF!/'Manu and Services'!#REF!)*('Manu and Services'!#REF!/'Manu and Services'!#REF!)*(R73-Q73)</f>
        <v>#REF!</v>
      </c>
      <c r="S41" t="e">
        <f>('Manu and Services'!#REF!/'Manu and Services'!#REF!)*('Manu and Services'!#REF!/'Manu and Services'!#REF!)*(S73-R73)</f>
        <v>#REF!</v>
      </c>
      <c r="T41" t="e">
        <f>('Manu and Services'!#REF!/'Manu and Services'!B$13)*('Manu and Services'!#REF!/'Manu and Services'!#REF!)*(T73-S73)</f>
        <v>#REF!</v>
      </c>
      <c r="U41" t="e">
        <f>('Manu and Services'!#REF!/'Manu and Services'!C$13)*('Manu and Services'!#REF!/'Manu and Services'!#REF!)*(U73-T73)</f>
        <v>#REF!</v>
      </c>
      <c r="V41" t="e">
        <f>('Manu and Services'!#REF!/'Manu and Services'!D$13)*('Manu and Services'!#REF!/'Manu and Services'!#REF!)*(V73-U73)</f>
        <v>#REF!</v>
      </c>
      <c r="W41" t="e">
        <f>('Manu and Services'!#REF!/'Manu and Services'!E$13)*('Manu and Services'!#REF!/'Manu and Services'!#REF!)*(W73-V73)</f>
        <v>#REF!</v>
      </c>
      <c r="X41" t="e">
        <f>('Manu and Services'!#REF!/'Manu and Services'!F$13)*('Manu and Services'!#REF!/'Manu and Services'!#REF!)*(X73-W73)</f>
        <v>#REF!</v>
      </c>
      <c r="Y41" t="e">
        <f>('Manu and Services'!#REF!/'Manu and Services'!G$13)*('Manu and Services'!#REF!/'Manu and Services'!#REF!)*(Y73-X73)</f>
        <v>#REF!</v>
      </c>
    </row>
    <row r="42" spans="1:25" ht="27.75" customHeight="1" x14ac:dyDescent="0.25">
      <c r="A42" t="s">
        <v>10</v>
      </c>
      <c r="C42" t="e">
        <f>('Manu and Services'!#REF!/'Manu and Services'!#REF!)*('Manu and Services'!#REF!/'Manu and Services'!#REF!)*(C74-B74)</f>
        <v>#REF!</v>
      </c>
      <c r="D42" t="e">
        <f>('Manu and Services'!#REF!/'Manu and Services'!#REF!)*('Manu and Services'!#REF!/'Manu and Services'!#REF!)*(D74-C74)</f>
        <v>#REF!</v>
      </c>
      <c r="E42" t="e">
        <f>('Manu and Services'!#REF!/'Manu and Services'!#REF!)*('Manu and Services'!#REF!/'Manu and Services'!#REF!)*(E74-D74)</f>
        <v>#REF!</v>
      </c>
      <c r="F42" t="e">
        <f>('Manu and Services'!#REF!/'Manu and Services'!#REF!)*('Manu and Services'!#REF!/'Manu and Services'!#REF!)*(F74-E74)</f>
        <v>#REF!</v>
      </c>
      <c r="G42" t="e">
        <f>('Manu and Services'!#REF!/'Manu and Services'!#REF!)*('Manu and Services'!#REF!/'Manu and Services'!#REF!)*(G74-F74)</f>
        <v>#REF!</v>
      </c>
      <c r="H42" t="e">
        <f>('Manu and Services'!#REF!/'Manu and Services'!#REF!)*('Manu and Services'!#REF!/'Manu and Services'!#REF!)*(H74-G74)</f>
        <v>#REF!</v>
      </c>
      <c r="I42" t="e">
        <f>('Manu and Services'!#REF!/'Manu and Services'!#REF!)*('Manu and Services'!#REF!/'Manu and Services'!#REF!)*(I74-H74)</f>
        <v>#REF!</v>
      </c>
      <c r="J42" t="e">
        <f>('Manu and Services'!#REF!/'Manu and Services'!#REF!)*('Manu and Services'!#REF!/'Manu and Services'!#REF!)*(J74-I74)</f>
        <v>#REF!</v>
      </c>
      <c r="K42" t="e">
        <f>('Manu and Services'!#REF!/'Manu and Services'!#REF!)*('Manu and Services'!#REF!/'Manu and Services'!#REF!)*(K74-J74)</f>
        <v>#REF!</v>
      </c>
      <c r="L42" t="e">
        <f>('Manu and Services'!#REF!/'Manu and Services'!#REF!)*('Manu and Services'!#REF!/'Manu and Services'!#REF!)*(L74-K74)</f>
        <v>#REF!</v>
      </c>
      <c r="M42" t="e">
        <f>('Manu and Services'!#REF!/'Manu and Services'!#REF!)*('Manu and Services'!#REF!/'Manu and Services'!#REF!)*(M74-L74)</f>
        <v>#REF!</v>
      </c>
      <c r="N42" t="e">
        <f>('Manu and Services'!#REF!/'Manu and Services'!#REF!)*('Manu and Services'!#REF!/'Manu and Services'!#REF!)*(N74-M74)</f>
        <v>#REF!</v>
      </c>
      <c r="O42" t="e">
        <f>('Manu and Services'!#REF!/'Manu and Services'!#REF!)*('Manu and Services'!#REF!/'Manu and Services'!#REF!)*(O74-N74)</f>
        <v>#REF!</v>
      </c>
      <c r="P42" t="e">
        <f>('Manu and Services'!#REF!/'Manu and Services'!#REF!)*('Manu and Services'!#REF!/'Manu and Services'!#REF!)*(P74-O74)</f>
        <v>#REF!</v>
      </c>
      <c r="Q42" t="e">
        <f>('Manu and Services'!#REF!/'Manu and Services'!#REF!)*('Manu and Services'!#REF!/'Manu and Services'!#REF!)*(Q74-P74)</f>
        <v>#REF!</v>
      </c>
      <c r="R42" t="e">
        <f>('Manu and Services'!#REF!/'Manu and Services'!#REF!)*('Manu and Services'!#REF!/'Manu and Services'!#REF!)*(R74-Q74)</f>
        <v>#REF!</v>
      </c>
      <c r="S42" t="e">
        <f>('Manu and Services'!#REF!/'Manu and Services'!#REF!)*('Manu and Services'!#REF!/'Manu and Services'!#REF!)*(S74-R74)</f>
        <v>#REF!</v>
      </c>
      <c r="T42" t="e">
        <f>('Manu and Services'!#REF!/'Manu and Services'!B$13)*('Manu and Services'!#REF!/'Manu and Services'!#REF!)*(T74-S74)</f>
        <v>#REF!</v>
      </c>
      <c r="U42" t="e">
        <f>('Manu and Services'!#REF!/'Manu and Services'!C$13)*('Manu and Services'!#REF!/'Manu and Services'!#REF!)*(U74-T74)</f>
        <v>#REF!</v>
      </c>
      <c r="V42" t="e">
        <f>('Manu and Services'!#REF!/'Manu and Services'!D$13)*('Manu and Services'!#REF!/'Manu and Services'!#REF!)*(V74-U74)</f>
        <v>#REF!</v>
      </c>
      <c r="W42" t="e">
        <f>('Manu and Services'!#REF!/'Manu and Services'!E$13)*('Manu and Services'!#REF!/'Manu and Services'!#REF!)*(W74-V74)</f>
        <v>#REF!</v>
      </c>
      <c r="X42" t="e">
        <f>('Manu and Services'!#REF!/'Manu and Services'!F$13)*('Manu and Services'!#REF!/'Manu and Services'!#REF!)*(X74-W74)</f>
        <v>#REF!</v>
      </c>
      <c r="Y42" t="e">
        <f>('Manu and Services'!#REF!/'Manu and Services'!G$13)*('Manu and Services'!#REF!/'Manu and Services'!#REF!)*(Y74-X74)</f>
        <v>#REF!</v>
      </c>
    </row>
    <row r="43" spans="1:25" ht="27.75" customHeight="1" x14ac:dyDescent="0.25">
      <c r="A43" t="s">
        <v>56</v>
      </c>
      <c r="C43" t="e">
        <f>('Manu and Services'!#REF!/'Manu and Services'!#REF!)*('Manu and Services'!#REF!/'Manu and Services'!#REF!)*(C75-B75)</f>
        <v>#REF!</v>
      </c>
      <c r="D43" t="e">
        <f>('Manu and Services'!#REF!/'Manu and Services'!#REF!)*('Manu and Services'!#REF!/'Manu and Services'!#REF!)*(D75-C75)</f>
        <v>#REF!</v>
      </c>
      <c r="E43" t="e">
        <f>('Manu and Services'!#REF!/'Manu and Services'!#REF!)*('Manu and Services'!#REF!/'Manu and Services'!#REF!)*(E75-D75)</f>
        <v>#REF!</v>
      </c>
      <c r="F43" t="e">
        <f>('Manu and Services'!#REF!/'Manu and Services'!#REF!)*('Manu and Services'!#REF!/'Manu and Services'!#REF!)*(F75-E75)</f>
        <v>#REF!</v>
      </c>
      <c r="G43" t="e">
        <f>('Manu and Services'!#REF!/'Manu and Services'!#REF!)*('Manu and Services'!#REF!/'Manu and Services'!#REF!)*(G75-F75)</f>
        <v>#REF!</v>
      </c>
      <c r="H43" t="e">
        <f>('Manu and Services'!#REF!/'Manu and Services'!#REF!)*('Manu and Services'!#REF!/'Manu and Services'!#REF!)*(H75-G75)</f>
        <v>#REF!</v>
      </c>
      <c r="I43" t="e">
        <f>('Manu and Services'!#REF!/'Manu and Services'!#REF!)*('Manu and Services'!#REF!/'Manu and Services'!#REF!)*(I75-H75)</f>
        <v>#REF!</v>
      </c>
      <c r="J43" t="e">
        <f>('Manu and Services'!#REF!/'Manu and Services'!#REF!)*('Manu and Services'!#REF!/'Manu and Services'!#REF!)*(J75-I75)</f>
        <v>#REF!</v>
      </c>
      <c r="K43" t="e">
        <f>('Manu and Services'!#REF!/'Manu and Services'!#REF!)*('Manu and Services'!#REF!/'Manu and Services'!#REF!)*(K75-J75)</f>
        <v>#REF!</v>
      </c>
      <c r="L43" t="e">
        <f>('Manu and Services'!#REF!/'Manu and Services'!#REF!)*('Manu and Services'!#REF!/'Manu and Services'!#REF!)*(L75-K75)</f>
        <v>#REF!</v>
      </c>
      <c r="M43" t="e">
        <f>('Manu and Services'!#REF!/'Manu and Services'!#REF!)*('Manu and Services'!#REF!/'Manu and Services'!#REF!)*(M75-L75)</f>
        <v>#REF!</v>
      </c>
      <c r="N43" t="e">
        <f>('Manu and Services'!#REF!/'Manu and Services'!#REF!)*('Manu and Services'!#REF!/'Manu and Services'!#REF!)*(N75-M75)</f>
        <v>#REF!</v>
      </c>
      <c r="O43" t="e">
        <f>('Manu and Services'!#REF!/'Manu and Services'!#REF!)*('Manu and Services'!#REF!/'Manu and Services'!#REF!)*(O75-N75)</f>
        <v>#REF!</v>
      </c>
      <c r="P43" t="e">
        <f>('Manu and Services'!#REF!/'Manu and Services'!#REF!)*('Manu and Services'!#REF!/'Manu and Services'!#REF!)*(P75-O75)</f>
        <v>#REF!</v>
      </c>
      <c r="Q43" t="e">
        <f>('Manu and Services'!#REF!/'Manu and Services'!#REF!)*('Manu and Services'!#REF!/'Manu and Services'!#REF!)*(Q75-P75)</f>
        <v>#REF!</v>
      </c>
      <c r="R43" t="e">
        <f>('Manu and Services'!#REF!/'Manu and Services'!#REF!)*('Manu and Services'!#REF!/'Manu and Services'!#REF!)*(R75-Q75)</f>
        <v>#REF!</v>
      </c>
      <c r="S43" t="e">
        <f>('Manu and Services'!#REF!/'Manu and Services'!#REF!)*('Manu and Services'!#REF!/'Manu and Services'!#REF!)*(S75-R75)</f>
        <v>#REF!</v>
      </c>
      <c r="T43" t="e">
        <f>('Manu and Services'!#REF!/'Manu and Services'!B$13)*('Manu and Services'!#REF!/'Manu and Services'!#REF!)*(T75-S75)</f>
        <v>#REF!</v>
      </c>
      <c r="U43" t="e">
        <f>('Manu and Services'!#REF!/'Manu and Services'!C$13)*('Manu and Services'!#REF!/'Manu and Services'!#REF!)*(U75-T75)</f>
        <v>#REF!</v>
      </c>
      <c r="V43" t="e">
        <f>('Manu and Services'!#REF!/'Manu and Services'!D$13)*('Manu and Services'!#REF!/'Manu and Services'!#REF!)*(V75-U75)</f>
        <v>#REF!</v>
      </c>
      <c r="W43" t="e">
        <f>('Manu and Services'!#REF!/'Manu and Services'!E$13)*('Manu and Services'!#REF!/'Manu and Services'!#REF!)*(W75-V75)</f>
        <v>#REF!</v>
      </c>
      <c r="X43" t="e">
        <f>('Manu and Services'!#REF!/'Manu and Services'!F$13)*('Manu and Services'!#REF!/'Manu and Services'!#REF!)*(X75-W75)</f>
        <v>#REF!</v>
      </c>
      <c r="Y43" t="e">
        <f>('Manu and Services'!#REF!/'Manu and Services'!G$13)*('Manu and Services'!#REF!/'Manu and Services'!#REF!)*(Y75-X75)</f>
        <v>#REF!</v>
      </c>
    </row>
    <row r="44" spans="1:25" ht="27.75" customHeight="1" x14ac:dyDescent="0.25">
      <c r="A44" t="s">
        <v>51</v>
      </c>
      <c r="C44" t="e">
        <f>('Manu and Services'!#REF!/'Manu and Services'!#REF!)*('Manu and Services'!#REF!/'Manu and Services'!#REF!)*(C76-B76)</f>
        <v>#REF!</v>
      </c>
      <c r="D44" t="e">
        <f>('Manu and Services'!#REF!/'Manu and Services'!#REF!)*('Manu and Services'!#REF!/'Manu and Services'!#REF!)*(D76-C76)</f>
        <v>#REF!</v>
      </c>
      <c r="E44" t="e">
        <f>('Manu and Services'!#REF!/'Manu and Services'!#REF!)*('Manu and Services'!#REF!/'Manu and Services'!#REF!)*(E76-D76)</f>
        <v>#REF!</v>
      </c>
      <c r="F44" t="e">
        <f>('Manu and Services'!#REF!/'Manu and Services'!#REF!)*('Manu and Services'!#REF!/'Manu and Services'!#REF!)*(F76-E76)</f>
        <v>#REF!</v>
      </c>
      <c r="G44" t="e">
        <f>('Manu and Services'!#REF!/'Manu and Services'!#REF!)*('Manu and Services'!#REF!/'Manu and Services'!#REF!)*(G76-F76)</f>
        <v>#REF!</v>
      </c>
      <c r="H44" t="e">
        <f>('Manu and Services'!#REF!/'Manu and Services'!#REF!)*('Manu and Services'!#REF!/'Manu and Services'!#REF!)*(H76-G76)</f>
        <v>#REF!</v>
      </c>
      <c r="I44" t="e">
        <f>('Manu and Services'!#REF!/'Manu and Services'!#REF!)*('Manu and Services'!#REF!/'Manu and Services'!#REF!)*(I76-H76)</f>
        <v>#REF!</v>
      </c>
      <c r="J44" t="e">
        <f>('Manu and Services'!#REF!/'Manu and Services'!#REF!)*('Manu and Services'!#REF!/'Manu and Services'!#REF!)*(J76-I76)</f>
        <v>#REF!</v>
      </c>
      <c r="K44" t="e">
        <f>('Manu and Services'!#REF!/'Manu and Services'!#REF!)*('Manu and Services'!#REF!/'Manu and Services'!#REF!)*(K76-J76)</f>
        <v>#REF!</v>
      </c>
      <c r="L44" t="e">
        <f>('Manu and Services'!#REF!/'Manu and Services'!#REF!)*('Manu and Services'!#REF!/'Manu and Services'!#REF!)*(L76-K76)</f>
        <v>#REF!</v>
      </c>
      <c r="M44" t="e">
        <f>('Manu and Services'!#REF!/'Manu and Services'!#REF!)*('Manu and Services'!#REF!/'Manu and Services'!#REF!)*(M76-L76)</f>
        <v>#REF!</v>
      </c>
      <c r="N44" t="e">
        <f>('Manu and Services'!#REF!/'Manu and Services'!#REF!)*('Manu and Services'!#REF!/'Manu and Services'!#REF!)*(N76-M76)</f>
        <v>#REF!</v>
      </c>
      <c r="O44" t="e">
        <f>('Manu and Services'!#REF!/'Manu and Services'!#REF!)*('Manu and Services'!#REF!/'Manu and Services'!#REF!)*(O76-N76)</f>
        <v>#REF!</v>
      </c>
      <c r="P44" t="e">
        <f>('Manu and Services'!#REF!/'Manu and Services'!#REF!)*('Manu and Services'!#REF!/'Manu and Services'!#REF!)*(P76-O76)</f>
        <v>#REF!</v>
      </c>
      <c r="Q44" t="e">
        <f>('Manu and Services'!#REF!/'Manu and Services'!#REF!)*('Manu and Services'!#REF!/'Manu and Services'!#REF!)*(Q76-P76)</f>
        <v>#REF!</v>
      </c>
      <c r="R44" t="e">
        <f>('Manu and Services'!#REF!/'Manu and Services'!#REF!)*('Manu and Services'!#REF!/'Manu and Services'!#REF!)*(R76-Q76)</f>
        <v>#REF!</v>
      </c>
      <c r="S44" t="e">
        <f>('Manu and Services'!#REF!/'Manu and Services'!#REF!)*('Manu and Services'!B10/'Manu and Services'!#REF!)*(S76-R76)</f>
        <v>#REF!</v>
      </c>
      <c r="T44">
        <f>('Manu and Services'!B10/'Manu and Services'!B$13)*('Manu and Services'!C10/'Manu and Services'!B10)*(T76-S76)</f>
        <v>-1.8366020725279729E-2</v>
      </c>
      <c r="U44">
        <f>('Manu and Services'!C10/'Manu and Services'!C$13)*('Manu and Services'!D10/'Manu and Services'!C10)*(U76-T76)</f>
        <v>9.2066703066582042E-3</v>
      </c>
      <c r="V44">
        <f>('Manu and Services'!D10/'Manu and Services'!D$13)*('Manu and Services'!E10/'Manu and Services'!D10)*(V76-U76)</f>
        <v>2.0458315238772594E-3</v>
      </c>
      <c r="W44">
        <f>('Manu and Services'!E10/'Manu and Services'!E$13)*('Manu and Services'!F10/'Manu and Services'!E10)*(W76-V76)</f>
        <v>-5.7839418667447124E-3</v>
      </c>
      <c r="X44">
        <f>('Manu and Services'!F10/'Manu and Services'!F$13)*('Manu and Services'!G10/'Manu and Services'!F10)*(X76-W76)</f>
        <v>1.7118716575178924E-3</v>
      </c>
      <c r="Y44">
        <f>('Manu and Services'!G10/'Manu and Services'!G$13)*('Manu and Services'!H10/'Manu and Services'!G10)*(Y76-X76)</f>
        <v>-7.9336588513213447E-3</v>
      </c>
    </row>
    <row r="45" spans="1:25" ht="27.75" customHeight="1" x14ac:dyDescent="0.25">
      <c r="A45" t="s">
        <v>52</v>
      </c>
      <c r="C45" t="e">
        <f>('Manu and Services'!#REF!/'Manu and Services'!#REF!)*('Manu and Services'!#REF!/'Manu and Services'!#REF!)*(C77-B77)</f>
        <v>#REF!</v>
      </c>
      <c r="D45" t="e">
        <f>('Manu and Services'!#REF!/'Manu and Services'!#REF!)*('Manu and Services'!#REF!/'Manu and Services'!#REF!)*(D77-C77)</f>
        <v>#REF!</v>
      </c>
      <c r="E45" t="e">
        <f>('Manu and Services'!#REF!/'Manu and Services'!#REF!)*('Manu and Services'!#REF!/'Manu and Services'!#REF!)*(E77-D77)</f>
        <v>#REF!</v>
      </c>
      <c r="F45" t="e">
        <f>('Manu and Services'!#REF!/'Manu and Services'!#REF!)*('Manu and Services'!#REF!/'Manu and Services'!#REF!)*(F77-E77)</f>
        <v>#REF!</v>
      </c>
      <c r="G45" t="e">
        <f>('Manu and Services'!#REF!/'Manu and Services'!#REF!)*('Manu and Services'!#REF!/'Manu and Services'!#REF!)*(G77-F77)</f>
        <v>#REF!</v>
      </c>
      <c r="H45" t="e">
        <f>('Manu and Services'!#REF!/'Manu and Services'!#REF!)*('Manu and Services'!#REF!/'Manu and Services'!#REF!)*(H77-G77)</f>
        <v>#REF!</v>
      </c>
      <c r="I45" t="e">
        <f>('Manu and Services'!#REF!/'Manu and Services'!#REF!)*('Manu and Services'!#REF!/'Manu and Services'!#REF!)*(I77-H77)</f>
        <v>#REF!</v>
      </c>
      <c r="J45" t="e">
        <f>('Manu and Services'!#REF!/'Manu and Services'!#REF!)*('Manu and Services'!#REF!/'Manu and Services'!#REF!)*(J77-I77)</f>
        <v>#REF!</v>
      </c>
      <c r="K45" t="e">
        <f>('Manu and Services'!#REF!/'Manu and Services'!#REF!)*('Manu and Services'!#REF!/'Manu and Services'!#REF!)*(K77-J77)</f>
        <v>#REF!</v>
      </c>
      <c r="L45" t="e">
        <f>('Manu and Services'!#REF!/'Manu and Services'!#REF!)*('Manu and Services'!#REF!/'Manu and Services'!#REF!)*(L77-K77)</f>
        <v>#REF!</v>
      </c>
      <c r="M45" t="e">
        <f>('Manu and Services'!#REF!/'Manu and Services'!#REF!)*('Manu and Services'!#REF!/'Manu and Services'!#REF!)*(M77-L77)</f>
        <v>#REF!</v>
      </c>
      <c r="N45" t="e">
        <f>('Manu and Services'!#REF!/'Manu and Services'!#REF!)*('Manu and Services'!#REF!/'Manu and Services'!#REF!)*(N77-M77)</f>
        <v>#REF!</v>
      </c>
      <c r="O45" t="e">
        <f>('Manu and Services'!#REF!/'Manu and Services'!#REF!)*('Manu and Services'!#REF!/'Manu and Services'!#REF!)*(O77-N77)</f>
        <v>#REF!</v>
      </c>
      <c r="P45" t="e">
        <f>('Manu and Services'!#REF!/'Manu and Services'!#REF!)*('Manu and Services'!#REF!/'Manu and Services'!#REF!)*(P77-O77)</f>
        <v>#REF!</v>
      </c>
      <c r="Q45" t="e">
        <f>('Manu and Services'!#REF!/'Manu and Services'!#REF!)*('Manu and Services'!#REF!/'Manu and Services'!#REF!)*(Q77-P77)</f>
        <v>#REF!</v>
      </c>
      <c r="R45" t="e">
        <f>('Manu and Services'!#REF!/'Manu and Services'!#REF!)*('Manu and Services'!#REF!/'Manu and Services'!#REF!)*(R77-Q77)</f>
        <v>#REF!</v>
      </c>
      <c r="S45" t="e">
        <f>('Manu and Services'!#REF!/'Manu and Services'!#REF!)*('Manu and Services'!B11/'Manu and Services'!#REF!)*(S77-R77)</f>
        <v>#REF!</v>
      </c>
      <c r="T45">
        <f>('Manu and Services'!B11/'Manu and Services'!B$13)*('Manu and Services'!C11/'Manu and Services'!B11)*(T77-S77)</f>
        <v>8.2165068599684282E-4</v>
      </c>
      <c r="U45">
        <f>('Manu and Services'!C11/'Manu and Services'!C$13)*('Manu and Services'!D11/'Manu and Services'!C11)*(U77-T77)</f>
        <v>-6.7024460431959107E-4</v>
      </c>
      <c r="V45">
        <f>('Manu and Services'!D11/'Manu and Services'!D$13)*('Manu and Services'!E11/'Manu and Services'!D11)*(V77-U77)</f>
        <v>1.5559075335005259E-3</v>
      </c>
      <c r="W45">
        <f>('Manu and Services'!E11/'Manu and Services'!E$13)*('Manu and Services'!F11/'Manu and Services'!E11)*(W77-V77)</f>
        <v>-1.4859192839327621E-3</v>
      </c>
      <c r="X45">
        <f>('Manu and Services'!F11/'Manu and Services'!F$13)*('Manu and Services'!G11/'Manu and Services'!F11)*(X77-W77)</f>
        <v>4.207135641975806E-4</v>
      </c>
      <c r="Y45">
        <f>('Manu and Services'!G11/'Manu and Services'!G$13)*('Manu and Services'!H11/'Manu and Services'!G11)*(Y77-X77)</f>
        <v>-2.4643499372444893E-3</v>
      </c>
    </row>
    <row r="46" spans="1:25" ht="27.75" customHeight="1" x14ac:dyDescent="0.25">
      <c r="A46" t="s">
        <v>53</v>
      </c>
      <c r="C46" t="e">
        <f>('Manu and Services'!#REF!/'Manu and Services'!#REF!)*('Manu and Services'!#REF!/'Manu and Services'!#REF!)*(C78-B78)</f>
        <v>#REF!</v>
      </c>
      <c r="D46" t="e">
        <f>('Manu and Services'!#REF!/'Manu and Services'!#REF!)*('Manu and Services'!#REF!/'Manu and Services'!#REF!)*(D78-C78)</f>
        <v>#REF!</v>
      </c>
      <c r="E46" t="e">
        <f>('Manu and Services'!#REF!/'Manu and Services'!#REF!)*('Manu and Services'!#REF!/'Manu and Services'!#REF!)*(E78-D78)</f>
        <v>#REF!</v>
      </c>
      <c r="F46" t="e">
        <f>('Manu and Services'!#REF!/'Manu and Services'!#REF!)*('Manu and Services'!#REF!/'Manu and Services'!#REF!)*(F78-E78)</f>
        <v>#REF!</v>
      </c>
      <c r="G46" t="e">
        <f>('Manu and Services'!#REF!/'Manu and Services'!#REF!)*('Manu and Services'!#REF!/'Manu and Services'!#REF!)*(G78-F78)</f>
        <v>#REF!</v>
      </c>
      <c r="H46" t="e">
        <f>('Manu and Services'!#REF!/'Manu and Services'!#REF!)*('Manu and Services'!#REF!/'Manu and Services'!#REF!)*(H78-G78)</f>
        <v>#REF!</v>
      </c>
      <c r="I46" t="e">
        <f>('Manu and Services'!#REF!/'Manu and Services'!#REF!)*('Manu and Services'!#REF!/'Manu and Services'!#REF!)*(I78-H78)</f>
        <v>#REF!</v>
      </c>
      <c r="J46" t="e">
        <f>('Manu and Services'!#REF!/'Manu and Services'!#REF!)*('Manu and Services'!#REF!/'Manu and Services'!#REF!)*(J78-I78)</f>
        <v>#REF!</v>
      </c>
      <c r="K46" t="e">
        <f>('Manu and Services'!#REF!/'Manu and Services'!#REF!)*('Manu and Services'!#REF!/'Manu and Services'!#REF!)*(K78-J78)</f>
        <v>#REF!</v>
      </c>
      <c r="L46" t="e">
        <f>('Manu and Services'!#REF!/'Manu and Services'!#REF!)*('Manu and Services'!#REF!/'Manu and Services'!#REF!)*(L78-K78)</f>
        <v>#REF!</v>
      </c>
      <c r="M46" t="e">
        <f>('Manu and Services'!#REF!/'Manu and Services'!#REF!)*('Manu and Services'!#REF!/'Manu and Services'!#REF!)*(M78-L78)</f>
        <v>#REF!</v>
      </c>
      <c r="N46" t="e">
        <f>('Manu and Services'!#REF!/'Manu and Services'!#REF!)*('Manu and Services'!#REF!/'Manu and Services'!#REF!)*(N78-M78)</f>
        <v>#REF!</v>
      </c>
      <c r="O46" t="e">
        <f>('Manu and Services'!#REF!/'Manu and Services'!#REF!)*('Manu and Services'!#REF!/'Manu and Services'!#REF!)*(O78-N78)</f>
        <v>#REF!</v>
      </c>
      <c r="P46" t="e">
        <f>('Manu and Services'!#REF!/'Manu and Services'!#REF!)*('Manu and Services'!#REF!/'Manu and Services'!#REF!)*(P78-O78)</f>
        <v>#REF!</v>
      </c>
      <c r="Q46" t="e">
        <f>('Manu and Services'!#REF!/'Manu and Services'!#REF!)*('Manu and Services'!#REF!/'Manu and Services'!#REF!)*(Q78-P78)</f>
        <v>#REF!</v>
      </c>
      <c r="R46" t="e">
        <f>('Manu and Services'!#REF!/'Manu and Services'!#REF!)*('Manu and Services'!#REF!/'Manu and Services'!#REF!)*(R78-Q78)</f>
        <v>#REF!</v>
      </c>
      <c r="S46" t="e">
        <f>('Manu and Services'!#REF!/'Manu and Services'!#REF!)*('Manu and Services'!B12/'Manu and Services'!#REF!)*(S78-R78)</f>
        <v>#REF!</v>
      </c>
      <c r="T46">
        <f>('Manu and Services'!B12/'Manu and Services'!B$13)*('Manu and Services'!C12/'Manu and Services'!B12)*(T78-S78)</f>
        <v>1.9006818164676979E-2</v>
      </c>
      <c r="U46">
        <f>('Manu and Services'!C12/'Manu and Services'!C$13)*('Manu and Services'!D12/'Manu and Services'!C12)*(U78-T78)</f>
        <v>5.3218273259253183E-3</v>
      </c>
      <c r="V46">
        <f>('Manu and Services'!D12/'Manu and Services'!D$13)*('Manu and Services'!E12/'Manu and Services'!D12)*(V78-U78)</f>
        <v>2.5829566581389296E-3</v>
      </c>
      <c r="W46">
        <f>('Manu and Services'!E12/'Manu and Services'!E$13)*('Manu and Services'!F12/'Manu and Services'!E12)*(W78-V78)</f>
        <v>-5.6083129157848194E-3</v>
      </c>
      <c r="X46">
        <f>('Manu and Services'!F12/'Manu and Services'!F$13)*('Manu and Services'!G12/'Manu and Services'!F12)*(X78-W78)</f>
        <v>1.5985675841312736E-2</v>
      </c>
      <c r="Y46">
        <f>('Manu and Services'!G12/'Manu and Services'!G$13)*('Manu and Services'!H12/'Manu and Services'!G12)*(Y78-X78)</f>
        <v>-8.194136759937333E-3</v>
      </c>
    </row>
    <row r="47" spans="1:25" ht="27.75" customHeight="1" x14ac:dyDescent="0.25">
      <c r="A47" t="s">
        <v>76</v>
      </c>
      <c r="C47" t="e">
        <f>('Manu and Services'!#REF!/'Manu and Services'!#REF!)*('Manu and Services'!#REF!/'Manu and Services'!#REF!)*(C79-B79)</f>
        <v>#REF!</v>
      </c>
      <c r="D47" t="e">
        <f>('Manu and Services'!#REF!/'Manu and Services'!#REF!)*('Manu and Services'!#REF!/'Manu and Services'!#REF!)*(D79-C79)</f>
        <v>#REF!</v>
      </c>
      <c r="E47" t="e">
        <f>('Manu and Services'!#REF!/'Manu and Services'!#REF!)*('Manu and Services'!#REF!/'Manu and Services'!#REF!)*(E79-D79)</f>
        <v>#REF!</v>
      </c>
      <c r="F47" t="e">
        <f>('Manu and Services'!#REF!/'Manu and Services'!#REF!)*('Manu and Services'!#REF!/'Manu and Services'!#REF!)*(F79-E79)</f>
        <v>#REF!</v>
      </c>
      <c r="G47" t="e">
        <f>('Manu and Services'!#REF!/'Manu and Services'!#REF!)*('Manu and Services'!#REF!/'Manu and Services'!#REF!)*(G79-F79)</f>
        <v>#REF!</v>
      </c>
      <c r="H47" t="e">
        <f>('Manu and Services'!#REF!/'Manu and Services'!#REF!)*('Manu and Services'!#REF!/'Manu and Services'!#REF!)*(H79-G79)</f>
        <v>#REF!</v>
      </c>
      <c r="I47" t="e">
        <f>('Manu and Services'!#REF!/'Manu and Services'!#REF!)*('Manu and Services'!#REF!/'Manu and Services'!#REF!)*(I79-H79)</f>
        <v>#REF!</v>
      </c>
      <c r="J47" t="e">
        <f>('Manu and Services'!#REF!/'Manu and Services'!#REF!)*('Manu and Services'!#REF!/'Manu and Services'!#REF!)*(J79-I79)</f>
        <v>#REF!</v>
      </c>
      <c r="K47" t="e">
        <f>('Manu and Services'!#REF!/'Manu and Services'!#REF!)*('Manu and Services'!#REF!/'Manu and Services'!#REF!)*(K79-J79)</f>
        <v>#REF!</v>
      </c>
      <c r="L47" t="e">
        <f>('Manu and Services'!#REF!/'Manu and Services'!#REF!)*('Manu and Services'!#REF!/'Manu and Services'!#REF!)*(L79-K79)</f>
        <v>#REF!</v>
      </c>
      <c r="M47" t="e">
        <f>('Manu and Services'!#REF!/'Manu and Services'!#REF!)*('Manu and Services'!#REF!/'Manu and Services'!#REF!)*(M79-L79)</f>
        <v>#REF!</v>
      </c>
      <c r="N47" t="e">
        <f>('Manu and Services'!#REF!/'Manu and Services'!#REF!)*('Manu and Services'!#REF!/'Manu and Services'!#REF!)*(N79-M79)</f>
        <v>#REF!</v>
      </c>
      <c r="O47" t="e">
        <f>('Manu and Services'!#REF!/'Manu and Services'!#REF!)*('Manu and Services'!#REF!/'Manu and Services'!#REF!)*(O79-N79)</f>
        <v>#REF!</v>
      </c>
      <c r="P47" t="e">
        <f>('Manu and Services'!#REF!/'Manu and Services'!#REF!)*('Manu and Services'!#REF!/'Manu and Services'!#REF!)*(P79-O79)</f>
        <v>#REF!</v>
      </c>
      <c r="Q47" t="e">
        <f>('Manu and Services'!#REF!/'Manu and Services'!#REF!)*('Manu and Services'!#REF!/'Manu and Services'!#REF!)*(Q79-P79)</f>
        <v>#REF!</v>
      </c>
      <c r="R47" t="e">
        <f>('Manu and Services'!#REF!/'Manu and Services'!#REF!)*('Manu and Services'!#REF!/'Manu and Services'!#REF!)*(R79-Q79)</f>
        <v>#REF!</v>
      </c>
      <c r="S47" t="e">
        <f>('Manu and Services'!#REF!/'Manu and Services'!#REF!)*('Manu and Services'!B13/'Manu and Services'!#REF!)*(S79-R79)</f>
        <v>#REF!</v>
      </c>
      <c r="T47">
        <f>('Manu and Services'!B13/'Manu and Services'!B$13)*('Manu and Services'!C13/'Manu and Services'!B13)*(T79-S79)</f>
        <v>0</v>
      </c>
      <c r="U47">
        <f>('Manu and Services'!C13/'Manu and Services'!C$13)*('Manu and Services'!D13/'Manu and Services'!C13)*(U79-T79)</f>
        <v>0</v>
      </c>
      <c r="V47">
        <f>('Manu and Services'!D13/'Manu and Services'!D$13)*('Manu and Services'!E13/'Manu and Services'!D13)*(V79-U79)</f>
        <v>0</v>
      </c>
      <c r="W47">
        <f>('Manu and Services'!E13/'Manu and Services'!E$13)*('Manu and Services'!F13/'Manu and Services'!E13)*(W79-V79)</f>
        <v>0</v>
      </c>
      <c r="X47">
        <f>('Manu and Services'!F13/'Manu and Services'!F$13)*('Manu and Services'!G13/'Manu and Services'!F13)*(X79-W79)</f>
        <v>0</v>
      </c>
      <c r="Y47">
        <f>('Manu and Services'!G13/'Manu and Services'!G$13)*('Manu and Services'!H13/'Manu and Services'!G13)*(Y79-X79)</f>
        <v>0</v>
      </c>
    </row>
    <row r="49" spans="1:25" ht="27.75" customHeight="1" x14ac:dyDescent="0.25">
      <c r="A49" t="s">
        <v>65</v>
      </c>
    </row>
    <row r="50" spans="1:25" ht="15" x14ac:dyDescent="0.25">
      <c r="B50">
        <v>1993</v>
      </c>
      <c r="C50">
        <v>1994</v>
      </c>
      <c r="D50">
        <v>1995</v>
      </c>
      <c r="E50">
        <v>1996</v>
      </c>
      <c r="F50">
        <v>1997</v>
      </c>
      <c r="G50">
        <v>1998</v>
      </c>
      <c r="H50">
        <v>1999</v>
      </c>
      <c r="I50">
        <v>2000</v>
      </c>
      <c r="J50">
        <v>2001</v>
      </c>
      <c r="K50">
        <v>2002</v>
      </c>
      <c r="L50">
        <v>2003</v>
      </c>
      <c r="M50">
        <v>2004</v>
      </c>
      <c r="N50">
        <v>2005</v>
      </c>
      <c r="O50">
        <v>2006</v>
      </c>
      <c r="P50">
        <v>2007</v>
      </c>
      <c r="Q50">
        <v>2008</v>
      </c>
      <c r="R50">
        <v>2009</v>
      </c>
      <c r="S50">
        <v>2010</v>
      </c>
      <c r="T50">
        <v>2011</v>
      </c>
      <c r="U50">
        <v>2012</v>
      </c>
      <c r="V50">
        <v>2013</v>
      </c>
      <c r="W50">
        <v>2014</v>
      </c>
      <c r="X50">
        <v>2015</v>
      </c>
      <c r="Y50">
        <v>2016</v>
      </c>
    </row>
    <row r="51" spans="1:25" ht="27.75" customHeight="1" x14ac:dyDescent="0.25">
      <c r="A51" t="s">
        <v>50</v>
      </c>
      <c r="B51" t="e">
        <f>SUM('Manufacturing 00 to 16'!#REF!)</f>
        <v>#REF!</v>
      </c>
      <c r="C51" t="e">
        <f>SUM('Manufacturing 00 to 16'!#REF!)</f>
        <v>#REF!</v>
      </c>
      <c r="D51" t="e">
        <f>SUM('Manufacturing 00 to 16'!#REF!)</f>
        <v>#REF!</v>
      </c>
      <c r="E51" t="e">
        <f>SUM('Manufacturing 00 to 16'!#REF!)</f>
        <v>#REF!</v>
      </c>
      <c r="F51" t="e">
        <f>SUM('Manufacturing 00 to 16'!#REF!)</f>
        <v>#REF!</v>
      </c>
      <c r="G51" t="e">
        <f>SUM('Manufacturing 00 to 16'!#REF!)</f>
        <v>#REF!</v>
      </c>
      <c r="H51" t="e">
        <f>SUM('Manufacturing 00 to 16'!#REF!)</f>
        <v>#REF!</v>
      </c>
      <c r="I51" t="e">
        <f>SUM('Manufacturing 00 to 16'!#REF!)</f>
        <v>#REF!</v>
      </c>
      <c r="J51" t="e">
        <f>SUM('Manufacturing 00 to 16'!#REF!)</f>
        <v>#REF!</v>
      </c>
      <c r="K51" t="e">
        <f>SUM('Manufacturing 00 to 16'!#REF!)</f>
        <v>#REF!</v>
      </c>
      <c r="L51" t="e">
        <f>SUM('Manufacturing 00 to 16'!#REF!)</f>
        <v>#REF!</v>
      </c>
      <c r="M51" t="e">
        <f>SUM('Manufacturing 00 to 16'!#REF!)</f>
        <v>#REF!</v>
      </c>
      <c r="N51" t="e">
        <f>SUM('Manufacturing 00 to 16'!#REF!)</f>
        <v>#REF!</v>
      </c>
      <c r="O51" t="e">
        <f>SUM('Manufacturing 00 to 16'!#REF!)</f>
        <v>#REF!</v>
      </c>
      <c r="P51" t="e">
        <f>SUM('Manufacturing 00 to 16'!#REF!)</f>
        <v>#REF!</v>
      </c>
      <c r="Q51" t="e">
        <f>SUM('Manufacturing 00 to 16'!#REF!)</f>
        <v>#REF!</v>
      </c>
      <c r="R51" t="e">
        <f>SUM('Manufacturing 00 to 16'!#REF!)</f>
        <v>#REF!</v>
      </c>
      <c r="S51">
        <f>SUM('Manufacturing 00 to 16'!B$3:B$5)</f>
        <v>509.43410509891351</v>
      </c>
      <c r="T51">
        <f>SUM('Manufacturing 00 to 16'!C$3:C$5)</f>
        <v>542.59660031595581</v>
      </c>
      <c r="U51">
        <f>SUM('Manufacturing 00 to 16'!D$3:D$5)</f>
        <v>548.76332720406094</v>
      </c>
      <c r="V51">
        <f>SUM('Manufacturing 00 to 16'!E$3:E$5)</f>
        <v>522.78439212837031</v>
      </c>
      <c r="W51">
        <f>SUM('Manufacturing 00 to 16'!F$3:F$5)</f>
        <v>534.1452174245303</v>
      </c>
      <c r="X51">
        <f>SUM('Manufacturing 00 to 16'!G$3:G$5)</f>
        <v>511.03953192209565</v>
      </c>
      <c r="Y51">
        <f>SUM('Manufacturing 00 to 16'!H$3:H$5)</f>
        <v>525.92009128915504</v>
      </c>
    </row>
    <row r="52" spans="1:25" ht="27.75" customHeight="1" x14ac:dyDescent="0.25">
      <c r="A52" t="s">
        <v>49</v>
      </c>
      <c r="B52" t="e">
        <f>SUM('Manufacturing 00 to 16'!#REF!)</f>
        <v>#REF!</v>
      </c>
      <c r="C52" t="e">
        <f>SUM('Manufacturing 00 to 16'!#REF!)</f>
        <v>#REF!</v>
      </c>
      <c r="D52" t="e">
        <f>SUM('Manufacturing 00 to 16'!#REF!)</f>
        <v>#REF!</v>
      </c>
      <c r="E52" t="e">
        <f>SUM('Manufacturing 00 to 16'!#REF!)</f>
        <v>#REF!</v>
      </c>
      <c r="F52" t="e">
        <f>SUM('Manufacturing 00 to 16'!#REF!)</f>
        <v>#REF!</v>
      </c>
      <c r="G52" t="e">
        <f>SUM('Manufacturing 00 to 16'!#REF!)</f>
        <v>#REF!</v>
      </c>
      <c r="H52" t="e">
        <f>SUM('Manufacturing 00 to 16'!#REF!)</f>
        <v>#REF!</v>
      </c>
      <c r="I52" t="e">
        <f>SUM('Manufacturing 00 to 16'!#REF!)</f>
        <v>#REF!</v>
      </c>
      <c r="J52" t="e">
        <f>SUM('Manufacturing 00 to 16'!#REF!)</f>
        <v>#REF!</v>
      </c>
      <c r="K52" t="e">
        <f>SUM('Manufacturing 00 to 16'!#REF!)</f>
        <v>#REF!</v>
      </c>
      <c r="L52" t="e">
        <f>SUM('Manufacturing 00 to 16'!#REF!)</f>
        <v>#REF!</v>
      </c>
      <c r="M52" t="e">
        <f>SUM('Manufacturing 00 to 16'!#REF!)</f>
        <v>#REF!</v>
      </c>
      <c r="N52" t="e">
        <f>SUM('Manufacturing 00 to 16'!#REF!)</f>
        <v>#REF!</v>
      </c>
      <c r="O52" t="e">
        <f>SUM('Manufacturing 00 to 16'!#REF!)</f>
        <v>#REF!</v>
      </c>
      <c r="P52" t="e">
        <f>SUM('Manufacturing 00 to 16'!#REF!)</f>
        <v>#REF!</v>
      </c>
      <c r="Q52" t="e">
        <f>SUM('Manufacturing 00 to 16'!#REF!)</f>
        <v>#REF!</v>
      </c>
      <c r="R52" t="e">
        <f>SUM('Manufacturing 00 to 16'!#REF!)</f>
        <v>#REF!</v>
      </c>
      <c r="S52">
        <f>SUM('Manufacturing 00 to 16'!B$6:B$7)</f>
        <v>620.9160676037535</v>
      </c>
      <c r="T52">
        <f>SUM('Manufacturing 00 to 16'!C$6:C$7)</f>
        <v>664.061438651922</v>
      </c>
      <c r="U52">
        <f>SUM('Manufacturing 00 to 16'!D$6:D$7)</f>
        <v>697.52791491851667</v>
      </c>
      <c r="V52">
        <f>SUM('Manufacturing 00 to 16'!E$6:E$7)</f>
        <v>751.5017946219873</v>
      </c>
      <c r="W52">
        <f>SUM('Manufacturing 00 to 16'!F$6:F$7)</f>
        <v>780.81675375075815</v>
      </c>
      <c r="X52">
        <f>SUM('Manufacturing 00 to 16'!G$6:G$7)</f>
        <v>765.44236880675953</v>
      </c>
      <c r="Y52">
        <f>SUM('Manufacturing 00 to 16'!H$6:H$7)</f>
        <v>796.77343995093156</v>
      </c>
    </row>
    <row r="53" spans="1:25" ht="27.75" customHeight="1" x14ac:dyDescent="0.25">
      <c r="A53" t="s">
        <v>48</v>
      </c>
      <c r="B53" t="e">
        <f>SUM('Manufacturing 00 to 16'!#REF!)</f>
        <v>#REF!</v>
      </c>
      <c r="C53" t="e">
        <f>SUM('Manufacturing 00 to 16'!#REF!)</f>
        <v>#REF!</v>
      </c>
      <c r="D53" t="e">
        <f>SUM('Manufacturing 00 to 16'!#REF!)</f>
        <v>#REF!</v>
      </c>
      <c r="E53" t="e">
        <f>SUM('Manufacturing 00 to 16'!#REF!)</f>
        <v>#REF!</v>
      </c>
      <c r="F53" t="e">
        <f>SUM('Manufacturing 00 to 16'!#REF!)</f>
        <v>#REF!</v>
      </c>
      <c r="G53" t="e">
        <f>SUM('Manufacturing 00 to 16'!#REF!)</f>
        <v>#REF!</v>
      </c>
      <c r="H53" t="e">
        <f>SUM('Manufacturing 00 to 16'!#REF!)</f>
        <v>#REF!</v>
      </c>
      <c r="I53" t="e">
        <f>SUM('Manufacturing 00 to 16'!#REF!)</f>
        <v>#REF!</v>
      </c>
      <c r="J53" t="e">
        <f>SUM('Manufacturing 00 to 16'!#REF!)</f>
        <v>#REF!</v>
      </c>
      <c r="K53" t="e">
        <f>SUM('Manufacturing 00 to 16'!#REF!)</f>
        <v>#REF!</v>
      </c>
      <c r="L53" t="e">
        <f>SUM('Manufacturing 00 to 16'!#REF!)</f>
        <v>#REF!</v>
      </c>
      <c r="M53" t="e">
        <f>SUM('Manufacturing 00 to 16'!#REF!)</f>
        <v>#REF!</v>
      </c>
      <c r="N53" t="e">
        <f>SUM('Manufacturing 00 to 16'!#REF!)</f>
        <v>#REF!</v>
      </c>
      <c r="O53" t="e">
        <f>SUM('Manufacturing 00 to 16'!#REF!)</f>
        <v>#REF!</v>
      </c>
      <c r="P53" t="e">
        <f>SUM('Manufacturing 00 to 16'!#REF!)</f>
        <v>#REF!</v>
      </c>
      <c r="Q53" t="e">
        <f>SUM('Manufacturing 00 to 16'!#REF!)</f>
        <v>#REF!</v>
      </c>
      <c r="R53" t="e">
        <f>SUM('Manufacturing 00 to 16'!#REF!)</f>
        <v>#REF!</v>
      </c>
      <c r="S53">
        <f>SUM('Manufacturing 00 to 16'!B$8:B$9)</f>
        <v>978.14982729733322</v>
      </c>
      <c r="T53">
        <f>SUM('Manufacturing 00 to 16'!C$8:C$9)</f>
        <v>1037.3419610321223</v>
      </c>
      <c r="U53">
        <f>SUM('Manufacturing 00 to 16'!D$8:D$9)</f>
        <v>1017.4087578774221</v>
      </c>
      <c r="V53">
        <f>SUM('Manufacturing 00 to 16'!E$8:E$9)</f>
        <v>1041.5138132496427</v>
      </c>
      <c r="W53">
        <f>SUM('Manufacturing 00 to 16'!F$8:F$9)</f>
        <v>1057.5380288247118</v>
      </c>
      <c r="X53">
        <f>SUM('Manufacturing 00 to 16'!G$8:G$9)</f>
        <v>1046.2180992711444</v>
      </c>
      <c r="Y53">
        <f>SUM('Manufacturing 00 to 16'!H$8:H$9)</f>
        <v>1067.9064687599132</v>
      </c>
    </row>
    <row r="54" spans="1:25" ht="27.75" customHeight="1" x14ac:dyDescent="0.25">
      <c r="A54" t="s">
        <v>46</v>
      </c>
      <c r="B54" t="e">
        <f>'Services 87 - 16'!#REF!</f>
        <v>#REF!</v>
      </c>
      <c r="C54" t="e">
        <f>'Services 87 - 16'!#REF!</f>
        <v>#REF!</v>
      </c>
      <c r="D54" t="e">
        <f>'Services 87 - 16'!#REF!</f>
        <v>#REF!</v>
      </c>
      <c r="E54" t="e">
        <f>'Services 87 - 16'!#REF!</f>
        <v>#REF!</v>
      </c>
      <c r="F54" t="e">
        <f>'Services 87 - 16'!#REF!</f>
        <v>#REF!</v>
      </c>
      <c r="G54" t="e">
        <f>'Services 87 - 16'!#REF!</f>
        <v>#REF!</v>
      </c>
      <c r="H54" t="e">
        <f>'Services 87 - 16'!#REF!</f>
        <v>#REF!</v>
      </c>
      <c r="I54" t="e">
        <f>'Services 87 - 16'!#REF!</f>
        <v>#REF!</v>
      </c>
      <c r="J54" t="e">
        <f>'Services 87 - 16'!#REF!</f>
        <v>#REF!</v>
      </c>
      <c r="K54" t="e">
        <f>'Services 87 - 16'!#REF!</f>
        <v>#REF!</v>
      </c>
      <c r="L54" t="e">
        <f>'Services 87 - 16'!#REF!</f>
        <v>#REF!</v>
      </c>
      <c r="M54" t="e">
        <f>'Services 87 - 16'!#REF!</f>
        <v>#REF!</v>
      </c>
      <c r="N54" t="e">
        <f>'Services 87 - 16'!#REF!</f>
        <v>#REF!</v>
      </c>
      <c r="O54" t="e">
        <f>'Services 87 - 16'!#REF!</f>
        <v>#REF!</v>
      </c>
      <c r="P54" t="e">
        <f>'Services 87 - 16'!#REF!</f>
        <v>#REF!</v>
      </c>
      <c r="Q54" t="e">
        <f>'Services 87 - 16'!#REF!</f>
        <v>#REF!</v>
      </c>
      <c r="R54" t="e">
        <f>'Services 87 - 16'!#REF!</f>
        <v>#REF!</v>
      </c>
      <c r="S54">
        <f>'Services 87 - 16'!C19</f>
        <v>55.5</v>
      </c>
      <c r="T54">
        <f>'Services 87 - 16'!D19</f>
        <v>51</v>
      </c>
      <c r="U54">
        <f>'Services 87 - 16'!E19</f>
        <v>61.9</v>
      </c>
      <c r="V54">
        <f>'Services 87 - 16'!F19</f>
        <v>61.5</v>
      </c>
      <c r="W54">
        <f>'Services 87 - 16'!G19</f>
        <v>65.599999999999994</v>
      </c>
      <c r="X54">
        <f>'Services 87 - 16'!H19</f>
        <v>61.7</v>
      </c>
      <c r="Y54">
        <f>'Services 87 - 16'!I19</f>
        <v>77.900000000000006</v>
      </c>
    </row>
    <row r="55" spans="1:25" ht="27.75" customHeight="1" x14ac:dyDescent="0.25">
      <c r="A55" t="s">
        <v>47</v>
      </c>
      <c r="B55" t="e">
        <f>SUM('Services 87 - 16'!#REF!)</f>
        <v>#REF!</v>
      </c>
      <c r="C55" t="e">
        <f>SUM('Services 87 - 16'!#REF!)</f>
        <v>#REF!</v>
      </c>
      <c r="D55" t="e">
        <f>SUM('Services 87 - 16'!#REF!)</f>
        <v>#REF!</v>
      </c>
      <c r="E55" t="e">
        <f>SUM('Services 87 - 16'!#REF!)</f>
        <v>#REF!</v>
      </c>
      <c r="F55" t="e">
        <f>SUM('Services 87 - 16'!#REF!)</f>
        <v>#REF!</v>
      </c>
      <c r="G55" t="e">
        <f>SUM('Services 87 - 16'!#REF!)</f>
        <v>#REF!</v>
      </c>
      <c r="H55" t="e">
        <f>SUM('Services 87 - 16'!#REF!)</f>
        <v>#REF!</v>
      </c>
      <c r="I55" t="e">
        <f>SUM('Services 87 - 16'!#REF!)</f>
        <v>#REF!</v>
      </c>
      <c r="J55" t="e">
        <f>SUM('Services 87 - 16'!#REF!)</f>
        <v>#REF!</v>
      </c>
      <c r="K55" t="e">
        <f>SUM('Services 87 - 16'!#REF!)</f>
        <v>#REF!</v>
      </c>
      <c r="L55" t="e">
        <f>SUM('Services 87 - 16'!#REF!)</f>
        <v>#REF!</v>
      </c>
      <c r="M55" t="e">
        <f>SUM('Services 87 - 16'!#REF!)</f>
        <v>#REF!</v>
      </c>
      <c r="N55" t="e">
        <f>SUM('Services 87 - 16'!#REF!)</f>
        <v>#REF!</v>
      </c>
      <c r="O55" t="e">
        <f>SUM('Services 87 - 16'!#REF!)</f>
        <v>#REF!</v>
      </c>
      <c r="P55" t="e">
        <f>SUM('Services 87 - 16'!#REF!)</f>
        <v>#REF!</v>
      </c>
      <c r="Q55" t="e">
        <f>SUM('Services 87 - 16'!#REF!)</f>
        <v>#REF!</v>
      </c>
      <c r="R55" t="e">
        <f>SUM('Services 87 - 16'!#REF!)</f>
        <v>#REF!</v>
      </c>
      <c r="S55">
        <f>SUM('Services 87 - 16'!C20:C21)</f>
        <v>1954.5</v>
      </c>
      <c r="T55">
        <f>SUM('Services 87 - 16'!D20:D21)</f>
        <v>2077.3000000000002</v>
      </c>
      <c r="U55">
        <f>SUM('Services 87 - 16'!E20:E21)</f>
        <v>2206.6</v>
      </c>
      <c r="V55">
        <f>SUM('Services 87 - 16'!F20:F21)</f>
        <v>2345.1</v>
      </c>
      <c r="W55">
        <f>SUM('Services 87 - 16'!G20:G21)</f>
        <v>2405.6</v>
      </c>
      <c r="X55">
        <f>SUM('Services 87 - 16'!H20:H21)</f>
        <v>2433.5</v>
      </c>
      <c r="Y55">
        <f>SUM('Services 87 - 16'!I20:I21)</f>
        <v>2504.9</v>
      </c>
    </row>
    <row r="56" spans="1:25" ht="27.75" customHeight="1" x14ac:dyDescent="0.25">
      <c r="A56" t="s">
        <v>89</v>
      </c>
      <c r="B56" t="e">
        <f>SUM('Services 87 - 16'!#REF!)</f>
        <v>#REF!</v>
      </c>
      <c r="C56" t="e">
        <f>SUM('Services 87 - 16'!#REF!)</f>
        <v>#REF!</v>
      </c>
      <c r="D56" t="e">
        <f>SUM('Services 87 - 16'!#REF!)</f>
        <v>#REF!</v>
      </c>
      <c r="E56" t="e">
        <f>SUM('Services 87 - 16'!#REF!)</f>
        <v>#REF!</v>
      </c>
      <c r="F56" t="e">
        <f>SUM('Services 87 - 16'!#REF!)</f>
        <v>#REF!</v>
      </c>
      <c r="G56" t="e">
        <f>SUM('Services 87 - 16'!#REF!)</f>
        <v>#REF!</v>
      </c>
      <c r="H56" t="e">
        <f>SUM('Services 87 - 16'!#REF!)</f>
        <v>#REF!</v>
      </c>
      <c r="I56" t="e">
        <f>SUM('Services 87 - 16'!#REF!)</f>
        <v>#REF!</v>
      </c>
      <c r="J56" t="e">
        <f>SUM('Services 87 - 16'!#REF!)</f>
        <v>#REF!</v>
      </c>
      <c r="K56" t="e">
        <f>SUM('Services 87 - 16'!#REF!)</f>
        <v>#REF!</v>
      </c>
      <c r="L56" t="e">
        <f>SUM('Services 87 - 16'!#REF!)</f>
        <v>#REF!</v>
      </c>
      <c r="M56" t="e">
        <f>SUM('Services 87 - 16'!#REF!)</f>
        <v>#REF!</v>
      </c>
      <c r="N56" t="e">
        <f>SUM('Services 87 - 16'!#REF!)</f>
        <v>#REF!</v>
      </c>
      <c r="O56" t="e">
        <f>SUM('Services 87 - 16'!#REF!)</f>
        <v>#REF!</v>
      </c>
      <c r="P56" t="e">
        <f>SUM('Services 87 - 16'!#REF!)</f>
        <v>#REF!</v>
      </c>
      <c r="Q56" t="e">
        <f>SUM('Services 87 - 16'!#REF!)</f>
        <v>#REF!</v>
      </c>
      <c r="R56" t="e">
        <f>SUM('Services 87 - 16'!#REF!)</f>
        <v>#REF!</v>
      </c>
      <c r="S56">
        <f>SUM('Services 87 - 16'!C21:C21)</f>
        <v>1887.8</v>
      </c>
      <c r="T56">
        <f>SUM('Services 87 - 16'!D21:D21)</f>
        <v>2005.4</v>
      </c>
      <c r="U56">
        <f>SUM('Services 87 - 16'!E21:E21)</f>
        <v>2125.6</v>
      </c>
      <c r="V56">
        <f>SUM('Services 87 - 16'!F21:F21)</f>
        <v>2261.4</v>
      </c>
      <c r="W56">
        <f>SUM('Services 87 - 16'!G21:G21)</f>
        <v>2324.4</v>
      </c>
      <c r="X56">
        <f>SUM('Services 87 - 16'!H21:H21)</f>
        <v>2361.4</v>
      </c>
      <c r="Y56">
        <f>SUM('Services 87 - 16'!I21:I21)</f>
        <v>2428.5</v>
      </c>
    </row>
    <row r="57" spans="1:25" ht="27.75" customHeight="1" x14ac:dyDescent="0.25">
      <c r="A57" t="s">
        <v>88</v>
      </c>
      <c r="B57" t="e">
        <f>'Services 87 - 16'!#REF!</f>
        <v>#REF!</v>
      </c>
      <c r="C57" t="e">
        <f>'Services 87 - 16'!#REF!</f>
        <v>#REF!</v>
      </c>
      <c r="D57" t="e">
        <f>'Services 87 - 16'!#REF!</f>
        <v>#REF!</v>
      </c>
      <c r="E57" t="e">
        <f>'Services 87 - 16'!#REF!</f>
        <v>#REF!</v>
      </c>
      <c r="F57" t="e">
        <f>'Services 87 - 16'!#REF!</f>
        <v>#REF!</v>
      </c>
      <c r="G57" t="e">
        <f>'Services 87 - 16'!#REF!</f>
        <v>#REF!</v>
      </c>
      <c r="H57" t="e">
        <f>'Services 87 - 16'!#REF!</f>
        <v>#REF!</v>
      </c>
      <c r="I57" t="e">
        <f>'Services 87 - 16'!#REF!</f>
        <v>#REF!</v>
      </c>
      <c r="J57" t="e">
        <f>'Services 87 - 16'!#REF!</f>
        <v>#REF!</v>
      </c>
      <c r="K57" t="e">
        <f>'Services 87 - 16'!#REF!</f>
        <v>#REF!</v>
      </c>
      <c r="L57" t="e">
        <f>'Services 87 - 16'!#REF!</f>
        <v>#REF!</v>
      </c>
      <c r="M57" t="e">
        <f>'Services 87 - 16'!#REF!</f>
        <v>#REF!</v>
      </c>
      <c r="N57" t="e">
        <f>'Services 87 - 16'!#REF!</f>
        <v>#REF!</v>
      </c>
      <c r="O57" t="e">
        <f>'Services 87 - 16'!#REF!</f>
        <v>#REF!</v>
      </c>
      <c r="P57" t="e">
        <f>'Services 87 - 16'!#REF!</f>
        <v>#REF!</v>
      </c>
      <c r="Q57" t="e">
        <f>'Services 87 - 16'!#REF!</f>
        <v>#REF!</v>
      </c>
      <c r="R57" t="e">
        <f>'Services 87 - 16'!#REF!</f>
        <v>#REF!</v>
      </c>
      <c r="S57">
        <f>'Services 87 - 16'!C20</f>
        <v>66.7</v>
      </c>
      <c r="T57">
        <f>'Services 87 - 16'!D20</f>
        <v>71.900000000000006</v>
      </c>
      <c r="U57">
        <f>'Services 87 - 16'!E20</f>
        <v>81</v>
      </c>
      <c r="V57">
        <f>'Services 87 - 16'!F20</f>
        <v>83.7</v>
      </c>
      <c r="W57">
        <f>'Services 87 - 16'!G20</f>
        <v>81.2</v>
      </c>
      <c r="X57">
        <f>'Services 87 - 16'!H20</f>
        <v>72.099999999999994</v>
      </c>
      <c r="Y57">
        <f>'Services 87 - 16'!I20</f>
        <v>76.400000000000006</v>
      </c>
    </row>
    <row r="58" spans="1:25" ht="27.75" customHeight="1" x14ac:dyDescent="0.25">
      <c r="A58" t="s">
        <v>10</v>
      </c>
      <c r="B58" t="e">
        <f>'Services 87 - 16'!#REF!</f>
        <v>#REF!</v>
      </c>
      <c r="C58" t="e">
        <f>'Services 87 - 16'!#REF!</f>
        <v>#REF!</v>
      </c>
      <c r="D58" t="e">
        <f>'Services 87 - 16'!#REF!</f>
        <v>#REF!</v>
      </c>
      <c r="E58" t="e">
        <f>'Services 87 - 16'!#REF!</f>
        <v>#REF!</v>
      </c>
      <c r="F58" t="e">
        <f>'Services 87 - 16'!#REF!</f>
        <v>#REF!</v>
      </c>
      <c r="G58" t="e">
        <f>'Services 87 - 16'!#REF!</f>
        <v>#REF!</v>
      </c>
      <c r="H58" t="e">
        <f>'Services 87 - 16'!#REF!</f>
        <v>#REF!</v>
      </c>
      <c r="I58" t="e">
        <f>'Services 87 - 16'!#REF!</f>
        <v>#REF!</v>
      </c>
      <c r="J58" t="e">
        <f>'Services 87 - 16'!#REF!</f>
        <v>#REF!</v>
      </c>
      <c r="K58" t="e">
        <f>'Services 87 - 16'!#REF!</f>
        <v>#REF!</v>
      </c>
      <c r="L58" t="e">
        <f>'Services 87 - 16'!#REF!</f>
        <v>#REF!</v>
      </c>
      <c r="M58" t="e">
        <f>'Services 87 - 16'!#REF!</f>
        <v>#REF!</v>
      </c>
      <c r="N58" t="e">
        <f>'Services 87 - 16'!#REF!</f>
        <v>#REF!</v>
      </c>
      <c r="O58" t="e">
        <f>'Services 87 - 16'!#REF!</f>
        <v>#REF!</v>
      </c>
      <c r="P58" t="e">
        <f>'Services 87 - 16'!#REF!</f>
        <v>#REF!</v>
      </c>
      <c r="Q58" t="e">
        <f>'Services 87 - 16'!#REF!</f>
        <v>#REF!</v>
      </c>
      <c r="R58" t="e">
        <f>'Services 87 - 16'!#REF!</f>
        <v>#REF!</v>
      </c>
      <c r="S58">
        <f>'Services 87 - 16'!C22</f>
        <v>856.7</v>
      </c>
      <c r="T58">
        <f>'Services 87 - 16'!D22</f>
        <v>951.1</v>
      </c>
      <c r="U58">
        <f>'Services 87 - 16'!E22</f>
        <v>965.1</v>
      </c>
      <c r="V58">
        <f>'Services 87 - 16'!F22</f>
        <v>1041.5</v>
      </c>
      <c r="W58">
        <f>'Services 87 - 16'!G22</f>
        <v>1149.3</v>
      </c>
      <c r="X58">
        <f>'Services 87 - 16'!H22</f>
        <v>1150.8</v>
      </c>
      <c r="Y58">
        <f>'Services 87 - 16'!I22</f>
        <v>1260.7</v>
      </c>
    </row>
    <row r="59" spans="1:25" ht="27.75" customHeight="1" x14ac:dyDescent="0.25">
      <c r="A59" t="s">
        <v>56</v>
      </c>
      <c r="B59" t="e">
        <f>SUM('Services 87 - 16'!#REF!)</f>
        <v>#REF!</v>
      </c>
      <c r="C59" t="e">
        <f>SUM('Services 87 - 16'!#REF!)</f>
        <v>#REF!</v>
      </c>
      <c r="D59" t="e">
        <f>SUM('Services 87 - 16'!#REF!)</f>
        <v>#REF!</v>
      </c>
      <c r="E59" t="e">
        <f>SUM('Services 87 - 16'!#REF!)</f>
        <v>#REF!</v>
      </c>
      <c r="F59" t="e">
        <f>SUM('Services 87 - 16'!#REF!)</f>
        <v>#REF!</v>
      </c>
      <c r="G59" t="e">
        <f>SUM('Services 87 - 16'!#REF!)</f>
        <v>#REF!</v>
      </c>
      <c r="H59" t="e">
        <f>SUM('Services 87 - 16'!#REF!)</f>
        <v>#REF!</v>
      </c>
      <c r="I59" t="e">
        <f>SUM('Services 87 - 16'!#REF!)</f>
        <v>#REF!</v>
      </c>
      <c r="J59" t="e">
        <f>SUM('Services 87 - 16'!#REF!)</f>
        <v>#REF!</v>
      </c>
      <c r="K59" t="e">
        <f>SUM('Services 87 - 16'!#REF!)</f>
        <v>#REF!</v>
      </c>
      <c r="L59" t="e">
        <f>SUM('Services 87 - 16'!#REF!)</f>
        <v>#REF!</v>
      </c>
      <c r="M59" t="e">
        <f>SUM('Services 87 - 16'!#REF!)</f>
        <v>#REF!</v>
      </c>
      <c r="N59" t="e">
        <f>SUM('Services 87 - 16'!#REF!)</f>
        <v>#REF!</v>
      </c>
      <c r="O59" t="e">
        <f>SUM('Services 87 - 16'!#REF!)</f>
        <v>#REF!</v>
      </c>
      <c r="P59" t="e">
        <f>SUM('Services 87 - 16'!#REF!)</f>
        <v>#REF!</v>
      </c>
      <c r="Q59" t="e">
        <f>SUM('Services 87 - 16'!#REF!)</f>
        <v>#REF!</v>
      </c>
      <c r="R59" t="e">
        <f>SUM('Services 87 - 16'!#REF!)</f>
        <v>#REF!</v>
      </c>
      <c r="S59">
        <f>SUM('Services 87 - 16'!C22:C22)</f>
        <v>856.7</v>
      </c>
      <c r="T59">
        <f>SUM('Services 87 - 16'!D22:D22)</f>
        <v>951.1</v>
      </c>
      <c r="U59">
        <f>SUM('Services 87 - 16'!E22:E22)</f>
        <v>965.1</v>
      </c>
      <c r="V59">
        <f>SUM('Services 87 - 16'!F22:F22)</f>
        <v>1041.5</v>
      </c>
      <c r="W59">
        <f>SUM('Services 87 - 16'!G22:G22)</f>
        <v>1149.3</v>
      </c>
      <c r="X59">
        <f>SUM('Services 87 - 16'!H22:H22)</f>
        <v>1150.8</v>
      </c>
      <c r="Y59">
        <f>SUM('Services 87 - 16'!I22:I22)</f>
        <v>1260.7</v>
      </c>
    </row>
    <row r="60" spans="1:25" ht="27.75" customHeight="1" x14ac:dyDescent="0.25">
      <c r="A60" t="s">
        <v>51</v>
      </c>
      <c r="B60" t="e">
        <f>'Manu and Services'!#REF!</f>
        <v>#REF!</v>
      </c>
      <c r="C60" t="e">
        <f>'Manu and Services'!#REF!</f>
        <v>#REF!</v>
      </c>
      <c r="D60" t="e">
        <f>'Manu and Services'!#REF!</f>
        <v>#REF!</v>
      </c>
      <c r="E60" t="e">
        <f>'Manu and Services'!#REF!</f>
        <v>#REF!</v>
      </c>
      <c r="F60" t="e">
        <f>'Manu and Services'!#REF!</f>
        <v>#REF!</v>
      </c>
      <c r="G60" t="e">
        <f>'Manu and Services'!#REF!</f>
        <v>#REF!</v>
      </c>
      <c r="H60" t="e">
        <f>'Manu and Services'!#REF!</f>
        <v>#REF!</v>
      </c>
      <c r="I60" t="e">
        <f>'Manu and Services'!#REF!</f>
        <v>#REF!</v>
      </c>
      <c r="J60" t="e">
        <f>'Manu and Services'!#REF!</f>
        <v>#REF!</v>
      </c>
      <c r="K60" t="e">
        <f>'Manu and Services'!#REF!</f>
        <v>#REF!</v>
      </c>
      <c r="L60" t="e">
        <f>'Manu and Services'!#REF!</f>
        <v>#REF!</v>
      </c>
      <c r="M60" t="e">
        <f>'Manu and Services'!#REF!</f>
        <v>#REF!</v>
      </c>
      <c r="N60" t="e">
        <f>'Manu and Services'!#REF!</f>
        <v>#REF!</v>
      </c>
      <c r="O60" t="e">
        <f>'Manu and Services'!#REF!</f>
        <v>#REF!</v>
      </c>
      <c r="P60" t="e">
        <f>'Manu and Services'!#REF!</f>
        <v>#REF!</v>
      </c>
      <c r="Q60" t="e">
        <f>'Manu and Services'!#REF!</f>
        <v>#REF!</v>
      </c>
      <c r="R60" t="e">
        <f>'Manu and Services'!#REF!</f>
        <v>#REF!</v>
      </c>
      <c r="S60">
        <f>'Manu and Services'!B24</f>
        <v>1614.9</v>
      </c>
      <c r="T60">
        <f>'Manu and Services'!C24</f>
        <v>1421.7</v>
      </c>
      <c r="U60">
        <f>'Manu and Services'!D24</f>
        <v>1628.2</v>
      </c>
      <c r="V60">
        <f>'Manu and Services'!E24</f>
        <v>1758.9</v>
      </c>
      <c r="W60">
        <f>'Manu and Services'!F24</f>
        <v>1694.2</v>
      </c>
      <c r="X60">
        <f>'Manu and Services'!G24</f>
        <v>1753.9</v>
      </c>
      <c r="Y60">
        <f>'Manu and Services'!H24</f>
        <v>1609.9</v>
      </c>
    </row>
    <row r="61" spans="1:25" ht="27.75" customHeight="1" x14ac:dyDescent="0.25">
      <c r="A61" t="s">
        <v>52</v>
      </c>
      <c r="B61" t="e">
        <f>'Manu and Services'!#REF!</f>
        <v>#REF!</v>
      </c>
      <c r="C61" t="e">
        <f>'Manu and Services'!#REF!</f>
        <v>#REF!</v>
      </c>
      <c r="D61" t="e">
        <f>'Manu and Services'!#REF!</f>
        <v>#REF!</v>
      </c>
      <c r="E61" t="e">
        <f>'Manu and Services'!#REF!</f>
        <v>#REF!</v>
      </c>
      <c r="F61" t="e">
        <f>'Manu and Services'!#REF!</f>
        <v>#REF!</v>
      </c>
      <c r="G61" t="e">
        <f>'Manu and Services'!#REF!</f>
        <v>#REF!</v>
      </c>
      <c r="H61" t="e">
        <f>'Manu and Services'!#REF!</f>
        <v>#REF!</v>
      </c>
      <c r="I61" t="e">
        <f>'Manu and Services'!#REF!</f>
        <v>#REF!</v>
      </c>
      <c r="J61" t="e">
        <f>'Manu and Services'!#REF!</f>
        <v>#REF!</v>
      </c>
      <c r="K61" t="e">
        <f>'Manu and Services'!#REF!</f>
        <v>#REF!</v>
      </c>
      <c r="L61" t="e">
        <f>'Manu and Services'!#REF!</f>
        <v>#REF!</v>
      </c>
      <c r="M61" t="e">
        <f>'Manu and Services'!#REF!</f>
        <v>#REF!</v>
      </c>
      <c r="N61" t="e">
        <f>'Manu and Services'!#REF!</f>
        <v>#REF!</v>
      </c>
      <c r="O61" t="e">
        <f>'Manu and Services'!#REF!</f>
        <v>#REF!</v>
      </c>
      <c r="P61" t="e">
        <f>'Manu and Services'!#REF!</f>
        <v>#REF!</v>
      </c>
      <c r="Q61" t="e">
        <f>'Manu and Services'!#REF!</f>
        <v>#REF!</v>
      </c>
      <c r="R61" t="e">
        <f>'Manu and Services'!#REF!</f>
        <v>#REF!</v>
      </c>
      <c r="S61">
        <f>'Manu and Services'!B25</f>
        <v>1082.7</v>
      </c>
      <c r="T61">
        <f>'Manu and Services'!C25</f>
        <v>1151.5</v>
      </c>
      <c r="U61">
        <f>'Manu and Services'!D25</f>
        <v>1174.7</v>
      </c>
      <c r="V61">
        <f>'Manu and Services'!E25</f>
        <v>1292.0999999999999</v>
      </c>
      <c r="W61">
        <f>'Manu and Services'!F25</f>
        <v>1277.7</v>
      </c>
      <c r="X61">
        <f>'Manu and Services'!G25</f>
        <v>1309.9000000000001</v>
      </c>
      <c r="Y61">
        <f>'Manu and Services'!H25</f>
        <v>1251.7</v>
      </c>
    </row>
    <row r="62" spans="1:25" ht="27.75" customHeight="1" x14ac:dyDescent="0.25">
      <c r="A62" t="s">
        <v>53</v>
      </c>
      <c r="B62" t="e">
        <f>'Manu and Services'!#REF!</f>
        <v>#REF!</v>
      </c>
      <c r="C62" t="e">
        <f>'Manu and Services'!#REF!</f>
        <v>#REF!</v>
      </c>
      <c r="D62" t="e">
        <f>'Manu and Services'!#REF!</f>
        <v>#REF!</v>
      </c>
      <c r="E62" t="e">
        <f>'Manu and Services'!#REF!</f>
        <v>#REF!</v>
      </c>
      <c r="F62" t="e">
        <f>'Manu and Services'!#REF!</f>
        <v>#REF!</v>
      </c>
      <c r="G62" t="e">
        <f>'Manu and Services'!#REF!</f>
        <v>#REF!</v>
      </c>
      <c r="H62" t="e">
        <f>'Manu and Services'!#REF!</f>
        <v>#REF!</v>
      </c>
      <c r="I62" t="e">
        <f>'Manu and Services'!#REF!</f>
        <v>#REF!</v>
      </c>
      <c r="J62" t="e">
        <f>'Manu and Services'!#REF!</f>
        <v>#REF!</v>
      </c>
      <c r="K62" t="e">
        <f>'Manu and Services'!#REF!</f>
        <v>#REF!</v>
      </c>
      <c r="L62" t="e">
        <f>'Manu and Services'!#REF!</f>
        <v>#REF!</v>
      </c>
      <c r="M62" t="e">
        <f>'Manu and Services'!#REF!</f>
        <v>#REF!</v>
      </c>
      <c r="N62" t="e">
        <f>'Manu and Services'!#REF!</f>
        <v>#REF!</v>
      </c>
      <c r="O62" t="e">
        <f>'Manu and Services'!#REF!</f>
        <v>#REF!</v>
      </c>
      <c r="P62" t="e">
        <f>'Manu and Services'!#REF!</f>
        <v>#REF!</v>
      </c>
      <c r="Q62" t="e">
        <f>'Manu and Services'!#REF!</f>
        <v>#REF!</v>
      </c>
      <c r="R62" t="e">
        <f>'Manu and Services'!#REF!</f>
        <v>#REF!</v>
      </c>
      <c r="S62">
        <f>'Manu and Services'!B26</f>
        <v>57.2</v>
      </c>
      <c r="T62">
        <f>'Manu and Services'!C26</f>
        <v>73.5</v>
      </c>
      <c r="U62">
        <f>'Manu and Services'!D26</f>
        <v>80.8</v>
      </c>
      <c r="V62">
        <f>'Manu and Services'!E26</f>
        <v>87.9</v>
      </c>
      <c r="W62">
        <f>'Manu and Services'!F26</f>
        <v>84.7</v>
      </c>
      <c r="X62">
        <f>'Manu and Services'!G26</f>
        <v>104.4</v>
      </c>
      <c r="Y62">
        <f>'Manu and Services'!H26</f>
        <v>96.3</v>
      </c>
    </row>
    <row r="63" spans="1:25" ht="27.75" customHeight="1" x14ac:dyDescent="0.25">
      <c r="A63" t="s">
        <v>76</v>
      </c>
      <c r="B63" t="e">
        <f>'Manu and Services'!#REF!</f>
        <v>#REF!</v>
      </c>
      <c r="C63" t="e">
        <f>'Manu and Services'!#REF!</f>
        <v>#REF!</v>
      </c>
      <c r="D63" t="e">
        <f>'Manu and Services'!#REF!</f>
        <v>#REF!</v>
      </c>
      <c r="E63" t="e">
        <f>'Manu and Services'!#REF!</f>
        <v>#REF!</v>
      </c>
      <c r="F63" t="e">
        <f>'Manu and Services'!#REF!</f>
        <v>#REF!</v>
      </c>
      <c r="G63" t="e">
        <f>'Manu and Services'!#REF!</f>
        <v>#REF!</v>
      </c>
      <c r="H63" t="e">
        <f>'Manu and Services'!#REF!</f>
        <v>#REF!</v>
      </c>
      <c r="I63" t="e">
        <f>'Manu and Services'!#REF!</f>
        <v>#REF!</v>
      </c>
      <c r="J63" t="e">
        <f>'Manu and Services'!#REF!</f>
        <v>#REF!</v>
      </c>
      <c r="K63" t="e">
        <f>'Manu and Services'!#REF!</f>
        <v>#REF!</v>
      </c>
      <c r="L63" t="e">
        <f>'Manu and Services'!#REF!</f>
        <v>#REF!</v>
      </c>
      <c r="M63" t="e">
        <f>'Manu and Services'!#REF!</f>
        <v>#REF!</v>
      </c>
      <c r="N63" t="e">
        <f>'Manu and Services'!#REF!</f>
        <v>#REF!</v>
      </c>
      <c r="O63" t="e">
        <f>'Manu and Services'!#REF!</f>
        <v>#REF!</v>
      </c>
      <c r="P63" t="e">
        <f>'Manu and Services'!#REF!</f>
        <v>#REF!</v>
      </c>
      <c r="Q63" t="e">
        <f>'Manu and Services'!#REF!</f>
        <v>#REF!</v>
      </c>
      <c r="R63" t="e">
        <f>'Manu and Services'!#REF!</f>
        <v>#REF!</v>
      </c>
      <c r="S63">
        <f>'Manu and Services'!B28</f>
        <v>11897.2</v>
      </c>
      <c r="T63">
        <f>'Manu and Services'!C28</f>
        <v>12349.2</v>
      </c>
      <c r="U63">
        <f>'Manu and Services'!D28</f>
        <v>12818.199999999999</v>
      </c>
      <c r="V63">
        <f>'Manu and Services'!E28</f>
        <v>13543.3</v>
      </c>
      <c r="W63">
        <f>'Manu and Services'!F28</f>
        <v>13851.2</v>
      </c>
      <c r="X63">
        <f>'Manu and Services'!G28</f>
        <v>14065.999999999998</v>
      </c>
      <c r="Y63">
        <f>'Manu and Services'!H28</f>
        <v>14162.8</v>
      </c>
    </row>
    <row r="65" spans="1:25" ht="27.75" customHeight="1" x14ac:dyDescent="0.25">
      <c r="A65" s="1" t="s">
        <v>66</v>
      </c>
    </row>
    <row r="66" spans="1:25" ht="15" x14ac:dyDescent="0.25">
      <c r="B66">
        <v>1993</v>
      </c>
      <c r="C66">
        <v>1994</v>
      </c>
      <c r="D66">
        <v>1995</v>
      </c>
      <c r="E66">
        <v>1996</v>
      </c>
      <c r="F66">
        <v>1997</v>
      </c>
      <c r="G66">
        <v>1998</v>
      </c>
      <c r="H66">
        <v>1999</v>
      </c>
      <c r="I66">
        <v>2000</v>
      </c>
      <c r="J66">
        <v>2001</v>
      </c>
      <c r="K66">
        <v>2002</v>
      </c>
      <c r="L66">
        <v>2003</v>
      </c>
      <c r="M66">
        <v>2004</v>
      </c>
      <c r="N66">
        <v>2005</v>
      </c>
      <c r="O66">
        <v>2006</v>
      </c>
      <c r="P66">
        <v>2007</v>
      </c>
      <c r="Q66">
        <v>2008</v>
      </c>
      <c r="R66">
        <v>2009</v>
      </c>
      <c r="S66">
        <v>2010</v>
      </c>
      <c r="T66">
        <v>2011</v>
      </c>
      <c r="U66">
        <v>2012</v>
      </c>
      <c r="V66">
        <v>2013</v>
      </c>
      <c r="W66">
        <v>2014</v>
      </c>
      <c r="X66">
        <v>2015</v>
      </c>
      <c r="Y66">
        <v>2016</v>
      </c>
    </row>
    <row r="67" spans="1:25" ht="27.75" customHeight="1" x14ac:dyDescent="0.25">
      <c r="A67" t="s">
        <v>50</v>
      </c>
      <c r="B67" t="e">
        <f>B51/B$63</f>
        <v>#REF!</v>
      </c>
      <c r="C67" t="e">
        <f t="shared" ref="C67:T79" si="0">C51/C$63</f>
        <v>#REF!</v>
      </c>
      <c r="D67" t="e">
        <f t="shared" si="0"/>
        <v>#REF!</v>
      </c>
      <c r="E67" t="e">
        <f t="shared" si="0"/>
        <v>#REF!</v>
      </c>
      <c r="F67" t="e">
        <f t="shared" si="0"/>
        <v>#REF!</v>
      </c>
      <c r="G67" t="e">
        <f t="shared" si="0"/>
        <v>#REF!</v>
      </c>
      <c r="H67" t="e">
        <f t="shared" si="0"/>
        <v>#REF!</v>
      </c>
      <c r="I67" t="e">
        <f t="shared" si="0"/>
        <v>#REF!</v>
      </c>
      <c r="J67" t="e">
        <f t="shared" si="0"/>
        <v>#REF!</v>
      </c>
      <c r="K67" t="e">
        <f t="shared" si="0"/>
        <v>#REF!</v>
      </c>
      <c r="L67" t="e">
        <f t="shared" si="0"/>
        <v>#REF!</v>
      </c>
      <c r="M67" t="e">
        <f t="shared" si="0"/>
        <v>#REF!</v>
      </c>
      <c r="N67" t="e">
        <f t="shared" si="0"/>
        <v>#REF!</v>
      </c>
      <c r="O67" t="e">
        <f t="shared" si="0"/>
        <v>#REF!</v>
      </c>
      <c r="P67" t="e">
        <f t="shared" si="0"/>
        <v>#REF!</v>
      </c>
      <c r="Q67" t="e">
        <f t="shared" si="0"/>
        <v>#REF!</v>
      </c>
      <c r="R67" t="e">
        <f t="shared" si="0"/>
        <v>#REF!</v>
      </c>
      <c r="S67">
        <f t="shared" si="0"/>
        <v>4.2819663878804551E-2</v>
      </c>
      <c r="T67">
        <f t="shared" si="0"/>
        <v>4.3937793566867146E-2</v>
      </c>
      <c r="U67">
        <f>U51/U$63</f>
        <v>4.2811262673703096E-2</v>
      </c>
      <c r="V67">
        <f t="shared" ref="V67:Y67" si="1">V51/V$63</f>
        <v>3.8600960779748686E-2</v>
      </c>
      <c r="W67">
        <f t="shared" si="1"/>
        <v>3.8563100484039672E-2</v>
      </c>
      <c r="X67">
        <f t="shared" si="1"/>
        <v>3.6331546418462653E-2</v>
      </c>
      <c r="Y67">
        <f t="shared" si="1"/>
        <v>3.7133906521955765E-2</v>
      </c>
    </row>
    <row r="68" spans="1:25" ht="27.75" customHeight="1" x14ac:dyDescent="0.25">
      <c r="A68" t="s">
        <v>49</v>
      </c>
      <c r="B68" t="e">
        <f t="shared" ref="B68:Q79" si="2">B52/B$63</f>
        <v>#REF!</v>
      </c>
      <c r="C68" t="e">
        <f t="shared" si="2"/>
        <v>#REF!</v>
      </c>
      <c r="D68" t="e">
        <f t="shared" si="2"/>
        <v>#REF!</v>
      </c>
      <c r="E68" t="e">
        <f t="shared" si="2"/>
        <v>#REF!</v>
      </c>
      <c r="F68" t="e">
        <f t="shared" si="2"/>
        <v>#REF!</v>
      </c>
      <c r="G68" t="e">
        <f t="shared" si="2"/>
        <v>#REF!</v>
      </c>
      <c r="H68" t="e">
        <f t="shared" si="2"/>
        <v>#REF!</v>
      </c>
      <c r="I68" t="e">
        <f t="shared" si="2"/>
        <v>#REF!</v>
      </c>
      <c r="J68" t="e">
        <f t="shared" si="2"/>
        <v>#REF!</v>
      </c>
      <c r="K68" t="e">
        <f t="shared" si="2"/>
        <v>#REF!</v>
      </c>
      <c r="L68" t="e">
        <f t="shared" si="2"/>
        <v>#REF!</v>
      </c>
      <c r="M68" t="e">
        <f t="shared" si="2"/>
        <v>#REF!</v>
      </c>
      <c r="N68" t="e">
        <f t="shared" si="2"/>
        <v>#REF!</v>
      </c>
      <c r="O68" t="e">
        <f t="shared" si="2"/>
        <v>#REF!</v>
      </c>
      <c r="P68" t="e">
        <f t="shared" si="2"/>
        <v>#REF!</v>
      </c>
      <c r="Q68" t="e">
        <f t="shared" si="2"/>
        <v>#REF!</v>
      </c>
      <c r="R68" t="e">
        <f t="shared" si="0"/>
        <v>#REF!</v>
      </c>
      <c r="S68">
        <f t="shared" si="0"/>
        <v>5.2190100830762989E-2</v>
      </c>
      <c r="T68">
        <f t="shared" si="0"/>
        <v>5.3773640288595374E-2</v>
      </c>
      <c r="U68">
        <f t="shared" ref="U68:Y68" si="3">U52/U$63</f>
        <v>5.4416994189396072E-2</v>
      </c>
      <c r="V68">
        <f t="shared" si="3"/>
        <v>5.5488824335426915E-2</v>
      </c>
      <c r="W68">
        <f t="shared" si="3"/>
        <v>5.6371776723371125E-2</v>
      </c>
      <c r="X68">
        <f t="shared" si="3"/>
        <v>5.4417913323386864E-2</v>
      </c>
      <c r="Y68">
        <f t="shared" si="3"/>
        <v>5.6258186230895839E-2</v>
      </c>
    </row>
    <row r="69" spans="1:25" ht="27.75" customHeight="1" x14ac:dyDescent="0.25">
      <c r="A69" t="s">
        <v>48</v>
      </c>
      <c r="B69" t="e">
        <f t="shared" si="2"/>
        <v>#REF!</v>
      </c>
      <c r="C69" t="e">
        <f t="shared" si="0"/>
        <v>#REF!</v>
      </c>
      <c r="D69" t="e">
        <f t="shared" si="0"/>
        <v>#REF!</v>
      </c>
      <c r="E69" t="e">
        <f t="shared" si="0"/>
        <v>#REF!</v>
      </c>
      <c r="F69" t="e">
        <f t="shared" si="0"/>
        <v>#REF!</v>
      </c>
      <c r="G69" t="e">
        <f t="shared" si="0"/>
        <v>#REF!</v>
      </c>
      <c r="H69" t="e">
        <f t="shared" si="0"/>
        <v>#REF!</v>
      </c>
      <c r="I69" t="e">
        <f t="shared" si="0"/>
        <v>#REF!</v>
      </c>
      <c r="J69" t="e">
        <f t="shared" si="0"/>
        <v>#REF!</v>
      </c>
      <c r="K69" t="e">
        <f t="shared" si="0"/>
        <v>#REF!</v>
      </c>
      <c r="L69" t="e">
        <f t="shared" si="0"/>
        <v>#REF!</v>
      </c>
      <c r="M69" t="e">
        <f t="shared" si="0"/>
        <v>#REF!</v>
      </c>
      <c r="N69" t="e">
        <f t="shared" si="0"/>
        <v>#REF!</v>
      </c>
      <c r="O69" t="e">
        <f t="shared" si="0"/>
        <v>#REF!</v>
      </c>
      <c r="P69" t="e">
        <f t="shared" si="0"/>
        <v>#REF!</v>
      </c>
      <c r="Q69" t="e">
        <f t="shared" si="0"/>
        <v>#REF!</v>
      </c>
      <c r="R69" t="e">
        <f t="shared" si="0"/>
        <v>#REF!</v>
      </c>
      <c r="S69">
        <f t="shared" si="0"/>
        <v>8.2216809610440533E-2</v>
      </c>
      <c r="T69">
        <f t="shared" si="0"/>
        <v>8.4000741832031406E-2</v>
      </c>
      <c r="U69">
        <f t="shared" ref="U69:Y69" si="4">U53/U$63</f>
        <v>7.9372201859654407E-2</v>
      </c>
      <c r="V69">
        <f t="shared" si="4"/>
        <v>7.6902513659864488E-2</v>
      </c>
      <c r="W69">
        <f t="shared" si="4"/>
        <v>7.6349921221606193E-2</v>
      </c>
      <c r="X69">
        <f t="shared" si="4"/>
        <v>7.4379219342467259E-2</v>
      </c>
      <c r="Y69">
        <f t="shared" si="4"/>
        <v>7.5402213457784709E-2</v>
      </c>
    </row>
    <row r="70" spans="1:25" ht="27.75" customHeight="1" x14ac:dyDescent="0.25">
      <c r="A70" t="s">
        <v>46</v>
      </c>
      <c r="B70" t="e">
        <f t="shared" si="2"/>
        <v>#REF!</v>
      </c>
      <c r="C70" t="e">
        <f t="shared" si="0"/>
        <v>#REF!</v>
      </c>
      <c r="D70" t="e">
        <f t="shared" si="0"/>
        <v>#REF!</v>
      </c>
      <c r="E70" t="e">
        <f t="shared" si="0"/>
        <v>#REF!</v>
      </c>
      <c r="F70" t="e">
        <f t="shared" si="0"/>
        <v>#REF!</v>
      </c>
      <c r="G70" t="e">
        <f t="shared" si="0"/>
        <v>#REF!</v>
      </c>
      <c r="H70" t="e">
        <f t="shared" si="0"/>
        <v>#REF!</v>
      </c>
      <c r="I70" t="e">
        <f t="shared" si="0"/>
        <v>#REF!</v>
      </c>
      <c r="J70" t="e">
        <f t="shared" si="0"/>
        <v>#REF!</v>
      </c>
      <c r="K70" t="e">
        <f t="shared" si="0"/>
        <v>#REF!</v>
      </c>
      <c r="L70" t="e">
        <f t="shared" si="0"/>
        <v>#REF!</v>
      </c>
      <c r="M70" t="e">
        <f t="shared" si="0"/>
        <v>#REF!</v>
      </c>
      <c r="N70" t="e">
        <f t="shared" si="0"/>
        <v>#REF!</v>
      </c>
      <c r="O70" t="e">
        <f t="shared" si="0"/>
        <v>#REF!</v>
      </c>
      <c r="P70" t="e">
        <f t="shared" si="0"/>
        <v>#REF!</v>
      </c>
      <c r="Q70" t="e">
        <f t="shared" si="0"/>
        <v>#REF!</v>
      </c>
      <c r="R70" t="e">
        <f t="shared" si="0"/>
        <v>#REF!</v>
      </c>
      <c r="S70">
        <f t="shared" si="0"/>
        <v>4.6649631846148671E-3</v>
      </c>
      <c r="T70">
        <f t="shared" si="0"/>
        <v>4.1298221747157705E-3</v>
      </c>
      <c r="U70">
        <f t="shared" ref="U70:Y70" si="5">U54/U$63</f>
        <v>4.8290711644380646E-3</v>
      </c>
      <c r="V70">
        <f t="shared" si="5"/>
        <v>4.540990748192834E-3</v>
      </c>
      <c r="W70">
        <f t="shared" si="5"/>
        <v>4.7360517500288773E-3</v>
      </c>
      <c r="X70">
        <f t="shared" si="5"/>
        <v>4.3864638134508754E-3</v>
      </c>
      <c r="Y70">
        <f t="shared" si="5"/>
        <v>5.5003247945321554E-3</v>
      </c>
    </row>
    <row r="71" spans="1:25" ht="27.75" customHeight="1" x14ac:dyDescent="0.25">
      <c r="A71" t="s">
        <v>47</v>
      </c>
      <c r="B71" t="e">
        <f t="shared" si="2"/>
        <v>#REF!</v>
      </c>
      <c r="C71" t="e">
        <f t="shared" si="0"/>
        <v>#REF!</v>
      </c>
      <c r="D71" t="e">
        <f t="shared" si="0"/>
        <v>#REF!</v>
      </c>
      <c r="E71" t="e">
        <f t="shared" si="0"/>
        <v>#REF!</v>
      </c>
      <c r="F71" t="e">
        <f t="shared" si="0"/>
        <v>#REF!</v>
      </c>
      <c r="G71" t="e">
        <f t="shared" si="0"/>
        <v>#REF!</v>
      </c>
      <c r="H71" t="e">
        <f t="shared" si="0"/>
        <v>#REF!</v>
      </c>
      <c r="I71" t="e">
        <f t="shared" si="0"/>
        <v>#REF!</v>
      </c>
      <c r="J71" t="e">
        <f t="shared" si="0"/>
        <v>#REF!</v>
      </c>
      <c r="K71" t="e">
        <f t="shared" si="0"/>
        <v>#REF!</v>
      </c>
      <c r="L71" t="e">
        <f t="shared" si="0"/>
        <v>#REF!</v>
      </c>
      <c r="M71" t="e">
        <f t="shared" si="0"/>
        <v>#REF!</v>
      </c>
      <c r="N71" t="e">
        <f t="shared" si="0"/>
        <v>#REF!</v>
      </c>
      <c r="O71" t="e">
        <f t="shared" si="0"/>
        <v>#REF!</v>
      </c>
      <c r="P71" t="e">
        <f t="shared" si="0"/>
        <v>#REF!</v>
      </c>
      <c r="Q71" t="e">
        <f t="shared" si="0"/>
        <v>#REF!</v>
      </c>
      <c r="R71" t="e">
        <f t="shared" si="0"/>
        <v>#REF!</v>
      </c>
      <c r="S71">
        <f t="shared" si="0"/>
        <v>0.16428235215008571</v>
      </c>
      <c r="T71">
        <f t="shared" si="0"/>
        <v>0.16821332555955043</v>
      </c>
      <c r="U71">
        <f t="shared" ref="U71:Y71" si="6">U55/U$63</f>
        <v>0.17214585511226227</v>
      </c>
      <c r="V71">
        <f t="shared" si="6"/>
        <v>0.17315573013962623</v>
      </c>
      <c r="W71">
        <f t="shared" si="6"/>
        <v>0.17367448307727848</v>
      </c>
      <c r="X71">
        <f t="shared" si="6"/>
        <v>0.1730058296601735</v>
      </c>
      <c r="Y71">
        <f t="shared" si="6"/>
        <v>0.17686474425960969</v>
      </c>
    </row>
    <row r="72" spans="1:25" ht="27.75" customHeight="1" x14ac:dyDescent="0.25">
      <c r="A72" t="s">
        <v>89</v>
      </c>
      <c r="B72" t="e">
        <f t="shared" si="2"/>
        <v>#REF!</v>
      </c>
      <c r="C72" t="e">
        <f t="shared" si="0"/>
        <v>#REF!</v>
      </c>
      <c r="D72" t="e">
        <f t="shared" si="0"/>
        <v>#REF!</v>
      </c>
      <c r="E72" t="e">
        <f t="shared" si="0"/>
        <v>#REF!</v>
      </c>
      <c r="F72" t="e">
        <f t="shared" si="0"/>
        <v>#REF!</v>
      </c>
      <c r="G72" t="e">
        <f t="shared" si="0"/>
        <v>#REF!</v>
      </c>
      <c r="H72" t="e">
        <f t="shared" si="0"/>
        <v>#REF!</v>
      </c>
      <c r="I72" t="e">
        <f t="shared" si="0"/>
        <v>#REF!</v>
      </c>
      <c r="J72" t="e">
        <f t="shared" si="0"/>
        <v>#REF!</v>
      </c>
      <c r="K72" t="e">
        <f t="shared" si="0"/>
        <v>#REF!</v>
      </c>
      <c r="L72" t="e">
        <f t="shared" si="0"/>
        <v>#REF!</v>
      </c>
      <c r="M72" t="e">
        <f t="shared" si="0"/>
        <v>#REF!</v>
      </c>
      <c r="N72" t="e">
        <f t="shared" si="0"/>
        <v>#REF!</v>
      </c>
      <c r="O72" t="e">
        <f t="shared" si="0"/>
        <v>#REF!</v>
      </c>
      <c r="P72" t="e">
        <f t="shared" si="0"/>
        <v>#REF!</v>
      </c>
      <c r="Q72" t="e">
        <f t="shared" si="0"/>
        <v>#REF!</v>
      </c>
      <c r="R72" t="e">
        <f t="shared" si="0"/>
        <v>#REF!</v>
      </c>
      <c r="S72">
        <f t="shared" si="0"/>
        <v>0.15867599098947649</v>
      </c>
      <c r="T72">
        <f t="shared" si="0"/>
        <v>0.16239108606225505</v>
      </c>
      <c r="U72">
        <f t="shared" ref="U72:Y72" si="7">U56/U$63</f>
        <v>0.16582671513941116</v>
      </c>
      <c r="V72">
        <f t="shared" si="7"/>
        <v>0.16697555248720772</v>
      </c>
      <c r="W72">
        <f t="shared" si="7"/>
        <v>0.1678121751184013</v>
      </c>
      <c r="X72">
        <f t="shared" si="7"/>
        <v>0.16787999431252668</v>
      </c>
      <c r="Y72">
        <f t="shared" si="7"/>
        <v>0.17147033072556275</v>
      </c>
    </row>
    <row r="73" spans="1:25" ht="27.75" customHeight="1" x14ac:dyDescent="0.25">
      <c r="A73" t="s">
        <v>88</v>
      </c>
      <c r="B73" t="e">
        <f t="shared" si="2"/>
        <v>#REF!</v>
      </c>
      <c r="C73" t="e">
        <f t="shared" si="0"/>
        <v>#REF!</v>
      </c>
      <c r="D73" t="e">
        <f t="shared" si="0"/>
        <v>#REF!</v>
      </c>
      <c r="E73" t="e">
        <f t="shared" si="0"/>
        <v>#REF!</v>
      </c>
      <c r="F73" t="e">
        <f t="shared" si="0"/>
        <v>#REF!</v>
      </c>
      <c r="G73" t="e">
        <f t="shared" si="0"/>
        <v>#REF!</v>
      </c>
      <c r="H73" t="e">
        <f t="shared" si="0"/>
        <v>#REF!</v>
      </c>
      <c r="I73" t="e">
        <f t="shared" si="0"/>
        <v>#REF!</v>
      </c>
      <c r="J73" t="e">
        <f t="shared" si="0"/>
        <v>#REF!</v>
      </c>
      <c r="K73" t="e">
        <f t="shared" si="0"/>
        <v>#REF!</v>
      </c>
      <c r="L73" t="e">
        <f t="shared" si="0"/>
        <v>#REF!</v>
      </c>
      <c r="M73" t="e">
        <f t="shared" si="0"/>
        <v>#REF!</v>
      </c>
      <c r="N73" t="e">
        <f t="shared" si="0"/>
        <v>#REF!</v>
      </c>
      <c r="O73" t="e">
        <f t="shared" si="0"/>
        <v>#REF!</v>
      </c>
      <c r="P73" t="e">
        <f t="shared" si="0"/>
        <v>#REF!</v>
      </c>
      <c r="Q73" t="e">
        <f t="shared" si="0"/>
        <v>#REF!</v>
      </c>
      <c r="R73" t="e">
        <f t="shared" si="0"/>
        <v>#REF!</v>
      </c>
      <c r="S73">
        <f t="shared" si="0"/>
        <v>5.6063611606092184E-3</v>
      </c>
      <c r="T73">
        <f t="shared" si="0"/>
        <v>5.8222394972953714E-3</v>
      </c>
      <c r="U73">
        <f t="shared" ref="U73:Y73" si="8">U57/U$63</f>
        <v>6.3191399728511032E-3</v>
      </c>
      <c r="V73">
        <f t="shared" si="8"/>
        <v>6.1801776524185396E-3</v>
      </c>
      <c r="W73">
        <f t="shared" si="8"/>
        <v>5.8623079588772092E-3</v>
      </c>
      <c r="X73">
        <f t="shared" si="8"/>
        <v>5.1258353476468085E-3</v>
      </c>
      <c r="Y73">
        <f t="shared" si="8"/>
        <v>5.3944135340469402E-3</v>
      </c>
    </row>
    <row r="74" spans="1:25" ht="27.75" customHeight="1" x14ac:dyDescent="0.25">
      <c r="A74" t="s">
        <v>10</v>
      </c>
      <c r="B74" t="e">
        <f t="shared" si="2"/>
        <v>#REF!</v>
      </c>
      <c r="C74" t="e">
        <f t="shared" si="0"/>
        <v>#REF!</v>
      </c>
      <c r="D74" t="e">
        <f t="shared" si="0"/>
        <v>#REF!</v>
      </c>
      <c r="E74" t="e">
        <f t="shared" si="0"/>
        <v>#REF!</v>
      </c>
      <c r="F74" t="e">
        <f t="shared" si="0"/>
        <v>#REF!</v>
      </c>
      <c r="G74" t="e">
        <f t="shared" si="0"/>
        <v>#REF!</v>
      </c>
      <c r="H74" t="e">
        <f t="shared" si="0"/>
        <v>#REF!</v>
      </c>
      <c r="I74" t="e">
        <f t="shared" si="0"/>
        <v>#REF!</v>
      </c>
      <c r="J74" t="e">
        <f t="shared" si="0"/>
        <v>#REF!</v>
      </c>
      <c r="K74" t="e">
        <f t="shared" si="0"/>
        <v>#REF!</v>
      </c>
      <c r="L74" t="e">
        <f t="shared" si="0"/>
        <v>#REF!</v>
      </c>
      <c r="M74" t="e">
        <f t="shared" si="0"/>
        <v>#REF!</v>
      </c>
      <c r="N74" t="e">
        <f t="shared" si="0"/>
        <v>#REF!</v>
      </c>
      <c r="O74" t="e">
        <f t="shared" si="0"/>
        <v>#REF!</v>
      </c>
      <c r="P74" t="e">
        <f t="shared" si="0"/>
        <v>#REF!</v>
      </c>
      <c r="Q74" t="e">
        <f t="shared" si="0"/>
        <v>#REF!</v>
      </c>
      <c r="R74" t="e">
        <f t="shared" si="0"/>
        <v>#REF!</v>
      </c>
      <c r="S74">
        <f t="shared" si="0"/>
        <v>7.2008539824496523E-2</v>
      </c>
      <c r="T74">
        <f t="shared" si="0"/>
        <v>7.7017134713179794E-2</v>
      </c>
      <c r="U74">
        <f t="shared" ref="U74:Y74" si="9">U58/U$63</f>
        <v>7.5291382565414802E-2</v>
      </c>
      <c r="V74">
        <f t="shared" si="9"/>
        <v>7.6901493727525791E-2</v>
      </c>
      <c r="W74">
        <f t="shared" si="9"/>
        <v>8.2974760309576054E-2</v>
      </c>
      <c r="X74">
        <f t="shared" si="9"/>
        <v>8.1814303995450033E-2</v>
      </c>
      <c r="Y74">
        <f t="shared" si="9"/>
        <v>8.9014884062473529E-2</v>
      </c>
    </row>
    <row r="75" spans="1:25" ht="27.75" customHeight="1" x14ac:dyDescent="0.25">
      <c r="A75" t="s">
        <v>56</v>
      </c>
      <c r="B75" t="e">
        <f t="shared" si="2"/>
        <v>#REF!</v>
      </c>
      <c r="C75" t="e">
        <f t="shared" si="0"/>
        <v>#REF!</v>
      </c>
      <c r="D75" t="e">
        <f t="shared" si="0"/>
        <v>#REF!</v>
      </c>
      <c r="E75" t="e">
        <f t="shared" si="0"/>
        <v>#REF!</v>
      </c>
      <c r="F75" t="e">
        <f t="shared" si="0"/>
        <v>#REF!</v>
      </c>
      <c r="G75" t="e">
        <f t="shared" si="0"/>
        <v>#REF!</v>
      </c>
      <c r="H75" t="e">
        <f t="shared" si="0"/>
        <v>#REF!</v>
      </c>
      <c r="I75" t="e">
        <f t="shared" si="0"/>
        <v>#REF!</v>
      </c>
      <c r="J75" t="e">
        <f t="shared" si="0"/>
        <v>#REF!</v>
      </c>
      <c r="K75" t="e">
        <f t="shared" si="0"/>
        <v>#REF!</v>
      </c>
      <c r="L75" t="e">
        <f t="shared" si="0"/>
        <v>#REF!</v>
      </c>
      <c r="M75" t="e">
        <f t="shared" si="0"/>
        <v>#REF!</v>
      </c>
      <c r="N75" t="e">
        <f t="shared" si="0"/>
        <v>#REF!</v>
      </c>
      <c r="O75" t="e">
        <f t="shared" si="0"/>
        <v>#REF!</v>
      </c>
      <c r="P75" t="e">
        <f t="shared" si="0"/>
        <v>#REF!</v>
      </c>
      <c r="Q75" t="e">
        <f t="shared" si="0"/>
        <v>#REF!</v>
      </c>
      <c r="R75" t="e">
        <f t="shared" si="0"/>
        <v>#REF!</v>
      </c>
      <c r="S75">
        <f t="shared" si="0"/>
        <v>7.2008539824496523E-2</v>
      </c>
      <c r="T75">
        <f t="shared" si="0"/>
        <v>7.7017134713179794E-2</v>
      </c>
      <c r="U75">
        <f t="shared" ref="U75:Y75" si="10">U59/U$63</f>
        <v>7.5291382565414802E-2</v>
      </c>
      <c r="V75">
        <f t="shared" si="10"/>
        <v>7.6901493727525791E-2</v>
      </c>
      <c r="W75">
        <f t="shared" si="10"/>
        <v>8.2974760309576054E-2</v>
      </c>
      <c r="X75">
        <f t="shared" si="10"/>
        <v>8.1814303995450033E-2</v>
      </c>
      <c r="Y75">
        <f t="shared" si="10"/>
        <v>8.9014884062473529E-2</v>
      </c>
    </row>
    <row r="76" spans="1:25" ht="27.75" customHeight="1" x14ac:dyDescent="0.25">
      <c r="A76" t="s">
        <v>51</v>
      </c>
      <c r="B76" t="e">
        <f t="shared" si="2"/>
        <v>#REF!</v>
      </c>
      <c r="C76" t="e">
        <f t="shared" si="0"/>
        <v>#REF!</v>
      </c>
      <c r="D76" t="e">
        <f t="shared" si="0"/>
        <v>#REF!</v>
      </c>
      <c r="E76" t="e">
        <f t="shared" si="0"/>
        <v>#REF!</v>
      </c>
      <c r="F76" t="e">
        <f t="shared" si="0"/>
        <v>#REF!</v>
      </c>
      <c r="G76" t="e">
        <f t="shared" si="0"/>
        <v>#REF!</v>
      </c>
      <c r="H76" t="e">
        <f t="shared" si="0"/>
        <v>#REF!</v>
      </c>
      <c r="I76" t="e">
        <f t="shared" si="0"/>
        <v>#REF!</v>
      </c>
      <c r="J76" t="e">
        <f t="shared" si="0"/>
        <v>#REF!</v>
      </c>
      <c r="K76" t="e">
        <f t="shared" si="0"/>
        <v>#REF!</v>
      </c>
      <c r="L76" t="e">
        <f t="shared" si="0"/>
        <v>#REF!</v>
      </c>
      <c r="M76" t="e">
        <f t="shared" si="0"/>
        <v>#REF!</v>
      </c>
      <c r="N76" t="e">
        <f t="shared" si="0"/>
        <v>#REF!</v>
      </c>
      <c r="O76" t="e">
        <f t="shared" si="0"/>
        <v>#REF!</v>
      </c>
      <c r="P76" t="e">
        <f t="shared" si="0"/>
        <v>#REF!</v>
      </c>
      <c r="Q76" t="e">
        <f t="shared" si="0"/>
        <v>#REF!</v>
      </c>
      <c r="R76" t="e">
        <f t="shared" si="0"/>
        <v>#REF!</v>
      </c>
      <c r="S76">
        <f t="shared" si="0"/>
        <v>0.13573782066368556</v>
      </c>
      <c r="T76">
        <f t="shared" si="0"/>
        <v>0.11512486638810611</v>
      </c>
      <c r="U76">
        <f t="shared" ref="U76:Y76" si="11">U60/U$63</f>
        <v>0.12702251486168106</v>
      </c>
      <c r="V76">
        <f t="shared" si="11"/>
        <v>0.12987233539831505</v>
      </c>
      <c r="W76">
        <f t="shared" si="11"/>
        <v>0.12231431211736167</v>
      </c>
      <c r="X76">
        <f t="shared" si="11"/>
        <v>0.12469074363713922</v>
      </c>
      <c r="Y76">
        <f t="shared" si="11"/>
        <v>0.11367102550343154</v>
      </c>
    </row>
    <row r="77" spans="1:25" ht="27.75" customHeight="1" x14ac:dyDescent="0.25">
      <c r="A77" t="s">
        <v>52</v>
      </c>
      <c r="B77" t="e">
        <f t="shared" si="2"/>
        <v>#REF!</v>
      </c>
      <c r="C77" t="e">
        <f t="shared" si="0"/>
        <v>#REF!</v>
      </c>
      <c r="D77" t="e">
        <f t="shared" si="0"/>
        <v>#REF!</v>
      </c>
      <c r="E77" t="e">
        <f t="shared" si="0"/>
        <v>#REF!</v>
      </c>
      <c r="F77" t="e">
        <f t="shared" si="0"/>
        <v>#REF!</v>
      </c>
      <c r="G77" t="e">
        <f t="shared" si="0"/>
        <v>#REF!</v>
      </c>
      <c r="H77" t="e">
        <f t="shared" si="0"/>
        <v>#REF!</v>
      </c>
      <c r="I77" t="e">
        <f t="shared" si="0"/>
        <v>#REF!</v>
      </c>
      <c r="J77" t="e">
        <f t="shared" si="0"/>
        <v>#REF!</v>
      </c>
      <c r="K77" t="e">
        <f t="shared" si="0"/>
        <v>#REF!</v>
      </c>
      <c r="L77" t="e">
        <f t="shared" si="0"/>
        <v>#REF!</v>
      </c>
      <c r="M77" t="e">
        <f t="shared" si="0"/>
        <v>#REF!</v>
      </c>
      <c r="N77" t="e">
        <f t="shared" si="0"/>
        <v>#REF!</v>
      </c>
      <c r="O77" t="e">
        <f t="shared" si="0"/>
        <v>#REF!</v>
      </c>
      <c r="P77" t="e">
        <f t="shared" si="0"/>
        <v>#REF!</v>
      </c>
      <c r="Q77" t="e">
        <f t="shared" si="0"/>
        <v>#REF!</v>
      </c>
      <c r="R77" t="e">
        <f t="shared" si="0"/>
        <v>#REF!</v>
      </c>
      <c r="S77">
        <f t="shared" si="0"/>
        <v>9.1004606125811113E-2</v>
      </c>
      <c r="T77">
        <f t="shared" si="0"/>
        <v>9.3244906552651177E-2</v>
      </c>
      <c r="U77">
        <f t="shared" ref="U77:Y77" si="12">U61/U$63</f>
        <v>9.1643132421088777E-2</v>
      </c>
      <c r="V77">
        <f t="shared" si="12"/>
        <v>9.5405108060812358E-2</v>
      </c>
      <c r="W77">
        <f t="shared" si="12"/>
        <v>9.2244715259327717E-2</v>
      </c>
      <c r="X77">
        <f t="shared" si="12"/>
        <v>9.3125266600312825E-2</v>
      </c>
      <c r="Y77">
        <f t="shared" si="12"/>
        <v>8.8379416499562241E-2</v>
      </c>
    </row>
    <row r="78" spans="1:25" ht="27.75" customHeight="1" x14ac:dyDescent="0.25">
      <c r="A78" t="s">
        <v>53</v>
      </c>
      <c r="B78" t="e">
        <f t="shared" si="2"/>
        <v>#REF!</v>
      </c>
      <c r="C78" t="e">
        <f t="shared" si="0"/>
        <v>#REF!</v>
      </c>
      <c r="D78" t="e">
        <f t="shared" si="0"/>
        <v>#REF!</v>
      </c>
      <c r="E78" t="e">
        <f t="shared" si="0"/>
        <v>#REF!</v>
      </c>
      <c r="F78" t="e">
        <f t="shared" si="0"/>
        <v>#REF!</v>
      </c>
      <c r="G78" t="e">
        <f t="shared" si="0"/>
        <v>#REF!</v>
      </c>
      <c r="H78" t="e">
        <f t="shared" si="0"/>
        <v>#REF!</v>
      </c>
      <c r="I78" t="e">
        <f t="shared" si="0"/>
        <v>#REF!</v>
      </c>
      <c r="J78" t="e">
        <f t="shared" si="0"/>
        <v>#REF!</v>
      </c>
      <c r="K78" t="e">
        <f t="shared" si="0"/>
        <v>#REF!</v>
      </c>
      <c r="L78" t="e">
        <f t="shared" si="0"/>
        <v>#REF!</v>
      </c>
      <c r="M78" t="e">
        <f t="shared" si="0"/>
        <v>#REF!</v>
      </c>
      <c r="N78" t="e">
        <f t="shared" si="0"/>
        <v>#REF!</v>
      </c>
      <c r="O78" t="e">
        <f t="shared" si="0"/>
        <v>#REF!</v>
      </c>
      <c r="P78" t="e">
        <f t="shared" si="0"/>
        <v>#REF!</v>
      </c>
      <c r="Q78" t="e">
        <f t="shared" si="0"/>
        <v>#REF!</v>
      </c>
      <c r="R78" t="e">
        <f t="shared" si="0"/>
        <v>#REF!</v>
      </c>
      <c r="S78">
        <f t="shared" si="0"/>
        <v>4.8078539488282954E-3</v>
      </c>
      <c r="T78">
        <f t="shared" si="0"/>
        <v>5.9518025459139052E-3</v>
      </c>
      <c r="U78">
        <f t="shared" ref="U78:Y78" si="13">U62/U$63</f>
        <v>6.3035371581033218E-3</v>
      </c>
      <c r="V78">
        <f t="shared" si="13"/>
        <v>6.490294093758538E-3</v>
      </c>
      <c r="W78">
        <f t="shared" si="13"/>
        <v>6.1149936467598471E-3</v>
      </c>
      <c r="X78">
        <f t="shared" si="13"/>
        <v>7.4221527086591795E-3</v>
      </c>
      <c r="Y78">
        <f t="shared" si="13"/>
        <v>6.7995029231507891E-3</v>
      </c>
    </row>
    <row r="79" spans="1:25" ht="27.75" customHeight="1" x14ac:dyDescent="0.25">
      <c r="A79" t="s">
        <v>76</v>
      </c>
      <c r="B79" t="e">
        <f t="shared" si="2"/>
        <v>#REF!</v>
      </c>
      <c r="C79" t="e">
        <f t="shared" si="0"/>
        <v>#REF!</v>
      </c>
      <c r="D79" t="e">
        <f t="shared" si="0"/>
        <v>#REF!</v>
      </c>
      <c r="E79" t="e">
        <f t="shared" si="0"/>
        <v>#REF!</v>
      </c>
      <c r="F79" t="e">
        <f t="shared" si="0"/>
        <v>#REF!</v>
      </c>
      <c r="G79" t="e">
        <f t="shared" si="0"/>
        <v>#REF!</v>
      </c>
      <c r="H79" t="e">
        <f t="shared" si="0"/>
        <v>#REF!</v>
      </c>
      <c r="I79" t="e">
        <f t="shared" si="0"/>
        <v>#REF!</v>
      </c>
      <c r="J79" t="e">
        <f t="shared" si="0"/>
        <v>#REF!</v>
      </c>
      <c r="K79" t="e">
        <f t="shared" si="0"/>
        <v>#REF!</v>
      </c>
      <c r="L79" t="e">
        <f t="shared" si="0"/>
        <v>#REF!</v>
      </c>
      <c r="M79" t="e">
        <f t="shared" si="0"/>
        <v>#REF!</v>
      </c>
      <c r="N79" t="e">
        <f t="shared" si="0"/>
        <v>#REF!</v>
      </c>
      <c r="O79" t="e">
        <f t="shared" si="0"/>
        <v>#REF!</v>
      </c>
      <c r="P79" t="e">
        <f t="shared" si="0"/>
        <v>#REF!</v>
      </c>
      <c r="Q79" t="e">
        <f t="shared" si="0"/>
        <v>#REF!</v>
      </c>
      <c r="R79" t="e">
        <f t="shared" si="0"/>
        <v>#REF!</v>
      </c>
      <c r="S79">
        <f t="shared" si="0"/>
        <v>1</v>
      </c>
      <c r="T79">
        <f t="shared" si="0"/>
        <v>1</v>
      </c>
      <c r="U79">
        <f t="shared" ref="U79:Y79" si="14">U63/U$63</f>
        <v>1</v>
      </c>
      <c r="V79">
        <f t="shared" si="14"/>
        <v>1</v>
      </c>
      <c r="W79">
        <f t="shared" si="14"/>
        <v>1</v>
      </c>
      <c r="X79">
        <f t="shared" si="14"/>
        <v>1</v>
      </c>
      <c r="Y79">
        <f t="shared" si="14"/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topLeftCell="A22" zoomScale="85" zoomScaleNormal="85" workbookViewId="0">
      <selection activeCell="G20" sqref="G20"/>
    </sheetView>
  </sheetViews>
  <sheetFormatPr defaultRowHeight="15" x14ac:dyDescent="0.25"/>
  <cols>
    <col min="1" max="1" width="34" customWidth="1"/>
    <col min="2" max="2" width="13.5703125" customWidth="1"/>
    <col min="3" max="3" width="16.5703125" customWidth="1"/>
    <col min="5" max="5" width="9.140625" style="4"/>
    <col min="7" max="7" width="21.5703125" customWidth="1"/>
  </cols>
  <sheetData>
    <row r="1" spans="1:16" x14ac:dyDescent="0.25">
      <c r="A1" t="s">
        <v>62</v>
      </c>
    </row>
    <row r="2" spans="1:16" x14ac:dyDescent="0.25">
      <c r="A2" t="s">
        <v>63</v>
      </c>
      <c r="G2" t="s">
        <v>72</v>
      </c>
    </row>
    <row r="3" spans="1:16" x14ac:dyDescent="0.25">
      <c r="B3" t="s">
        <v>78</v>
      </c>
      <c r="C3" t="s">
        <v>77</v>
      </c>
      <c r="D3" t="s">
        <v>71</v>
      </c>
      <c r="E3" s="4" t="s">
        <v>63</v>
      </c>
      <c r="H3" t="s">
        <v>73</v>
      </c>
      <c r="I3" t="s">
        <v>90</v>
      </c>
      <c r="J3" t="s">
        <v>72</v>
      </c>
      <c r="O3" t="s">
        <v>80</v>
      </c>
    </row>
    <row r="4" spans="1:16" x14ac:dyDescent="0.25">
      <c r="A4" s="1" t="str">
        <f>'Growth Rate with Modern Service'!A3</f>
        <v xml:space="preserve">Low-Tech </v>
      </c>
      <c r="B4" t="e">
        <f>'Growth Rate with Modern Service'!B67</f>
        <v>#REF!</v>
      </c>
      <c r="C4" t="e">
        <f>'Manu and Services'!#REF!/'Manu and Services'!#REF!</f>
        <v>#REF!</v>
      </c>
      <c r="D4" t="e">
        <f>('Manu and Services'!H3/'Manu and Services'!#REF!)-1</f>
        <v>#REF!</v>
      </c>
      <c r="E4" s="4" t="e">
        <f>D4*C4*B4</f>
        <v>#REF!</v>
      </c>
      <c r="F4" t="e">
        <f t="shared" ref="F4:F13" si="0">E4/$E$16</f>
        <v>#REF!</v>
      </c>
      <c r="G4" s="1" t="s">
        <v>50</v>
      </c>
      <c r="H4" t="e">
        <f>D4+1</f>
        <v>#REF!</v>
      </c>
      <c r="I4" t="e">
        <f>'Growth Rate with Modern Service'!Y67-'Growth Rate with Modern Service'!B67</f>
        <v>#REF!</v>
      </c>
      <c r="J4" t="e">
        <f>C4*H4*I4</f>
        <v>#REF!</v>
      </c>
      <c r="K4" t="e">
        <f t="shared" ref="K4:K13" si="1">J4/$J$16</f>
        <v>#REF!</v>
      </c>
      <c r="L4" t="e">
        <f>E4+J4</f>
        <v>#REF!</v>
      </c>
      <c r="N4" t="s">
        <v>63</v>
      </c>
      <c r="O4" s="5" t="e">
        <f>E16</f>
        <v>#REF!</v>
      </c>
      <c r="P4" t="e">
        <f>O4/$O$6</f>
        <v>#REF!</v>
      </c>
    </row>
    <row r="5" spans="1:16" x14ac:dyDescent="0.25">
      <c r="A5" s="1" t="str">
        <f>'Growth Rate with Modern Service'!A4</f>
        <v>Mid-Tech</v>
      </c>
      <c r="B5" t="e">
        <f>'Growth Rate with Modern Service'!B68</f>
        <v>#REF!</v>
      </c>
      <c r="C5" t="e">
        <f>'Manu and Services'!#REF!/'Manu and Services'!#REF!</f>
        <v>#REF!</v>
      </c>
      <c r="D5" t="e">
        <f>('Manu and Services'!H4/'Manu and Services'!#REF!)-1</f>
        <v>#REF!</v>
      </c>
      <c r="E5" s="4" t="e">
        <f t="shared" ref="E5:E13" si="2">D5*C5*B5</f>
        <v>#REF!</v>
      </c>
      <c r="F5" t="e">
        <f t="shared" si="0"/>
        <v>#REF!</v>
      </c>
      <c r="G5" s="1" t="s">
        <v>49</v>
      </c>
      <c r="H5" t="e">
        <f t="shared" ref="H5:H13" si="3">D5+1</f>
        <v>#REF!</v>
      </c>
      <c r="I5" t="e">
        <f>'Growth Rate with Modern Service'!Y68-'Growth Rate with Modern Service'!B68</f>
        <v>#REF!</v>
      </c>
      <c r="J5" t="e">
        <f t="shared" ref="J5:J13" si="4">C5*H5*I5</f>
        <v>#REF!</v>
      </c>
      <c r="K5" t="e">
        <f t="shared" si="1"/>
        <v>#REF!</v>
      </c>
      <c r="L5" t="e">
        <f t="shared" ref="L5:L13" si="5">E5+J5</f>
        <v>#REF!</v>
      </c>
      <c r="N5" t="s">
        <v>72</v>
      </c>
      <c r="O5" s="5" t="e">
        <f>J16</f>
        <v>#REF!</v>
      </c>
      <c r="P5" t="e">
        <f>O5/$O$6</f>
        <v>#REF!</v>
      </c>
    </row>
    <row r="6" spans="1:16" x14ac:dyDescent="0.25">
      <c r="A6" s="1" t="str">
        <f>'Growth Rate with Modern Service'!A5</f>
        <v>High-Tech</v>
      </c>
      <c r="B6" t="e">
        <f>'Growth Rate with Modern Service'!B69</f>
        <v>#REF!</v>
      </c>
      <c r="C6" t="e">
        <f>'Manu and Services'!#REF!/'Manu and Services'!#REF!</f>
        <v>#REF!</v>
      </c>
      <c r="D6" t="e">
        <f>('Manu and Services'!H5/'Manu and Services'!#REF!)-1</f>
        <v>#REF!</v>
      </c>
      <c r="E6" s="4" t="e">
        <f t="shared" si="2"/>
        <v>#REF!</v>
      </c>
      <c r="F6" t="e">
        <f t="shared" si="0"/>
        <v>#REF!</v>
      </c>
      <c r="G6" s="1" t="s">
        <v>48</v>
      </c>
      <c r="H6" t="e">
        <f t="shared" si="3"/>
        <v>#REF!</v>
      </c>
      <c r="I6" t="e">
        <f>'Growth Rate with Modern Service'!Y69-'Growth Rate with Modern Service'!B69</f>
        <v>#REF!</v>
      </c>
      <c r="J6" t="e">
        <f t="shared" si="4"/>
        <v>#REF!</v>
      </c>
      <c r="K6" t="e">
        <f t="shared" si="1"/>
        <v>#REF!</v>
      </c>
      <c r="L6" t="e">
        <f t="shared" si="5"/>
        <v>#REF!</v>
      </c>
      <c r="N6" t="s">
        <v>61</v>
      </c>
      <c r="O6" t="e">
        <f>K16</f>
        <v>#REF!</v>
      </c>
    </row>
    <row r="7" spans="1:16" x14ac:dyDescent="0.25">
      <c r="A7" s="1" t="str">
        <f>'Growth Rate with Modern Service'!A6</f>
        <v>Utilities</v>
      </c>
      <c r="B7" t="e">
        <f>'Growth Rate with Modern Service'!B70</f>
        <v>#REF!</v>
      </c>
      <c r="C7" t="e">
        <f>'Manu and Services'!#REF!/'Manu and Services'!#REF!</f>
        <v>#REF!</v>
      </c>
      <c r="D7" t="e">
        <f>('Manu and Services'!H6/'Manu and Services'!#REF!)-1</f>
        <v>#REF!</v>
      </c>
      <c r="E7" s="4" t="e">
        <f t="shared" si="2"/>
        <v>#REF!</v>
      </c>
      <c r="F7" t="e">
        <f t="shared" si="0"/>
        <v>#REF!</v>
      </c>
      <c r="G7" s="1" t="s">
        <v>46</v>
      </c>
      <c r="H7" t="e">
        <f t="shared" si="3"/>
        <v>#REF!</v>
      </c>
      <c r="I7" t="e">
        <f>'Growth Rate with Modern Service'!Y70-'Growth Rate with Modern Service'!B70</f>
        <v>#REF!</v>
      </c>
      <c r="J7" t="e">
        <f t="shared" si="4"/>
        <v>#REF!</v>
      </c>
      <c r="K7" t="e">
        <f t="shared" si="1"/>
        <v>#REF!</v>
      </c>
      <c r="L7" t="e">
        <f t="shared" si="5"/>
        <v>#REF!</v>
      </c>
    </row>
    <row r="8" spans="1:16" ht="45" x14ac:dyDescent="0.25">
      <c r="A8" s="1" t="str">
        <f>'Growth Rate with Modern Service'!A8</f>
        <v>Business Services &amp; Transport storage comms</v>
      </c>
      <c r="B8" t="e">
        <f>'Growth Rate with Modern Service'!B72</f>
        <v>#REF!</v>
      </c>
      <c r="C8" t="e">
        <f>'Manu and Services'!#REF!/'Manu and Services'!#REF!</f>
        <v>#REF!</v>
      </c>
      <c r="D8" t="e">
        <f>('Manu and Services'!#REF!/'Manu and Services'!#REF!)-1</f>
        <v>#REF!</v>
      </c>
      <c r="E8" s="4" t="e">
        <f t="shared" si="2"/>
        <v>#REF!</v>
      </c>
      <c r="F8" t="e">
        <f t="shared" si="0"/>
        <v>#REF!</v>
      </c>
      <c r="G8" s="1" t="s">
        <v>89</v>
      </c>
      <c r="H8" t="e">
        <f t="shared" si="3"/>
        <v>#REF!</v>
      </c>
      <c r="I8" t="e">
        <f>'Growth Rate with Modern Service'!Y72-'Growth Rate with Modern Service'!B72</f>
        <v>#REF!</v>
      </c>
      <c r="J8" t="e">
        <f t="shared" si="4"/>
        <v>#REF!</v>
      </c>
      <c r="K8" t="e">
        <f t="shared" si="1"/>
        <v>#REF!</v>
      </c>
      <c r="L8" t="e">
        <f t="shared" si="5"/>
        <v>#REF!</v>
      </c>
    </row>
    <row r="9" spans="1:16" x14ac:dyDescent="0.25">
      <c r="A9" s="1" t="str">
        <f>'Growth Rate with Modern Service'!A9</f>
        <v>Other Market Services</v>
      </c>
      <c r="B9" t="e">
        <f>'Growth Rate with Modern Service'!B73</f>
        <v>#REF!</v>
      </c>
      <c r="C9" t="e">
        <f>'Manu and Services'!#REF!/'Manu and Services'!#REF!</f>
        <v>#REF!</v>
      </c>
      <c r="D9" t="e">
        <f>('Manu and Services'!#REF!/'Manu and Services'!#REF!)-1</f>
        <v>#REF!</v>
      </c>
      <c r="E9" s="4" t="e">
        <f t="shared" si="2"/>
        <v>#REF!</v>
      </c>
      <c r="F9" t="e">
        <f t="shared" si="0"/>
        <v>#REF!</v>
      </c>
      <c r="G9" s="1" t="s">
        <v>88</v>
      </c>
      <c r="H9" t="e">
        <f t="shared" si="3"/>
        <v>#REF!</v>
      </c>
      <c r="I9" t="e">
        <f>'Growth Rate with Modern Service'!Y73-'Growth Rate with Modern Service'!B73</f>
        <v>#REF!</v>
      </c>
      <c r="J9" t="e">
        <f t="shared" si="4"/>
        <v>#REF!</v>
      </c>
      <c r="K9" t="e">
        <f t="shared" si="1"/>
        <v>#REF!</v>
      </c>
      <c r="L9" t="e">
        <f t="shared" si="5"/>
        <v>#REF!</v>
      </c>
    </row>
    <row r="10" spans="1:16" ht="45" x14ac:dyDescent="0.25">
      <c r="A10" s="1" t="str">
        <f>'Growth Rate with Modern Service'!A11</f>
        <v>Government Services and Other Social Services</v>
      </c>
      <c r="B10" t="e">
        <f>'Growth Rate with Modern Service'!B74</f>
        <v>#REF!</v>
      </c>
      <c r="C10" t="e">
        <f>'Manu and Services'!#REF!/'Manu and Services'!#REF!</f>
        <v>#REF!</v>
      </c>
      <c r="D10" t="e">
        <f>('Manu and Services'!#REF!/'Manu and Services'!#REF!)-1</f>
        <v>#REF!</v>
      </c>
      <c r="E10" s="4" t="e">
        <f t="shared" si="2"/>
        <v>#REF!</v>
      </c>
      <c r="F10" t="e">
        <f t="shared" si="0"/>
        <v>#REF!</v>
      </c>
      <c r="G10" s="1" t="s">
        <v>56</v>
      </c>
      <c r="H10" t="e">
        <f t="shared" si="3"/>
        <v>#REF!</v>
      </c>
      <c r="I10" t="e">
        <f>'Growth Rate with Modern Service'!Y74-'Growth Rate with Modern Service'!B74</f>
        <v>#REF!</v>
      </c>
      <c r="J10" t="e">
        <f t="shared" si="4"/>
        <v>#REF!</v>
      </c>
      <c r="K10" t="e">
        <f t="shared" si="1"/>
        <v>#REF!</v>
      </c>
      <c r="L10" t="e">
        <f t="shared" si="5"/>
        <v>#REF!</v>
      </c>
    </row>
    <row r="11" spans="1:16" x14ac:dyDescent="0.25">
      <c r="A11" s="1" t="str">
        <f>'Growth Rate with Modern Service'!A12</f>
        <v>Agriculture</v>
      </c>
      <c r="B11" t="e">
        <f>'Growth Rate with Modern Service'!B75</f>
        <v>#REF!</v>
      </c>
      <c r="C11" t="e">
        <f>'Manu and Services'!#REF!/'Manu and Services'!#REF!</f>
        <v>#REF!</v>
      </c>
      <c r="D11" t="e">
        <f>('Manu and Services'!#REF!/'Manu and Services'!#REF!)-1</f>
        <v>#REF!</v>
      </c>
      <c r="E11" s="4" t="e">
        <f t="shared" si="2"/>
        <v>#REF!</v>
      </c>
      <c r="F11" t="e">
        <f t="shared" si="0"/>
        <v>#REF!</v>
      </c>
      <c r="G11" s="1" t="s">
        <v>51</v>
      </c>
      <c r="H11" t="e">
        <f t="shared" si="3"/>
        <v>#REF!</v>
      </c>
      <c r="I11" t="e">
        <f>'Growth Rate with Modern Service'!Y75-'Growth Rate with Modern Service'!B75</f>
        <v>#REF!</v>
      </c>
      <c r="J11" t="e">
        <f t="shared" si="4"/>
        <v>#REF!</v>
      </c>
      <c r="K11" t="e">
        <f t="shared" si="1"/>
        <v>#REF!</v>
      </c>
      <c r="L11" t="e">
        <f t="shared" si="5"/>
        <v>#REF!</v>
      </c>
    </row>
    <row r="12" spans="1:16" x14ac:dyDescent="0.25">
      <c r="A12" s="1" t="str">
        <f>'Growth Rate with Modern Service'!A13</f>
        <v>Construction</v>
      </c>
      <c r="B12" t="e">
        <f>'Growth Rate with Modern Service'!B76</f>
        <v>#REF!</v>
      </c>
      <c r="C12" t="e">
        <f>'Manu and Services'!#REF!/'Manu and Services'!#REF!</f>
        <v>#REF!</v>
      </c>
      <c r="D12" t="e">
        <f>('Manu and Services'!H10/'Manu and Services'!#REF!)-1</f>
        <v>#REF!</v>
      </c>
      <c r="E12" s="4" t="e">
        <f t="shared" si="2"/>
        <v>#REF!</v>
      </c>
      <c r="F12" t="e">
        <f t="shared" si="0"/>
        <v>#REF!</v>
      </c>
      <c r="G12" s="1" t="s">
        <v>52</v>
      </c>
      <c r="H12" t="e">
        <f t="shared" si="3"/>
        <v>#REF!</v>
      </c>
      <c r="I12" t="e">
        <f>'Growth Rate with Modern Service'!Y76-'Growth Rate with Modern Service'!B76</f>
        <v>#REF!</v>
      </c>
      <c r="J12" t="e">
        <f t="shared" si="4"/>
        <v>#REF!</v>
      </c>
      <c r="K12" t="e">
        <f t="shared" si="1"/>
        <v>#REF!</v>
      </c>
      <c r="L12" t="e">
        <f t="shared" si="5"/>
        <v>#REF!</v>
      </c>
    </row>
    <row r="13" spans="1:16" x14ac:dyDescent="0.25">
      <c r="A13" s="1" t="str">
        <f>'Growth Rate with Modern Service'!A14</f>
        <v>Mining</v>
      </c>
      <c r="B13" t="e">
        <f>'Growth Rate with Modern Service'!B77</f>
        <v>#REF!</v>
      </c>
      <c r="C13" t="e">
        <f>'Manu and Services'!#REF!/'Manu and Services'!#REF!</f>
        <v>#REF!</v>
      </c>
      <c r="D13" t="e">
        <f>('Manu and Services'!H11/'Manu and Services'!#REF!)-1</f>
        <v>#REF!</v>
      </c>
      <c r="E13" s="4" t="e">
        <f t="shared" si="2"/>
        <v>#REF!</v>
      </c>
      <c r="F13" t="e">
        <f t="shared" si="0"/>
        <v>#REF!</v>
      </c>
      <c r="G13" s="1" t="s">
        <v>53</v>
      </c>
      <c r="H13" t="e">
        <f t="shared" si="3"/>
        <v>#REF!</v>
      </c>
      <c r="I13" t="e">
        <f>'Growth Rate with Modern Service'!Y77-'Growth Rate with Modern Service'!B77</f>
        <v>#REF!</v>
      </c>
      <c r="J13" t="e">
        <f t="shared" si="4"/>
        <v>#REF!</v>
      </c>
      <c r="K13" t="e">
        <f t="shared" si="1"/>
        <v>#REF!</v>
      </c>
      <c r="L13" t="e">
        <f t="shared" si="5"/>
        <v>#REF!</v>
      </c>
    </row>
    <row r="14" spans="1:16" x14ac:dyDescent="0.25">
      <c r="A14" s="1"/>
      <c r="G14" s="1"/>
    </row>
    <row r="15" spans="1:16" x14ac:dyDescent="0.25">
      <c r="K15" t="s">
        <v>67</v>
      </c>
    </row>
    <row r="16" spans="1:16" x14ac:dyDescent="0.25">
      <c r="E16" s="4" t="e">
        <f>SUM(E4:E13)</f>
        <v>#REF!</v>
      </c>
      <c r="J16" s="4" t="e">
        <f>SUM(J4:J13)</f>
        <v>#REF!</v>
      </c>
      <c r="K16" t="e">
        <f>E16+J16</f>
        <v>#REF!</v>
      </c>
    </row>
    <row r="17" spans="1:3" ht="15.75" customHeight="1" x14ac:dyDescent="0.25">
      <c r="A17" t="s">
        <v>75</v>
      </c>
      <c r="B17" t="e">
        <f>('Manu and Services'!H13/'Manu and Services'!#REF!)-1</f>
        <v>#REF!</v>
      </c>
    </row>
    <row r="18" spans="1:3" ht="15.75" customHeight="1" x14ac:dyDescent="0.25"/>
    <row r="19" spans="1:3" ht="15.75" customHeight="1" x14ac:dyDescent="0.25">
      <c r="A19" t="s">
        <v>84</v>
      </c>
    </row>
    <row r="20" spans="1:3" ht="15.75" customHeight="1" x14ac:dyDescent="0.25">
      <c r="B20" t="s">
        <v>63</v>
      </c>
      <c r="C20" t="s">
        <v>86</v>
      </c>
    </row>
    <row r="21" spans="1:3" ht="15.75" customHeight="1" x14ac:dyDescent="0.25">
      <c r="A21" s="1" t="s">
        <v>50</v>
      </c>
      <c r="B21" t="e">
        <f>SUM('Growth Rate with Modern Service'!C19:Y19)/23</f>
        <v>#REF!</v>
      </c>
      <c r="C21" t="e">
        <f>SUM('Growth Rate with Modern Service'!C35:Y35)/23</f>
        <v>#REF!</v>
      </c>
    </row>
    <row r="22" spans="1:3" ht="15.75" customHeight="1" x14ac:dyDescent="0.25">
      <c r="A22" s="1" t="s">
        <v>49</v>
      </c>
      <c r="B22" t="e">
        <f>SUM('Growth Rate with Modern Service'!C20:Y20)/23</f>
        <v>#REF!</v>
      </c>
      <c r="C22" t="e">
        <f>SUM('Growth Rate with Modern Service'!C36:Y36)/23</f>
        <v>#REF!</v>
      </c>
    </row>
    <row r="23" spans="1:3" ht="15.75" customHeight="1" x14ac:dyDescent="0.25">
      <c r="A23" s="1" t="s">
        <v>48</v>
      </c>
      <c r="B23" t="e">
        <f>SUM('Growth Rate with Modern Service'!C21:Y21)/23</f>
        <v>#REF!</v>
      </c>
      <c r="C23" t="e">
        <f>SUM('Growth Rate with Modern Service'!C37:Y37)/23</f>
        <v>#REF!</v>
      </c>
    </row>
    <row r="24" spans="1:3" ht="15.75" customHeight="1" x14ac:dyDescent="0.25">
      <c r="A24" s="1" t="s">
        <v>46</v>
      </c>
      <c r="B24" t="e">
        <f>SUM('Growth Rate with Modern Service'!C22:Y22)/23</f>
        <v>#REF!</v>
      </c>
      <c r="C24" t="e">
        <f>SUM('Growth Rate with Modern Service'!C38:Y38)/23</f>
        <v>#REF!</v>
      </c>
    </row>
    <row r="25" spans="1:3" ht="15.75" customHeight="1" x14ac:dyDescent="0.25">
      <c r="A25" s="1" t="s">
        <v>89</v>
      </c>
      <c r="B25" t="e">
        <f>SUM('Growth Rate with Modern Service'!C24:Y24)/23</f>
        <v>#REF!</v>
      </c>
      <c r="C25" t="e">
        <f>SUM('Growth Rate with Modern Service'!C40:Y40)/23</f>
        <v>#REF!</v>
      </c>
    </row>
    <row r="26" spans="1:3" ht="31.5" customHeight="1" x14ac:dyDescent="0.25">
      <c r="A26" s="1" t="s">
        <v>88</v>
      </c>
      <c r="B26" t="e">
        <f>SUM('Growth Rate with Modern Service'!C25:Y25)/23</f>
        <v>#REF!</v>
      </c>
      <c r="C26" t="e">
        <f>SUM('Growth Rate with Modern Service'!C41:Y41)/23</f>
        <v>#REF!</v>
      </c>
    </row>
    <row r="27" spans="1:3" ht="15.75" customHeight="1" x14ac:dyDescent="0.25">
      <c r="A27" s="1" t="s">
        <v>56</v>
      </c>
      <c r="B27" t="e">
        <f>SUM('Growth Rate with Modern Service'!C26:Y26)/23</f>
        <v>#REF!</v>
      </c>
      <c r="C27" t="e">
        <f>SUM('Growth Rate with Modern Service'!C42:Y42)/23</f>
        <v>#REF!</v>
      </c>
    </row>
    <row r="28" spans="1:3" ht="15.75" customHeight="1" x14ac:dyDescent="0.25">
      <c r="A28" s="1" t="s">
        <v>51</v>
      </c>
      <c r="B28" t="e">
        <f>SUM('Growth Rate with Modern Service'!C27:Y27)/23</f>
        <v>#REF!</v>
      </c>
      <c r="C28" t="e">
        <f>SUM('Growth Rate with Modern Service'!C43:Y43)/23</f>
        <v>#REF!</v>
      </c>
    </row>
    <row r="29" spans="1:3" ht="15.75" customHeight="1" x14ac:dyDescent="0.25">
      <c r="A29" s="1" t="s">
        <v>52</v>
      </c>
      <c r="B29" t="e">
        <f>SUM('Growth Rate with Modern Service'!C28:Y28)/23</f>
        <v>#REF!</v>
      </c>
      <c r="C29" t="e">
        <f>SUM('Growth Rate with Modern Service'!C44:Y44)/23</f>
        <v>#REF!</v>
      </c>
    </row>
    <row r="30" spans="1:3" ht="15.75" customHeight="1" x14ac:dyDescent="0.25">
      <c r="A30" t="s">
        <v>53</v>
      </c>
      <c r="B30" t="e">
        <f>SUM('Growth Rate with Modern Service'!C29:Y29)/23</f>
        <v>#REF!</v>
      </c>
      <c r="C30" t="e">
        <f>SUM('Growth Rate with Modern Service'!C45:Y45)/23</f>
        <v>#REF!</v>
      </c>
    </row>
    <row r="31" spans="1:3" ht="15.75" customHeight="1" x14ac:dyDescent="0.25"/>
    <row r="32" spans="1:3" ht="15.75" customHeight="1" x14ac:dyDescent="0.25"/>
    <row r="33" spans="1:16" ht="15.75" customHeight="1" x14ac:dyDescent="0.25"/>
    <row r="34" spans="1:16" x14ac:dyDescent="0.25">
      <c r="A34" t="s">
        <v>79</v>
      </c>
    </row>
    <row r="35" spans="1:16" x14ac:dyDescent="0.25">
      <c r="A35" t="s">
        <v>63</v>
      </c>
      <c r="G35" t="s">
        <v>72</v>
      </c>
    </row>
    <row r="36" spans="1:16" x14ac:dyDescent="0.25">
      <c r="B36" t="s">
        <v>78</v>
      </c>
      <c r="C36" t="s">
        <v>77</v>
      </c>
      <c r="D36" t="s">
        <v>71</v>
      </c>
      <c r="E36" s="4" t="s">
        <v>63</v>
      </c>
      <c r="H36" t="s">
        <v>73</v>
      </c>
      <c r="I36" t="s">
        <v>74</v>
      </c>
      <c r="J36" t="s">
        <v>72</v>
      </c>
      <c r="O36" t="s">
        <v>80</v>
      </c>
    </row>
    <row r="37" spans="1:16" x14ac:dyDescent="0.25">
      <c r="A37" s="1" t="s">
        <v>50</v>
      </c>
      <c r="B37" t="e">
        <f>'Growth Rate with Modern Service'!B67</f>
        <v>#REF!</v>
      </c>
      <c r="C37" t="e">
        <f>'Manu and Services'!#REF!/'Manu and Services'!#REF!</f>
        <v>#REF!</v>
      </c>
      <c r="D37" t="e">
        <f>('Manu and Services'!#REF!/'Manu and Services'!#REF!)-1</f>
        <v>#REF!</v>
      </c>
      <c r="E37" s="4" t="e">
        <f>D37*C37*B37</f>
        <v>#REF!</v>
      </c>
      <c r="F37" t="e">
        <f>E37/$E$48</f>
        <v>#REF!</v>
      </c>
      <c r="G37" s="1" t="s">
        <v>50</v>
      </c>
      <c r="H37" t="e">
        <f>D37+1</f>
        <v>#REF!</v>
      </c>
      <c r="I37" t="e">
        <f>'Growth Rate with Modern Service'!I67-'Growth Rate with Modern Service'!B67</f>
        <v>#REF!</v>
      </c>
      <c r="J37" t="e">
        <f>C37*H37*I37</f>
        <v>#REF!</v>
      </c>
      <c r="K37" t="e">
        <f>J37/$J$48</f>
        <v>#REF!</v>
      </c>
      <c r="L37" t="e">
        <f>E37+J37</f>
        <v>#REF!</v>
      </c>
      <c r="N37" t="s">
        <v>63</v>
      </c>
      <c r="O37" s="5" t="e">
        <f>E48</f>
        <v>#REF!</v>
      </c>
      <c r="P37" t="e">
        <f>O37/$O$39</f>
        <v>#REF!</v>
      </c>
    </row>
    <row r="38" spans="1:16" x14ac:dyDescent="0.25">
      <c r="A38" s="1" t="s">
        <v>49</v>
      </c>
      <c r="B38" t="e">
        <f>'Growth Rate with Modern Service'!B68</f>
        <v>#REF!</v>
      </c>
      <c r="C38" t="e">
        <f>'Manu and Services'!#REF!/'Manu and Services'!#REF!</f>
        <v>#REF!</v>
      </c>
      <c r="D38" t="e">
        <f>('Manu and Services'!#REF!/'Manu and Services'!#REF!)-1</f>
        <v>#REF!</v>
      </c>
      <c r="E38" s="4" t="e">
        <f t="shared" ref="E38:E46" si="6">D38*C38*B38</f>
        <v>#REF!</v>
      </c>
      <c r="F38" t="e">
        <f t="shared" ref="F38:F46" si="7">E38/$E$48</f>
        <v>#REF!</v>
      </c>
      <c r="G38" s="1" t="s">
        <v>49</v>
      </c>
      <c r="H38" t="e">
        <f t="shared" ref="H38:H45" si="8">D38+1</f>
        <v>#REF!</v>
      </c>
      <c r="I38" t="e">
        <f>'Growth Rate with Modern Service'!I68-'Growth Rate with Modern Service'!B68</f>
        <v>#REF!</v>
      </c>
      <c r="J38" t="e">
        <f t="shared" ref="J38:J45" si="9">C38*H38*I38</f>
        <v>#REF!</v>
      </c>
      <c r="K38" t="e">
        <f t="shared" ref="K38:K46" si="10">J38/$J$48</f>
        <v>#REF!</v>
      </c>
      <c r="L38" t="e">
        <f t="shared" ref="L38:L46" si="11">E38+J38</f>
        <v>#REF!</v>
      </c>
      <c r="N38" t="s">
        <v>72</v>
      </c>
      <c r="O38" s="5" t="e">
        <f>J48</f>
        <v>#REF!</v>
      </c>
      <c r="P38" t="e">
        <f>O38/$O$39</f>
        <v>#REF!</v>
      </c>
    </row>
    <row r="39" spans="1:16" x14ac:dyDescent="0.25">
      <c r="A39" s="1" t="s">
        <v>48</v>
      </c>
      <c r="B39" t="e">
        <f>'Growth Rate with Modern Service'!B69</f>
        <v>#REF!</v>
      </c>
      <c r="C39" t="e">
        <f>'Manu and Services'!#REF!/'Manu and Services'!#REF!</f>
        <v>#REF!</v>
      </c>
      <c r="D39" t="e">
        <f>('Manu and Services'!#REF!/'Manu and Services'!#REF!)-1</f>
        <v>#REF!</v>
      </c>
      <c r="E39" s="4" t="e">
        <f t="shared" si="6"/>
        <v>#REF!</v>
      </c>
      <c r="F39" t="e">
        <f t="shared" si="7"/>
        <v>#REF!</v>
      </c>
      <c r="G39" s="1" t="s">
        <v>48</v>
      </c>
      <c r="H39" t="e">
        <f t="shared" si="8"/>
        <v>#REF!</v>
      </c>
      <c r="I39" t="e">
        <f>'Growth Rate with Modern Service'!I69-'Growth Rate with Modern Service'!B69</f>
        <v>#REF!</v>
      </c>
      <c r="J39" t="e">
        <f t="shared" si="9"/>
        <v>#REF!</v>
      </c>
      <c r="K39" t="e">
        <f t="shared" si="10"/>
        <v>#REF!</v>
      </c>
      <c r="L39" t="e">
        <f t="shared" si="11"/>
        <v>#REF!</v>
      </c>
      <c r="N39" t="s">
        <v>61</v>
      </c>
      <c r="O39" t="e">
        <f>K48</f>
        <v>#REF!</v>
      </c>
    </row>
    <row r="40" spans="1:16" x14ac:dyDescent="0.25">
      <c r="A40" s="1" t="s">
        <v>46</v>
      </c>
      <c r="B40" t="e">
        <f>'Growth Rate with Modern Service'!B70</f>
        <v>#REF!</v>
      </c>
      <c r="C40" t="e">
        <f>'Manu and Services'!#REF!/'Manu and Services'!#REF!</f>
        <v>#REF!</v>
      </c>
      <c r="D40" t="e">
        <f>('Manu and Services'!#REF!/'Manu and Services'!#REF!)-1</f>
        <v>#REF!</v>
      </c>
      <c r="E40" s="4" t="e">
        <f t="shared" si="6"/>
        <v>#REF!</v>
      </c>
      <c r="F40" t="e">
        <f t="shared" si="7"/>
        <v>#REF!</v>
      </c>
      <c r="G40" s="1" t="s">
        <v>46</v>
      </c>
      <c r="H40" t="e">
        <f t="shared" si="8"/>
        <v>#REF!</v>
      </c>
      <c r="I40" t="e">
        <f>'Growth Rate with Modern Service'!I70-'Growth Rate with Modern Service'!B70</f>
        <v>#REF!</v>
      </c>
      <c r="J40" t="e">
        <f t="shared" si="9"/>
        <v>#REF!</v>
      </c>
      <c r="K40" t="e">
        <f t="shared" si="10"/>
        <v>#REF!</v>
      </c>
      <c r="L40" t="e">
        <f t="shared" si="11"/>
        <v>#REF!</v>
      </c>
    </row>
    <row r="41" spans="1:16" ht="45" x14ac:dyDescent="0.25">
      <c r="A41" s="1" t="s">
        <v>89</v>
      </c>
      <c r="B41" t="e">
        <f>'Growth Rate with Modern Service'!B72</f>
        <v>#REF!</v>
      </c>
      <c r="C41" t="e">
        <f>'Manu and Services'!#REF!/'Manu and Services'!#REF!</f>
        <v>#REF!</v>
      </c>
      <c r="D41" t="e">
        <f>('Manu and Services'!#REF!/'Manu and Services'!#REF!)-1</f>
        <v>#REF!</v>
      </c>
      <c r="E41" s="4" t="e">
        <f t="shared" si="6"/>
        <v>#REF!</v>
      </c>
      <c r="F41" t="e">
        <f t="shared" si="7"/>
        <v>#REF!</v>
      </c>
      <c r="G41" s="1" t="s">
        <v>89</v>
      </c>
      <c r="H41" t="e">
        <f t="shared" si="8"/>
        <v>#REF!</v>
      </c>
      <c r="I41" t="e">
        <f>'Growth Rate with Modern Service'!I71-'Growth Rate with Modern Service'!B71</f>
        <v>#REF!</v>
      </c>
      <c r="J41" t="e">
        <f t="shared" si="9"/>
        <v>#REF!</v>
      </c>
      <c r="K41" t="e">
        <f t="shared" si="10"/>
        <v>#REF!</v>
      </c>
      <c r="L41" t="e">
        <f t="shared" si="11"/>
        <v>#REF!</v>
      </c>
    </row>
    <row r="42" spans="1:16" x14ac:dyDescent="0.25">
      <c r="A42" s="1" t="s">
        <v>88</v>
      </c>
      <c r="B42" t="e">
        <f>'Growth Rate with Modern Service'!B73</f>
        <v>#REF!</v>
      </c>
      <c r="C42" t="e">
        <f>'Manu and Services'!#REF!/'Manu and Services'!#REF!</f>
        <v>#REF!</v>
      </c>
      <c r="G42" s="1" t="s">
        <v>88</v>
      </c>
      <c r="H42">
        <f t="shared" si="8"/>
        <v>1</v>
      </c>
      <c r="I42" t="e">
        <f>'Growth Rate with Modern Service'!I72-'Growth Rate with Modern Service'!B72</f>
        <v>#REF!</v>
      </c>
      <c r="J42" t="e">
        <f t="shared" si="9"/>
        <v>#REF!</v>
      </c>
      <c r="K42" t="e">
        <f t="shared" si="10"/>
        <v>#REF!</v>
      </c>
      <c r="L42" t="e">
        <f t="shared" si="11"/>
        <v>#REF!</v>
      </c>
    </row>
    <row r="43" spans="1:16" ht="45" x14ac:dyDescent="0.25">
      <c r="A43" s="1" t="s">
        <v>56</v>
      </c>
      <c r="B43" t="e">
        <f>'Growth Rate with Modern Service'!B74</f>
        <v>#REF!</v>
      </c>
      <c r="C43" t="e">
        <f>'Manu and Services'!#REF!/'Manu and Services'!#REF!</f>
        <v>#REF!</v>
      </c>
      <c r="D43" t="e">
        <f>('Manu and Services'!#REF!/'Manu and Services'!#REF!)-1</f>
        <v>#REF!</v>
      </c>
      <c r="E43" s="4" t="e">
        <f>D43*C43*B43</f>
        <v>#REF!</v>
      </c>
      <c r="F43" t="e">
        <f t="shared" si="7"/>
        <v>#REF!</v>
      </c>
      <c r="G43" s="1" t="s">
        <v>56</v>
      </c>
      <c r="H43" t="e">
        <f t="shared" si="8"/>
        <v>#REF!</v>
      </c>
      <c r="I43" t="e">
        <f>'Growth Rate with Modern Service'!I73-'Growth Rate with Modern Service'!B73</f>
        <v>#REF!</v>
      </c>
      <c r="J43" t="e">
        <f t="shared" si="9"/>
        <v>#REF!</v>
      </c>
      <c r="K43" t="e">
        <f t="shared" si="10"/>
        <v>#REF!</v>
      </c>
      <c r="L43" t="e">
        <f t="shared" si="11"/>
        <v>#REF!</v>
      </c>
    </row>
    <row r="44" spans="1:16" x14ac:dyDescent="0.25">
      <c r="A44" s="1" t="s">
        <v>51</v>
      </c>
      <c r="B44" t="e">
        <f>'Growth Rate with Modern Service'!B75</f>
        <v>#REF!</v>
      </c>
      <c r="C44" t="e">
        <f>'Manu and Services'!#REF!/'Manu and Services'!#REF!</f>
        <v>#REF!</v>
      </c>
      <c r="D44" t="e">
        <f>('Manu and Services'!#REF!/'Manu and Services'!#REF!)-1</f>
        <v>#REF!</v>
      </c>
      <c r="E44" s="4" t="e">
        <f t="shared" si="6"/>
        <v>#REF!</v>
      </c>
      <c r="F44" t="e">
        <f t="shared" si="7"/>
        <v>#REF!</v>
      </c>
      <c r="G44" s="1" t="s">
        <v>51</v>
      </c>
      <c r="H44" t="e">
        <f t="shared" si="8"/>
        <v>#REF!</v>
      </c>
      <c r="I44" t="e">
        <f>'Growth Rate with Modern Service'!I74-'Growth Rate with Modern Service'!B74</f>
        <v>#REF!</v>
      </c>
      <c r="J44" t="e">
        <f t="shared" si="9"/>
        <v>#REF!</v>
      </c>
      <c r="K44" t="e">
        <f t="shared" si="10"/>
        <v>#REF!</v>
      </c>
      <c r="L44" t="e">
        <f t="shared" si="11"/>
        <v>#REF!</v>
      </c>
    </row>
    <row r="45" spans="1:16" x14ac:dyDescent="0.25">
      <c r="A45" s="1" t="s">
        <v>52</v>
      </c>
      <c r="B45" t="e">
        <f>'Growth Rate with Modern Service'!B76</f>
        <v>#REF!</v>
      </c>
      <c r="C45" t="e">
        <f>'Manu and Services'!#REF!/'Manu and Services'!#REF!</f>
        <v>#REF!</v>
      </c>
      <c r="D45" t="e">
        <f>('Manu and Services'!#REF!/'Manu and Services'!#REF!)-1</f>
        <v>#REF!</v>
      </c>
      <c r="E45" s="4" t="e">
        <f t="shared" si="6"/>
        <v>#REF!</v>
      </c>
      <c r="F45" t="e">
        <f t="shared" si="7"/>
        <v>#REF!</v>
      </c>
      <c r="G45" s="1" t="s">
        <v>52</v>
      </c>
      <c r="H45" t="e">
        <f t="shared" si="8"/>
        <v>#REF!</v>
      </c>
      <c r="I45" t="e">
        <f>'Growth Rate with Modern Service'!I75-'Growth Rate with Modern Service'!B75</f>
        <v>#REF!</v>
      </c>
      <c r="J45" t="e">
        <f t="shared" si="9"/>
        <v>#REF!</v>
      </c>
      <c r="K45" t="e">
        <f t="shared" si="10"/>
        <v>#REF!</v>
      </c>
      <c r="L45" t="e">
        <f t="shared" si="11"/>
        <v>#REF!</v>
      </c>
    </row>
    <row r="46" spans="1:16" x14ac:dyDescent="0.25">
      <c r="A46" t="s">
        <v>53</v>
      </c>
      <c r="B46" t="e">
        <f>'Growth Rate with Modern Service'!B77</f>
        <v>#REF!</v>
      </c>
      <c r="C46" t="e">
        <f>'Manu and Services'!#REF!/'Manu and Services'!#REF!</f>
        <v>#REF!</v>
      </c>
      <c r="D46" t="e">
        <f>('Manu and Services'!#REF!/'Manu and Services'!#REF!)-1</f>
        <v>#REF!</v>
      </c>
      <c r="E46" s="4" t="e">
        <f t="shared" si="6"/>
        <v>#REF!</v>
      </c>
      <c r="F46" t="e">
        <f t="shared" si="7"/>
        <v>#REF!</v>
      </c>
      <c r="G46" t="s">
        <v>53</v>
      </c>
      <c r="H46" t="e">
        <f>D46+1</f>
        <v>#REF!</v>
      </c>
      <c r="I46" t="e">
        <f>'Growth Rate with Modern Service'!I76-'Growth Rate with Modern Service'!B76</f>
        <v>#REF!</v>
      </c>
      <c r="J46" t="e">
        <f>C46*H46*I46</f>
        <v>#REF!</v>
      </c>
      <c r="K46" t="e">
        <f t="shared" si="10"/>
        <v>#REF!</v>
      </c>
      <c r="L46" t="e">
        <f t="shared" si="11"/>
        <v>#REF!</v>
      </c>
    </row>
    <row r="47" spans="1:16" x14ac:dyDescent="0.25">
      <c r="K47" t="s">
        <v>67</v>
      </c>
    </row>
    <row r="48" spans="1:16" x14ac:dyDescent="0.25">
      <c r="E48" s="4" t="e">
        <f>SUM(E37:E45)</f>
        <v>#REF!</v>
      </c>
      <c r="J48" s="4" t="e">
        <f>SUM(J37:J45)</f>
        <v>#REF!</v>
      </c>
      <c r="K48" t="e">
        <f>E48+J48</f>
        <v>#REF!</v>
      </c>
    </row>
    <row r="49" spans="1:16" x14ac:dyDescent="0.25">
      <c r="A49" t="s">
        <v>75</v>
      </c>
      <c r="B49" t="e">
        <f>('Manu and Services'!#REF!/'Manu and Services'!#REF!)-1</f>
        <v>#REF!</v>
      </c>
    </row>
    <row r="52" spans="1:16" x14ac:dyDescent="0.25">
      <c r="A52" t="s">
        <v>82</v>
      </c>
    </row>
    <row r="53" spans="1:16" x14ac:dyDescent="0.25">
      <c r="A53" t="s">
        <v>63</v>
      </c>
      <c r="G53" t="s">
        <v>72</v>
      </c>
    </row>
    <row r="54" spans="1:16" x14ac:dyDescent="0.25">
      <c r="B54" t="s">
        <v>81</v>
      </c>
      <c r="C54" t="s">
        <v>83</v>
      </c>
      <c r="D54" t="s">
        <v>71</v>
      </c>
      <c r="E54" s="4" t="s">
        <v>63</v>
      </c>
      <c r="H54" t="s">
        <v>73</v>
      </c>
      <c r="I54" t="s">
        <v>74</v>
      </c>
      <c r="J54" t="s">
        <v>72</v>
      </c>
      <c r="O54" t="s">
        <v>80</v>
      </c>
    </row>
    <row r="55" spans="1:16" x14ac:dyDescent="0.25">
      <c r="A55" t="s">
        <v>50</v>
      </c>
      <c r="B55" t="e">
        <f>'Growth Rate'!#REF!</f>
        <v>#REF!</v>
      </c>
      <c r="C55" t="e">
        <f>'Manu and Services'!#REF!/'Manu and Services'!#REF!</f>
        <v>#REF!</v>
      </c>
      <c r="D55" t="e">
        <f>('Manu and Services'!H3/'Manu and Services'!#REF!)-1</f>
        <v>#REF!</v>
      </c>
      <c r="E55" s="4" t="e">
        <f>D55*C55*B55</f>
        <v>#REF!</v>
      </c>
      <c r="F55" t="e">
        <f>E55/$E$66</f>
        <v>#REF!</v>
      </c>
      <c r="G55" s="1" t="s">
        <v>50</v>
      </c>
      <c r="H55" t="e">
        <f>D55+1</f>
        <v>#REF!</v>
      </c>
      <c r="I55" t="e">
        <f>'Growth Rate'!H66-'Growth Rate'!#REF!</f>
        <v>#REF!</v>
      </c>
      <c r="J55" t="e">
        <f>C55*H55*I55</f>
        <v>#REF!</v>
      </c>
      <c r="K55" t="e">
        <f>J55/$J$66</f>
        <v>#REF!</v>
      </c>
      <c r="L55" t="e">
        <f>E55+J55</f>
        <v>#REF!</v>
      </c>
      <c r="N55" t="s">
        <v>63</v>
      </c>
      <c r="O55" s="5" t="e">
        <f>E66</f>
        <v>#REF!</v>
      </c>
      <c r="P55" t="e">
        <f>O55/$O$57</f>
        <v>#REF!</v>
      </c>
    </row>
    <row r="56" spans="1:16" x14ac:dyDescent="0.25">
      <c r="A56" t="s">
        <v>49</v>
      </c>
      <c r="B56" t="e">
        <f>'Growth Rate'!#REF!</f>
        <v>#REF!</v>
      </c>
      <c r="C56" t="e">
        <f>'Manu and Services'!#REF!/'Manu and Services'!#REF!</f>
        <v>#REF!</v>
      </c>
      <c r="D56" t="e">
        <f>('Manu and Services'!H4/'Manu and Services'!#REF!)-1</f>
        <v>#REF!</v>
      </c>
      <c r="E56" s="4" t="e">
        <f t="shared" ref="E56:E63" si="12">D56*C56*B56</f>
        <v>#REF!</v>
      </c>
      <c r="F56" t="e">
        <f t="shared" ref="F56:F63" si="13">E56/$E$66</f>
        <v>#REF!</v>
      </c>
      <c r="G56" s="1" t="s">
        <v>49</v>
      </c>
      <c r="H56" t="e">
        <f t="shared" ref="H56:H63" si="14">D56+1</f>
        <v>#REF!</v>
      </c>
      <c r="I56" t="e">
        <f>'Growth Rate'!H67-'Growth Rate'!#REF!</f>
        <v>#REF!</v>
      </c>
      <c r="J56" t="e">
        <f t="shared" ref="J56:J63" si="15">C56*H56*I56</f>
        <v>#REF!</v>
      </c>
      <c r="K56" t="e">
        <f t="shared" ref="K56:K63" si="16">J56/$J$66</f>
        <v>#REF!</v>
      </c>
      <c r="L56" t="e">
        <f t="shared" ref="L56:L63" si="17">E56+J56</f>
        <v>#REF!</v>
      </c>
      <c r="N56" t="s">
        <v>72</v>
      </c>
      <c r="O56" s="5" t="e">
        <f>J66</f>
        <v>#REF!</v>
      </c>
      <c r="P56" t="e">
        <f t="shared" ref="P56:P57" si="18">O56/$O$57</f>
        <v>#REF!</v>
      </c>
    </row>
    <row r="57" spans="1:16" x14ac:dyDescent="0.25">
      <c r="A57" t="s">
        <v>48</v>
      </c>
      <c r="B57" t="e">
        <f>'Growth Rate'!#REF!</f>
        <v>#REF!</v>
      </c>
      <c r="C57" t="e">
        <f>'Manu and Services'!#REF!/'Manu and Services'!#REF!</f>
        <v>#REF!</v>
      </c>
      <c r="D57" t="e">
        <f>('Manu and Services'!H5/'Manu and Services'!#REF!)-1</f>
        <v>#REF!</v>
      </c>
      <c r="E57" s="4" t="e">
        <f t="shared" si="12"/>
        <v>#REF!</v>
      </c>
      <c r="F57" t="e">
        <f t="shared" si="13"/>
        <v>#REF!</v>
      </c>
      <c r="G57" s="1" t="s">
        <v>48</v>
      </c>
      <c r="H57" t="e">
        <f t="shared" si="14"/>
        <v>#REF!</v>
      </c>
      <c r="I57" t="e">
        <f>'Growth Rate'!H68-'Growth Rate'!#REF!</f>
        <v>#REF!</v>
      </c>
      <c r="J57" t="e">
        <f t="shared" si="15"/>
        <v>#REF!</v>
      </c>
      <c r="K57" t="e">
        <f t="shared" si="16"/>
        <v>#REF!</v>
      </c>
      <c r="L57" t="e">
        <f t="shared" si="17"/>
        <v>#REF!</v>
      </c>
      <c r="N57" t="s">
        <v>61</v>
      </c>
      <c r="O57" t="e">
        <f>K66</f>
        <v>#REF!</v>
      </c>
      <c r="P57" t="e">
        <f t="shared" si="18"/>
        <v>#REF!</v>
      </c>
    </row>
    <row r="58" spans="1:16" x14ac:dyDescent="0.25">
      <c r="A58" t="s">
        <v>46</v>
      </c>
      <c r="B58" t="e">
        <f>'Growth Rate'!#REF!</f>
        <v>#REF!</v>
      </c>
      <c r="C58" t="e">
        <f>'Manu and Services'!#REF!/'Manu and Services'!#REF!</f>
        <v>#REF!</v>
      </c>
      <c r="D58" t="e">
        <f>('Manu and Services'!H6/'Manu and Services'!#REF!)-1</f>
        <v>#REF!</v>
      </c>
      <c r="E58" s="4" t="e">
        <f t="shared" si="12"/>
        <v>#REF!</v>
      </c>
      <c r="F58" t="e">
        <f t="shared" si="13"/>
        <v>#REF!</v>
      </c>
      <c r="G58" s="1" t="s">
        <v>46</v>
      </c>
      <c r="H58" t="e">
        <f t="shared" si="14"/>
        <v>#REF!</v>
      </c>
      <c r="I58" t="e">
        <f>'Growth Rate'!H69-'Growth Rate'!#REF!</f>
        <v>#REF!</v>
      </c>
      <c r="J58" t="e">
        <f t="shared" si="15"/>
        <v>#REF!</v>
      </c>
      <c r="K58" t="e">
        <f t="shared" si="16"/>
        <v>#REF!</v>
      </c>
      <c r="L58" t="e">
        <f t="shared" si="17"/>
        <v>#REF!</v>
      </c>
    </row>
    <row r="59" spans="1:16" x14ac:dyDescent="0.25">
      <c r="A59" t="s">
        <v>47</v>
      </c>
      <c r="B59" t="e">
        <f>'Growth Rate'!#REF!</f>
        <v>#REF!</v>
      </c>
      <c r="C59" t="e">
        <f>'Manu and Services'!#REF!/'Manu and Services'!#REF!</f>
        <v>#REF!</v>
      </c>
      <c r="D59" t="e">
        <f>('Manu and Services'!#REF!/'Manu and Services'!#REF!)-1</f>
        <v>#REF!</v>
      </c>
      <c r="E59" s="4" t="e">
        <f t="shared" si="12"/>
        <v>#REF!</v>
      </c>
      <c r="F59" t="e">
        <f t="shared" si="13"/>
        <v>#REF!</v>
      </c>
      <c r="G59" s="1" t="s">
        <v>47</v>
      </c>
      <c r="H59" t="e">
        <f t="shared" si="14"/>
        <v>#REF!</v>
      </c>
      <c r="I59" t="e">
        <f>'Growth Rate'!H73-'Growth Rate'!#REF!</f>
        <v>#REF!</v>
      </c>
      <c r="J59" t="e">
        <f t="shared" si="15"/>
        <v>#REF!</v>
      </c>
      <c r="K59" t="e">
        <f t="shared" si="16"/>
        <v>#REF!</v>
      </c>
      <c r="L59" t="e">
        <f t="shared" si="17"/>
        <v>#REF!</v>
      </c>
    </row>
    <row r="60" spans="1:16" ht="45" x14ac:dyDescent="0.25">
      <c r="A60" t="s">
        <v>56</v>
      </c>
      <c r="B60" t="e">
        <f>'Growth Rate'!#REF!</f>
        <v>#REF!</v>
      </c>
      <c r="C60" t="e">
        <f>'Manu and Services'!#REF!/'Manu and Services'!#REF!</f>
        <v>#REF!</v>
      </c>
      <c r="D60" t="e">
        <f>('Manu and Services'!#REF!/'Manu and Services'!#REF!)-1</f>
        <v>#REF!</v>
      </c>
      <c r="E60" s="4" t="e">
        <f t="shared" si="12"/>
        <v>#REF!</v>
      </c>
      <c r="F60" t="e">
        <f t="shared" si="13"/>
        <v>#REF!</v>
      </c>
      <c r="G60" s="1" t="s">
        <v>56</v>
      </c>
      <c r="H60" t="e">
        <f t="shared" si="14"/>
        <v>#REF!</v>
      </c>
      <c r="I60" t="e">
        <f>'Growth Rate'!H74-'Growth Rate'!#REF!</f>
        <v>#REF!</v>
      </c>
      <c r="J60" t="e">
        <f t="shared" si="15"/>
        <v>#REF!</v>
      </c>
      <c r="K60" t="e">
        <f t="shared" si="16"/>
        <v>#REF!</v>
      </c>
      <c r="L60" t="e">
        <f t="shared" si="17"/>
        <v>#REF!</v>
      </c>
    </row>
    <row r="61" spans="1:16" x14ac:dyDescent="0.25">
      <c r="A61" t="s">
        <v>51</v>
      </c>
      <c r="B61" t="e">
        <f>'Growth Rate'!#REF!</f>
        <v>#REF!</v>
      </c>
      <c r="C61" t="e">
        <f>'Manu and Services'!#REF!/'Manu and Services'!#REF!</f>
        <v>#REF!</v>
      </c>
      <c r="D61" t="e">
        <f>('Manu and Services'!#REF!/'Manu and Services'!#REF!)-1</f>
        <v>#REF!</v>
      </c>
      <c r="E61" s="4" t="e">
        <f t="shared" si="12"/>
        <v>#REF!</v>
      </c>
      <c r="F61" t="e">
        <f t="shared" si="13"/>
        <v>#REF!</v>
      </c>
      <c r="G61" s="1" t="s">
        <v>51</v>
      </c>
      <c r="H61" t="e">
        <f t="shared" si="14"/>
        <v>#REF!</v>
      </c>
      <c r="I61" t="e">
        <f>'Growth Rate'!H75-'Growth Rate'!#REF!</f>
        <v>#REF!</v>
      </c>
      <c r="J61" t="e">
        <f t="shared" si="15"/>
        <v>#REF!</v>
      </c>
      <c r="K61" t="e">
        <f t="shared" si="16"/>
        <v>#REF!</v>
      </c>
      <c r="L61" t="e">
        <f t="shared" si="17"/>
        <v>#REF!</v>
      </c>
    </row>
    <row r="62" spans="1:16" x14ac:dyDescent="0.25">
      <c r="A62" t="s">
        <v>52</v>
      </c>
      <c r="B62" t="e">
        <f>'Growth Rate'!#REF!</f>
        <v>#REF!</v>
      </c>
      <c r="C62" t="e">
        <f>'Manu and Services'!#REF!/'Manu and Services'!#REF!</f>
        <v>#REF!</v>
      </c>
      <c r="D62" t="e">
        <f>('Manu and Services'!H10/'Manu and Services'!#REF!)-1</f>
        <v>#REF!</v>
      </c>
      <c r="E62" s="4" t="e">
        <f t="shared" si="12"/>
        <v>#REF!</v>
      </c>
      <c r="F62" t="e">
        <f t="shared" si="13"/>
        <v>#REF!</v>
      </c>
      <c r="G62" s="1" t="s">
        <v>52</v>
      </c>
      <c r="H62" t="e">
        <f t="shared" si="14"/>
        <v>#REF!</v>
      </c>
      <c r="I62" t="e">
        <f>'Growth Rate'!H76-'Growth Rate'!#REF!</f>
        <v>#REF!</v>
      </c>
      <c r="J62" t="e">
        <f t="shared" si="15"/>
        <v>#REF!</v>
      </c>
      <c r="K62" t="e">
        <f t="shared" si="16"/>
        <v>#REF!</v>
      </c>
      <c r="L62" t="e">
        <f t="shared" si="17"/>
        <v>#REF!</v>
      </c>
    </row>
    <row r="63" spans="1:16" x14ac:dyDescent="0.25">
      <c r="A63" t="s">
        <v>53</v>
      </c>
      <c r="B63" t="e">
        <f>'Growth Rate'!#REF!</f>
        <v>#REF!</v>
      </c>
      <c r="C63" t="e">
        <f>'Manu and Services'!#REF!/'Manu and Services'!#REF!</f>
        <v>#REF!</v>
      </c>
      <c r="D63" t="e">
        <f>('Manu and Services'!H11/'Manu and Services'!#REF!)-1</f>
        <v>#REF!</v>
      </c>
      <c r="E63" s="4" t="e">
        <f t="shared" si="12"/>
        <v>#REF!</v>
      </c>
      <c r="F63" t="e">
        <f t="shared" si="13"/>
        <v>#REF!</v>
      </c>
      <c r="G63" s="1" t="s">
        <v>53</v>
      </c>
      <c r="H63" t="e">
        <f t="shared" si="14"/>
        <v>#REF!</v>
      </c>
      <c r="I63" t="e">
        <f>'Growth Rate'!H77-'Growth Rate'!#REF!</f>
        <v>#REF!</v>
      </c>
      <c r="J63" t="e">
        <f t="shared" si="15"/>
        <v>#REF!</v>
      </c>
      <c r="K63" t="e">
        <f t="shared" si="16"/>
        <v>#REF!</v>
      </c>
      <c r="L63" t="e">
        <f t="shared" si="17"/>
        <v>#REF!</v>
      </c>
    </row>
    <row r="65" spans="1:11" x14ac:dyDescent="0.25">
      <c r="K65" t="s">
        <v>67</v>
      </c>
    </row>
    <row r="66" spans="1:11" x14ac:dyDescent="0.25">
      <c r="E66" s="4" t="e">
        <f>SUM(E55:E63)</f>
        <v>#REF!</v>
      </c>
      <c r="J66" s="4" t="e">
        <f>SUM(J55:J63)</f>
        <v>#REF!</v>
      </c>
      <c r="K66" t="e">
        <f>E66+J66</f>
        <v>#REF!</v>
      </c>
    </row>
    <row r="67" spans="1:11" x14ac:dyDescent="0.25">
      <c r="A67" t="s">
        <v>75</v>
      </c>
      <c r="B67" t="e">
        <f>('Manu and Services'!H13/'Manu and Services'!#REF!)-1</f>
        <v>#REF!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Services 00 to 16</vt:lpstr>
      <vt:lpstr>Manufacturing 00 to 16</vt:lpstr>
      <vt:lpstr>Services 87 - 16</vt:lpstr>
      <vt:lpstr>Manu and Services</vt:lpstr>
      <vt:lpstr>Growth Rate</vt:lpstr>
      <vt:lpstr>Shift-Share</vt:lpstr>
      <vt:lpstr>Shift-Share breakdown</vt:lpstr>
      <vt:lpstr>Growth Rate with Modern Service</vt:lpstr>
      <vt:lpstr>Shift-Share Modern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Zhai Gen</dc:creator>
  <cp:lastModifiedBy>xiang yang ng</cp:lastModifiedBy>
  <dcterms:created xsi:type="dcterms:W3CDTF">2018-05-22T04:31:27Z</dcterms:created>
  <dcterms:modified xsi:type="dcterms:W3CDTF">2018-07-10T09:29:12Z</dcterms:modified>
</cp:coreProperties>
</file>