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TIIT\Semester 6_Spring 2024\Design project\Box and Lid Combination\"/>
    </mc:Choice>
  </mc:AlternateContent>
  <xr:revisionPtr revIDLastSave="0" documentId="13_ncr:1_{2097BED9-DFDA-4B78-BCA5-FACF83EE3A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I38" i="1"/>
  <c r="I33" i="1"/>
  <c r="I32" i="1"/>
  <c r="I31" i="1"/>
  <c r="I30" i="1"/>
  <c r="I29" i="1"/>
  <c r="I28" i="1"/>
  <c r="A29" i="1"/>
  <c r="A31" i="1" s="1"/>
  <c r="B25" i="1"/>
  <c r="A26" i="1" s="1"/>
  <c r="G4" i="1"/>
  <c r="B4" i="1"/>
  <c r="C19" i="1"/>
  <c r="C13" i="1"/>
  <c r="C12" i="1"/>
  <c r="C11" i="1"/>
  <c r="C10" i="1"/>
  <c r="C9" i="1"/>
  <c r="C8" i="1"/>
  <c r="C4" i="1"/>
  <c r="D4" i="1"/>
  <c r="E4" i="1"/>
  <c r="B22" i="1" l="1"/>
  <c r="F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<sst xmlns="http://schemas.openxmlformats.org/spreadsheetml/2006/main" count="57" uniqueCount="33">
  <si>
    <t>Motor mass [kg]</t>
    <phoneticPr fontId="2" type="noConversion"/>
  </si>
  <si>
    <t>Shaft mass [kg]</t>
    <phoneticPr fontId="2" type="noConversion"/>
  </si>
  <si>
    <t>Gear mass [kg]</t>
    <phoneticPr fontId="2" type="noConversion"/>
  </si>
  <si>
    <t>Scissor mass [kg]</t>
    <phoneticPr fontId="2" type="noConversion"/>
  </si>
  <si>
    <t>Gravity [m/s^2]</t>
    <phoneticPr fontId="2" type="noConversion"/>
  </si>
  <si>
    <t>Weight [N]</t>
    <phoneticPr fontId="2" type="noConversion"/>
  </si>
  <si>
    <t>Shaft Gear Scissor (SGS) Weight [N]</t>
    <phoneticPr fontId="2" type="noConversion"/>
  </si>
  <si>
    <t>Mass [kg]</t>
    <phoneticPr fontId="2" type="noConversion"/>
  </si>
  <si>
    <t>Density [kg/m^3]</t>
    <phoneticPr fontId="2" type="noConversion"/>
  </si>
  <si>
    <t>Max Deform [mm]</t>
    <phoneticPr fontId="2" type="noConversion"/>
  </si>
  <si>
    <t>Max Stress [Mpa]</t>
    <phoneticPr fontId="2" type="noConversion"/>
  </si>
  <si>
    <t>Structural Steel</t>
    <phoneticPr fontId="2" type="noConversion"/>
  </si>
  <si>
    <t>Volume [mm^3]</t>
    <phoneticPr fontId="2" type="noConversion"/>
  </si>
  <si>
    <t>Aluminum Alloy</t>
  </si>
  <si>
    <t>Copper Alloy</t>
  </si>
  <si>
    <t>Titanium Alloy</t>
  </si>
  <si>
    <t>Stainless Steel</t>
  </si>
  <si>
    <t>Magnesium Alloy</t>
  </si>
  <si>
    <t>Original</t>
    <phoneticPr fontId="2" type="noConversion"/>
  </si>
  <si>
    <t>Modified</t>
    <phoneticPr fontId="2" type="noConversion"/>
  </si>
  <si>
    <t>Deform increment [mm]</t>
    <phoneticPr fontId="2" type="noConversion"/>
  </si>
  <si>
    <t>Mass Reduction [%]</t>
    <phoneticPr fontId="2" type="noConversion"/>
  </si>
  <si>
    <t>Density [kg/mm^3]</t>
    <phoneticPr fontId="2" type="noConversion"/>
  </si>
  <si>
    <t>Shaft coupling [kg]</t>
    <phoneticPr fontId="2" type="noConversion"/>
  </si>
  <si>
    <t>density of pipe beam [kg/mm^3]</t>
    <phoneticPr fontId="2" type="noConversion"/>
  </si>
  <si>
    <t>volume of beam [mm^3]</t>
    <phoneticPr fontId="2" type="noConversion"/>
  </si>
  <si>
    <t>beam pipe</t>
    <phoneticPr fontId="2" type="noConversion"/>
  </si>
  <si>
    <t>box length</t>
    <phoneticPr fontId="2" type="noConversion"/>
  </si>
  <si>
    <t>aphla deg</t>
    <phoneticPr fontId="2" type="noConversion"/>
  </si>
  <si>
    <t>d mm</t>
    <phoneticPr fontId="2" type="noConversion"/>
  </si>
  <si>
    <t>ws mm</t>
    <phoneticPr fontId="2" type="noConversion"/>
  </si>
  <si>
    <t>w mm</t>
    <phoneticPr fontId="2" type="noConversion"/>
  </si>
  <si>
    <t>safety factor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</si>
</sst>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1" fontId="1" fillId="0" borderId="4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11" fontId="3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11" fontId="1" fillId="0" borderId="0" xfId="0" applyNumberFormat="1" applyFont="1" applyAlignment="1">
      <alignment horizontal="center" vertical="center"/>
    </xf>
    <xf numFmtId="11" fontId="3" fillId="0" borderId="4" xfId="0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1" fontId="3" fillId="0" borderId="9" xfId="0" applyNumberFormat="1" applyFont="1" applyBorder="1" applyAlignment="1">
      <alignment horizontal="center" vertical="center"/>
    </xf>
    <xf numFmtId="11" fontId="1" fillId="0" borderId="9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1" fontId="3" fillId="0" borderId="9" xfId="0" applyNumberFormat="1" applyFont="1" applyBorder="1" applyAlignment="1">
      <alignment horizontal="center"/>
    </xf>
    <xf numFmtId="11" fontId="1" fillId="0" borderId="9" xfId="0" applyNumberFormat="1" applyFont="1" applyBorder="1" applyAlignment="1">
      <alignment horizontal="center"/>
    </xf>
    <xf numFmtId="11" fontId="1" fillId="0" borderId="1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11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selection activeCell="F9" sqref="F9"/>
    </sheetView>
  </sheetViews>
  <sheetFormatPr defaultRowHeight="14.4" x14ac:dyDescent="0.3"/>
  <cols>
    <col min="1" max="1" width="15.5546875" style="2" customWidth="1"/>
    <col min="2" max="5" width="15.5546875" style="1" customWidth="1"/>
    <col min="6" max="6" width="30.5546875" style="1" customWidth="1"/>
    <col min="7" max="7" width="15.77734375" style="1" customWidth="1"/>
    <col min="8" max="16" width="15.77734375" customWidth="1"/>
  </cols>
  <sheetData>
    <row r="1" spans="1:12" x14ac:dyDescent="0.3">
      <c r="A1" s="5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3" t="s">
        <v>23</v>
      </c>
      <c r="H1" s="28"/>
      <c r="I1" s="28"/>
      <c r="J1" s="28"/>
      <c r="K1" s="28"/>
      <c r="L1" s="29"/>
    </row>
    <row r="2" spans="1:12" x14ac:dyDescent="0.3">
      <c r="A2" s="8">
        <v>9.81</v>
      </c>
      <c r="B2" s="1">
        <v>1.2749999999999999</v>
      </c>
      <c r="C2" s="1">
        <v>9.0147000000000005E-2</v>
      </c>
      <c r="D2" s="1">
        <v>8.8099999999999998E-2</v>
      </c>
      <c r="E2" s="1">
        <v>0.36399999999999999</v>
      </c>
      <c r="F2" s="1">
        <f>E4+D4+C4</f>
        <v>5.3194430700000002</v>
      </c>
      <c r="G2" s="2">
        <v>1.8846999999999999E-2</v>
      </c>
      <c r="H2" s="20"/>
      <c r="I2" s="20"/>
      <c r="J2" s="20"/>
      <c r="K2" s="20"/>
      <c r="L2" s="21"/>
    </row>
    <row r="3" spans="1:12" x14ac:dyDescent="0.3">
      <c r="A3" s="8"/>
      <c r="G3" s="2"/>
      <c r="H3" s="20"/>
      <c r="I3" s="20"/>
      <c r="J3" s="20"/>
      <c r="K3" s="20"/>
      <c r="L3" s="21"/>
    </row>
    <row r="4" spans="1:12" ht="15" thickBot="1" x14ac:dyDescent="0.35">
      <c r="A4" s="14" t="s">
        <v>5</v>
      </c>
      <c r="B4" s="16">
        <f>$A$2*B2</f>
        <v>12.50775</v>
      </c>
      <c r="C4" s="16">
        <f t="shared" ref="C4:E4" si="0">$A$2*C2</f>
        <v>0.88434207000000009</v>
      </c>
      <c r="D4" s="16">
        <f t="shared" si="0"/>
        <v>0.86426100000000006</v>
      </c>
      <c r="E4" s="16">
        <f t="shared" si="0"/>
        <v>3.57084</v>
      </c>
      <c r="F4" s="16"/>
      <c r="G4" s="4">
        <f>$A$2*G2</f>
        <v>0.18488906999999999</v>
      </c>
      <c r="H4" s="17"/>
      <c r="I4" s="17"/>
      <c r="J4" s="17"/>
      <c r="K4" s="17"/>
      <c r="L4" s="22"/>
    </row>
    <row r="5" spans="1:12" x14ac:dyDescent="0.3">
      <c r="A5" s="18"/>
      <c r="B5" s="19"/>
      <c r="C5" s="19"/>
      <c r="D5" s="19"/>
      <c r="E5" s="19"/>
      <c r="F5" s="7"/>
      <c r="G5" s="52" t="e" vm="1">
        <v>#VALUE!</v>
      </c>
      <c r="H5" s="53"/>
      <c r="I5" s="53"/>
      <c r="J5" s="53"/>
      <c r="K5" s="53"/>
      <c r="L5" s="54"/>
    </row>
    <row r="6" spans="1:12" x14ac:dyDescent="0.3">
      <c r="A6" s="10" t="s">
        <v>19</v>
      </c>
      <c r="F6" s="9"/>
      <c r="G6" s="55"/>
      <c r="H6" s="56"/>
      <c r="I6" s="56"/>
      <c r="J6" s="56"/>
      <c r="K6" s="56"/>
      <c r="L6" s="57"/>
    </row>
    <row r="7" spans="1:12" x14ac:dyDescent="0.3">
      <c r="A7" s="8" t="s">
        <v>12</v>
      </c>
      <c r="B7" s="1" t="s">
        <v>22</v>
      </c>
      <c r="C7" s="1" t="s">
        <v>7</v>
      </c>
      <c r="D7" s="1" t="s">
        <v>9</v>
      </c>
      <c r="E7" s="1" t="s">
        <v>10</v>
      </c>
      <c r="F7" s="9"/>
      <c r="G7" s="55"/>
      <c r="H7" s="56"/>
      <c r="I7" s="56"/>
      <c r="J7" s="56"/>
      <c r="K7" s="56"/>
      <c r="L7" s="57"/>
    </row>
    <row r="8" spans="1:12" x14ac:dyDescent="0.3">
      <c r="A8" s="31">
        <v>949430</v>
      </c>
      <c r="B8" s="25">
        <v>7.8499999999999994E-6</v>
      </c>
      <c r="C8" s="23">
        <f t="shared" ref="C8:C13" si="1">$A$8*B8</f>
        <v>7.453025499999999</v>
      </c>
      <c r="D8" s="23">
        <v>1.8736E-4</v>
      </c>
      <c r="E8" s="23">
        <v>1.7786999999999999</v>
      </c>
      <c r="F8" s="11" t="s">
        <v>11</v>
      </c>
      <c r="G8" s="55"/>
      <c r="H8" s="56"/>
      <c r="I8" s="56"/>
      <c r="J8" s="56"/>
      <c r="K8" s="56"/>
      <c r="L8" s="57"/>
    </row>
    <row r="9" spans="1:12" x14ac:dyDescent="0.3">
      <c r="A9" s="12"/>
      <c r="B9" s="26">
        <v>2.7700000000000002E-6</v>
      </c>
      <c r="C9" s="27">
        <f t="shared" si="1"/>
        <v>2.6299211000000002</v>
      </c>
      <c r="D9" s="1">
        <v>5.3541999999999999E-4</v>
      </c>
      <c r="E9" s="1">
        <v>1.7766</v>
      </c>
      <c r="F9" s="9" t="s">
        <v>13</v>
      </c>
      <c r="G9" s="55"/>
      <c r="H9" s="56"/>
      <c r="I9" s="56"/>
      <c r="J9" s="56"/>
      <c r="K9" s="56"/>
      <c r="L9" s="57"/>
    </row>
    <row r="10" spans="1:12" x14ac:dyDescent="0.3">
      <c r="A10" s="8"/>
      <c r="B10" s="26">
        <v>8.3000000000000002E-6</v>
      </c>
      <c r="C10" s="1">
        <f t="shared" si="1"/>
        <v>7.8802690000000002</v>
      </c>
      <c r="F10" s="9" t="s">
        <v>14</v>
      </c>
      <c r="G10" s="55"/>
      <c r="H10" s="56"/>
      <c r="I10" s="56"/>
      <c r="J10" s="56"/>
      <c r="K10" s="56"/>
      <c r="L10" s="57"/>
    </row>
    <row r="11" spans="1:12" x14ac:dyDescent="0.3">
      <c r="A11" s="8"/>
      <c r="B11" s="26">
        <v>4.6199999999999998E-6</v>
      </c>
      <c r="C11" s="27">
        <f t="shared" si="1"/>
        <v>4.3863665999999997</v>
      </c>
      <c r="D11" s="1">
        <v>4.0146000000000002E-4</v>
      </c>
      <c r="E11" s="1">
        <v>1.7738</v>
      </c>
      <c r="F11" s="9" t="s">
        <v>15</v>
      </c>
      <c r="G11" s="55"/>
      <c r="H11" s="56"/>
      <c r="I11" s="56"/>
      <c r="J11" s="56"/>
      <c r="K11" s="56"/>
      <c r="L11" s="57"/>
    </row>
    <row r="12" spans="1:12" x14ac:dyDescent="0.3">
      <c r="A12" s="8"/>
      <c r="B12" s="26">
        <v>7.7500000000000003E-6</v>
      </c>
      <c r="C12" s="1">
        <f t="shared" si="1"/>
        <v>7.3580825000000001</v>
      </c>
      <c r="F12" s="9" t="s">
        <v>16</v>
      </c>
      <c r="G12" s="55"/>
      <c r="H12" s="56"/>
      <c r="I12" s="56"/>
      <c r="J12" s="56"/>
      <c r="K12" s="56"/>
      <c r="L12" s="57"/>
    </row>
    <row r="13" spans="1:12" x14ac:dyDescent="0.3">
      <c r="A13" s="8"/>
      <c r="B13" s="26">
        <v>1.7999999999999999E-6</v>
      </c>
      <c r="C13" s="27">
        <f t="shared" si="1"/>
        <v>1.708974</v>
      </c>
      <c r="D13" s="24">
        <v>8.5260999999999996E-4</v>
      </c>
      <c r="E13" s="24">
        <v>1.7747999999999999</v>
      </c>
      <c r="F13" s="13" t="s">
        <v>17</v>
      </c>
      <c r="G13" s="55"/>
      <c r="H13" s="56"/>
      <c r="I13" s="56"/>
      <c r="J13" s="56"/>
      <c r="K13" s="56"/>
      <c r="L13" s="57"/>
    </row>
    <row r="14" spans="1:12" x14ac:dyDescent="0.3">
      <c r="A14" s="8"/>
      <c r="F14" s="9"/>
      <c r="G14" s="55"/>
      <c r="H14" s="56"/>
      <c r="I14" s="56"/>
      <c r="J14" s="56"/>
      <c r="K14" s="56"/>
      <c r="L14" s="57"/>
    </row>
    <row r="15" spans="1:12" x14ac:dyDescent="0.3">
      <c r="A15" s="8"/>
      <c r="F15" s="9"/>
      <c r="G15" s="55"/>
      <c r="H15" s="56"/>
      <c r="I15" s="56"/>
      <c r="J15" s="56"/>
      <c r="K15" s="56"/>
      <c r="L15" s="57"/>
    </row>
    <row r="16" spans="1:12" x14ac:dyDescent="0.3">
      <c r="A16" s="8"/>
      <c r="F16" s="9"/>
      <c r="G16" s="55"/>
      <c r="H16" s="56"/>
      <c r="I16" s="56"/>
      <c r="J16" s="56"/>
      <c r="K16" s="56"/>
      <c r="L16" s="57"/>
    </row>
    <row r="17" spans="1:13" x14ac:dyDescent="0.3">
      <c r="A17" s="10" t="s">
        <v>18</v>
      </c>
      <c r="F17" s="9"/>
      <c r="G17" s="55"/>
      <c r="H17" s="56"/>
      <c r="I17" s="56"/>
      <c r="J17" s="56"/>
      <c r="K17" s="56"/>
      <c r="L17" s="57"/>
    </row>
    <row r="18" spans="1:13" x14ac:dyDescent="0.3">
      <c r="A18" s="8" t="s">
        <v>12</v>
      </c>
      <c r="B18" s="1" t="s">
        <v>8</v>
      </c>
      <c r="C18" s="1" t="s">
        <v>7</v>
      </c>
      <c r="D18" s="1" t="s">
        <v>9</v>
      </c>
      <c r="E18" s="1" t="s">
        <v>10</v>
      </c>
      <c r="F18" s="9"/>
      <c r="G18" s="55"/>
      <c r="H18" s="56"/>
      <c r="I18" s="56"/>
      <c r="J18" s="56"/>
      <c r="K18" s="56"/>
      <c r="L18" s="57"/>
    </row>
    <row r="19" spans="1:13" x14ac:dyDescent="0.3">
      <c r="A19" s="12">
        <v>2047100</v>
      </c>
      <c r="B19" s="26">
        <v>7.8499999999999994E-6</v>
      </c>
      <c r="C19" s="1">
        <f>$A$19*B19</f>
        <v>16.069734999999998</v>
      </c>
      <c r="D19" s="1">
        <v>1.3852999999999999E-4</v>
      </c>
      <c r="E19" s="1">
        <v>1.5971</v>
      </c>
      <c r="F19" s="11" t="s">
        <v>11</v>
      </c>
      <c r="G19" s="55"/>
      <c r="H19" s="56"/>
      <c r="I19" s="56"/>
      <c r="J19" s="56"/>
      <c r="K19" s="56"/>
      <c r="L19" s="57"/>
    </row>
    <row r="20" spans="1:13" x14ac:dyDescent="0.3">
      <c r="A20" s="8"/>
      <c r="F20" s="9"/>
      <c r="G20" s="55"/>
      <c r="H20" s="56"/>
      <c r="I20" s="56"/>
      <c r="J20" s="56"/>
      <c r="K20" s="56"/>
      <c r="L20" s="57"/>
    </row>
    <row r="21" spans="1:13" x14ac:dyDescent="0.3">
      <c r="A21" s="8"/>
      <c r="B21" s="51" t="s">
        <v>21</v>
      </c>
      <c r="C21" s="51"/>
      <c r="D21" s="51" t="s">
        <v>20</v>
      </c>
      <c r="E21" s="51"/>
      <c r="F21" s="9"/>
      <c r="G21" s="55"/>
      <c r="H21" s="56"/>
      <c r="I21" s="56"/>
      <c r="J21" s="56"/>
      <c r="K21" s="56"/>
      <c r="L21" s="57"/>
    </row>
    <row r="22" spans="1:13" ht="15" thickBot="1" x14ac:dyDescent="0.35">
      <c r="A22" s="14"/>
      <c r="B22" s="61">
        <f>(C19-C13)/C19</f>
        <v>0.89365263335083001</v>
      </c>
      <c r="C22" s="61"/>
      <c r="D22" s="61">
        <f>D13-D19</f>
        <v>7.1407999999999997E-4</v>
      </c>
      <c r="E22" s="61"/>
      <c r="F22" s="15"/>
      <c r="G22" s="58"/>
      <c r="H22" s="59"/>
      <c r="I22" s="59"/>
      <c r="J22" s="59"/>
      <c r="K22" s="59"/>
      <c r="L22" s="60"/>
    </row>
    <row r="23" spans="1:13" x14ac:dyDescent="0.3">
      <c r="B23" s="23"/>
      <c r="C23" s="23"/>
      <c r="D23" s="23"/>
      <c r="E23" s="23"/>
      <c r="G23" s="20"/>
      <c r="H23" s="20"/>
      <c r="I23" s="20"/>
      <c r="J23" s="20"/>
      <c r="K23" s="20"/>
      <c r="L23" s="20"/>
    </row>
    <row r="24" spans="1:13" x14ac:dyDescent="0.3">
      <c r="A24" s="2" t="s">
        <v>25</v>
      </c>
      <c r="B24" s="51" t="s">
        <v>24</v>
      </c>
      <c r="C24" s="51"/>
      <c r="D24" s="1" t="s">
        <v>26</v>
      </c>
      <c r="F24" s="51"/>
      <c r="G24" s="51"/>
      <c r="H24" s="51"/>
      <c r="I24" s="51"/>
      <c r="J24" s="51"/>
      <c r="K24" s="51"/>
      <c r="L24" s="51"/>
      <c r="M24" s="51"/>
    </row>
    <row r="25" spans="1:13" ht="15" thickBot="1" x14ac:dyDescent="0.35">
      <c r="A25" s="2">
        <v>2965705.784</v>
      </c>
      <c r="B25" s="51">
        <f>0.0000009357</f>
        <v>9.3569999999999999E-7</v>
      </c>
      <c r="C25" s="51"/>
      <c r="F25" s="51"/>
      <c r="G25" s="51"/>
      <c r="H25" s="51"/>
      <c r="I25" s="51"/>
      <c r="J25" s="51"/>
      <c r="K25" s="51"/>
      <c r="L25" s="51"/>
      <c r="M25" s="51"/>
    </row>
    <row r="26" spans="1:13" ht="15" thickBot="1" x14ac:dyDescent="0.35">
      <c r="A26" s="30">
        <f>A25*B25</f>
        <v>2.7750109020888001</v>
      </c>
      <c r="F26" s="62"/>
      <c r="G26" s="35" t="s">
        <v>19</v>
      </c>
      <c r="H26" s="40"/>
      <c r="I26" s="40"/>
      <c r="J26" s="40"/>
      <c r="K26" s="40"/>
      <c r="L26" s="33"/>
      <c r="M26" s="63"/>
    </row>
    <row r="27" spans="1:13" ht="15" thickBot="1" x14ac:dyDescent="0.35">
      <c r="F27" s="62"/>
      <c r="G27" s="36" t="s">
        <v>12</v>
      </c>
      <c r="H27" s="40" t="s">
        <v>22</v>
      </c>
      <c r="I27" s="40" t="s">
        <v>7</v>
      </c>
      <c r="J27" s="40" t="s">
        <v>9</v>
      </c>
      <c r="K27" s="40" t="s">
        <v>10</v>
      </c>
      <c r="L27" s="33"/>
      <c r="M27" s="63"/>
    </row>
    <row r="28" spans="1:13" ht="15" thickBot="1" x14ac:dyDescent="0.35">
      <c r="A28" s="2" t="s">
        <v>27</v>
      </c>
      <c r="B28" s="1" t="s">
        <v>28</v>
      </c>
      <c r="C28" s="1" t="s">
        <v>29</v>
      </c>
      <c r="D28" s="1" t="s">
        <v>30</v>
      </c>
      <c r="E28" s="1" t="s">
        <v>31</v>
      </c>
      <c r="F28" s="62"/>
      <c r="G28" s="37">
        <v>949430</v>
      </c>
      <c r="H28" s="41">
        <v>7.8499999999999994E-6</v>
      </c>
      <c r="I28" s="44">
        <f t="shared" ref="I28:I33" si="2">$A$8*H28</f>
        <v>7.453025499999999</v>
      </c>
      <c r="J28" s="44">
        <v>1.8736E-4</v>
      </c>
      <c r="K28" s="44">
        <v>1.7786999999999999</v>
      </c>
      <c r="L28" s="34" t="s">
        <v>11</v>
      </c>
      <c r="M28" s="63"/>
    </row>
    <row r="29" spans="1:13" ht="15" thickBot="1" x14ac:dyDescent="0.35">
      <c r="A29" s="2">
        <f>C29+E29*TAN(RADIANS(B29))+2*D29/COS(RADIANS(B29))</f>
        <v>93.069200243157383</v>
      </c>
      <c r="B29" s="1">
        <v>22.5</v>
      </c>
      <c r="C29" s="1">
        <v>30</v>
      </c>
      <c r="D29" s="1">
        <v>10</v>
      </c>
      <c r="E29" s="1">
        <v>100</v>
      </c>
      <c r="F29" s="62"/>
      <c r="G29" s="38"/>
      <c r="H29" s="42">
        <v>2.7700000000000002E-6</v>
      </c>
      <c r="I29" s="45">
        <f t="shared" si="2"/>
        <v>2.6299211000000002</v>
      </c>
      <c r="J29" s="40">
        <v>5.3541999999999999E-4</v>
      </c>
      <c r="K29" s="40">
        <v>1.7766</v>
      </c>
      <c r="L29" s="33" t="s">
        <v>13</v>
      </c>
      <c r="M29" s="63"/>
    </row>
    <row r="30" spans="1:13" ht="15" thickBot="1" x14ac:dyDescent="0.35">
      <c r="E30" s="1" t="s">
        <v>32</v>
      </c>
      <c r="F30" s="62"/>
      <c r="G30" s="36"/>
      <c r="H30" s="42">
        <v>8.3000000000000002E-6</v>
      </c>
      <c r="I30" s="40">
        <f t="shared" si="2"/>
        <v>7.8802690000000002</v>
      </c>
      <c r="J30" s="40"/>
      <c r="K30" s="40"/>
      <c r="L30" s="33" t="s">
        <v>14</v>
      </c>
      <c r="M30" s="63"/>
    </row>
    <row r="31" spans="1:13" ht="15" thickBot="1" x14ac:dyDescent="0.35">
      <c r="A31" s="2">
        <f>A29*E31</f>
        <v>116.33650030394674</v>
      </c>
      <c r="E31" s="1">
        <v>1.25</v>
      </c>
      <c r="F31" s="62"/>
      <c r="G31" s="36"/>
      <c r="H31" s="42">
        <v>4.6199999999999998E-6</v>
      </c>
      <c r="I31" s="45">
        <f t="shared" si="2"/>
        <v>4.3863665999999997</v>
      </c>
      <c r="J31" s="40">
        <v>4.0146000000000002E-4</v>
      </c>
      <c r="K31" s="40">
        <v>1.7738</v>
      </c>
      <c r="L31" s="33" t="s">
        <v>15</v>
      </c>
      <c r="M31" s="63"/>
    </row>
    <row r="32" spans="1:13" ht="15" thickBot="1" x14ac:dyDescent="0.35">
      <c r="F32" s="62"/>
      <c r="G32" s="36"/>
      <c r="H32" s="42">
        <v>7.7500000000000003E-6</v>
      </c>
      <c r="I32" s="40">
        <f t="shared" si="2"/>
        <v>7.3580825000000001</v>
      </c>
      <c r="J32" s="40"/>
      <c r="K32" s="40"/>
      <c r="L32" s="33" t="s">
        <v>16</v>
      </c>
      <c r="M32" s="63"/>
    </row>
    <row r="33" spans="6:13" ht="15" thickBot="1" x14ac:dyDescent="0.35">
      <c r="F33" s="62"/>
      <c r="G33" s="39"/>
      <c r="H33" s="43">
        <v>1.7999999999999999E-6</v>
      </c>
      <c r="I33" s="46">
        <f t="shared" si="2"/>
        <v>1.708974</v>
      </c>
      <c r="J33" s="47">
        <v>8.5260999999999996E-4</v>
      </c>
      <c r="K33" s="47">
        <v>1.7747999999999999</v>
      </c>
      <c r="L33" s="32" t="s">
        <v>17</v>
      </c>
      <c r="M33" s="63"/>
    </row>
    <row r="34" spans="6:13" x14ac:dyDescent="0.3">
      <c r="F34" s="51"/>
      <c r="G34" s="51"/>
      <c r="H34" s="51"/>
      <c r="I34" s="51"/>
      <c r="J34" s="51"/>
      <c r="K34" s="51"/>
      <c r="L34" s="51"/>
      <c r="M34" s="51"/>
    </row>
    <row r="35" spans="6:13" ht="15" thickBot="1" x14ac:dyDescent="0.35">
      <c r="F35" s="51"/>
      <c r="G35" s="51"/>
      <c r="H35" s="51"/>
      <c r="I35" s="51"/>
      <c r="J35" s="51"/>
      <c r="K35" s="51"/>
      <c r="L35" s="51"/>
      <c r="M35" s="51"/>
    </row>
    <row r="36" spans="6:13" ht="15" thickBot="1" x14ac:dyDescent="0.35">
      <c r="F36" s="62"/>
      <c r="G36" s="35" t="s">
        <v>18</v>
      </c>
      <c r="H36" s="40"/>
      <c r="I36" s="40"/>
      <c r="J36" s="40"/>
      <c r="K36" s="40"/>
      <c r="L36" s="33"/>
      <c r="M36" s="63"/>
    </row>
    <row r="37" spans="6:13" ht="15" thickBot="1" x14ac:dyDescent="0.35">
      <c r="F37" s="62"/>
      <c r="G37" s="36" t="s">
        <v>12</v>
      </c>
      <c r="H37" s="40" t="s">
        <v>8</v>
      </c>
      <c r="I37" s="40" t="s">
        <v>7</v>
      </c>
      <c r="J37" s="40" t="s">
        <v>9</v>
      </c>
      <c r="K37" s="40" t="s">
        <v>10</v>
      </c>
      <c r="L37" s="33"/>
      <c r="M37" s="63"/>
    </row>
    <row r="38" spans="6:13" ht="15" thickBot="1" x14ac:dyDescent="0.35">
      <c r="F38" s="62"/>
      <c r="G38" s="49">
        <v>2047100</v>
      </c>
      <c r="H38" s="43">
        <v>7.8499999999999994E-6</v>
      </c>
      <c r="I38" s="50">
        <f>$A$19*H38</f>
        <v>16.069734999999998</v>
      </c>
      <c r="J38" s="50">
        <v>1.3852999999999999E-4</v>
      </c>
      <c r="K38" s="50">
        <v>1.5971</v>
      </c>
      <c r="L38" s="48" t="s">
        <v>11</v>
      </c>
      <c r="M38" s="63"/>
    </row>
    <row r="39" spans="6:13" x14ac:dyDescent="0.3">
      <c r="F39" s="51"/>
      <c r="G39" s="51"/>
      <c r="H39" s="51"/>
      <c r="I39" s="51"/>
      <c r="J39" s="51"/>
      <c r="K39" s="51"/>
      <c r="L39" s="51"/>
      <c r="M39" s="51"/>
    </row>
    <row r="40" spans="6:13" x14ac:dyDescent="0.3">
      <c r="F40" s="51"/>
      <c r="G40" s="51"/>
      <c r="H40" s="51"/>
      <c r="I40" s="51"/>
      <c r="J40" s="51"/>
      <c r="K40" s="51"/>
      <c r="L40" s="51"/>
      <c r="M40" s="51"/>
    </row>
  </sheetData>
  <mergeCells count="14">
    <mergeCell ref="F39:M40"/>
    <mergeCell ref="F26:F33"/>
    <mergeCell ref="M26:M33"/>
    <mergeCell ref="F34:M35"/>
    <mergeCell ref="F36:F38"/>
    <mergeCell ref="M36:M38"/>
    <mergeCell ref="B24:C24"/>
    <mergeCell ref="B25:C25"/>
    <mergeCell ref="G5:L22"/>
    <mergeCell ref="D21:E21"/>
    <mergeCell ref="D22:E22"/>
    <mergeCell ref="B21:C21"/>
    <mergeCell ref="B22:C22"/>
    <mergeCell ref="F24:M2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Yanlin Chen</cp:lastModifiedBy>
  <dcterms:created xsi:type="dcterms:W3CDTF">2015-06-05T18:17:20Z</dcterms:created>
  <dcterms:modified xsi:type="dcterms:W3CDTF">2024-06-25T08:13:35Z</dcterms:modified>
</cp:coreProperties>
</file>