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903\OneDrive\桌面\"/>
    </mc:Choice>
  </mc:AlternateContent>
  <xr:revisionPtr revIDLastSave="0" documentId="13_ncr:1_{BF365880-6094-40A6-8599-A52DB02B52B8}" xr6:coauthVersionLast="47" xr6:coauthVersionMax="47" xr10:uidLastSave="{00000000-0000-0000-0000-000000000000}"/>
  <bookViews>
    <workbookView xWindow="-108" yWindow="-108" windowWidth="23256" windowHeight="12456" xr2:uid="{65F29D5B-9FFB-4234-99B7-0C753437CEFF}"/>
  </bookViews>
  <sheets>
    <sheet name="line game 1" sheetId="1" r:id="rId1"/>
    <sheet name="line game 2" sheetId="2" r:id="rId2"/>
    <sheet name="way ga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3" i="3" l="1"/>
  <c r="AA80" i="2"/>
  <c r="R23" i="1"/>
  <c r="AA38" i="2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83" i="3"/>
  <c r="T80" i="3" s="1"/>
  <c r="Q84" i="3"/>
  <c r="R84" i="3" s="1"/>
  <c r="Q85" i="3"/>
  <c r="Q86" i="3"/>
  <c r="Q87" i="3"/>
  <c r="Q88" i="3"/>
  <c r="Q89" i="3"/>
  <c r="Q90" i="3"/>
  <c r="Q91" i="3"/>
  <c r="R91" i="3" s="1"/>
  <c r="Q92" i="3"/>
  <c r="Q93" i="3"/>
  <c r="R93" i="3" s="1"/>
  <c r="Q94" i="3"/>
  <c r="Q95" i="3"/>
  <c r="Q96" i="3"/>
  <c r="Q97" i="3"/>
  <c r="R97" i="3" s="1"/>
  <c r="Q98" i="3"/>
  <c r="Q83" i="3"/>
  <c r="R83" i="3" s="1"/>
  <c r="S85" i="3"/>
  <c r="S84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83" i="3"/>
  <c r="T22" i="3"/>
  <c r="U22" i="3" s="1"/>
  <c r="T21" i="3"/>
  <c r="T20" i="3"/>
  <c r="T19" i="3"/>
  <c r="T18" i="3"/>
  <c r="U18" i="3" s="1"/>
  <c r="T17" i="3"/>
  <c r="T16" i="3"/>
  <c r="T15" i="3"/>
  <c r="T14" i="3"/>
  <c r="T13" i="3"/>
  <c r="T12" i="3"/>
  <c r="T11" i="3"/>
  <c r="U11" i="3" s="1"/>
  <c r="T10" i="3"/>
  <c r="T9" i="3"/>
  <c r="T8" i="3"/>
  <c r="T7" i="3"/>
  <c r="Q80" i="3"/>
  <c r="R98" i="3"/>
  <c r="R96" i="3"/>
  <c r="R95" i="3"/>
  <c r="R94" i="3"/>
  <c r="R92" i="3"/>
  <c r="R90" i="3"/>
  <c r="R89" i="3"/>
  <c r="R88" i="3"/>
  <c r="R87" i="3"/>
  <c r="R86" i="3"/>
  <c r="R85" i="3"/>
  <c r="V74" i="3"/>
  <c r="S74" i="3"/>
  <c r="S73" i="3"/>
  <c r="T73" i="3"/>
  <c r="U73" i="3"/>
  <c r="V73" i="3"/>
  <c r="T74" i="3"/>
  <c r="U74" i="3"/>
  <c r="S75" i="3"/>
  <c r="T75" i="3"/>
  <c r="U75" i="3"/>
  <c r="V75" i="3"/>
  <c r="S76" i="3"/>
  <c r="T76" i="3"/>
  <c r="U76" i="3"/>
  <c r="V76" i="3"/>
  <c r="R76" i="3"/>
  <c r="R75" i="3"/>
  <c r="R74" i="3"/>
  <c r="R73" i="3"/>
  <c r="S72" i="3"/>
  <c r="T72" i="3"/>
  <c r="U72" i="3"/>
  <c r="V72" i="3"/>
  <c r="R72" i="3"/>
  <c r="L76" i="3"/>
  <c r="M76" i="3"/>
  <c r="N76" i="3"/>
  <c r="O76" i="3"/>
  <c r="L75" i="3"/>
  <c r="M75" i="3"/>
  <c r="N75" i="3"/>
  <c r="O75" i="3"/>
  <c r="K76" i="3"/>
  <c r="K75" i="3"/>
  <c r="L74" i="3"/>
  <c r="M74" i="3"/>
  <c r="N74" i="3"/>
  <c r="O74" i="3"/>
  <c r="K74" i="3"/>
  <c r="L73" i="3"/>
  <c r="M73" i="3"/>
  <c r="N73" i="3"/>
  <c r="O73" i="3"/>
  <c r="K73" i="3"/>
  <c r="L72" i="3"/>
  <c r="M72" i="3"/>
  <c r="N72" i="3"/>
  <c r="O72" i="3"/>
  <c r="K72" i="3"/>
  <c r="Q59" i="3"/>
  <c r="Q60" i="3"/>
  <c r="Q61" i="3"/>
  <c r="Q65" i="3"/>
  <c r="Q66" i="3"/>
  <c r="Q67" i="3"/>
  <c r="P67" i="3"/>
  <c r="P66" i="3"/>
  <c r="P65" i="3"/>
  <c r="P64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AL49" i="3"/>
  <c r="AL50" i="3"/>
  <c r="AL51" i="3"/>
  <c r="AL52" i="3"/>
  <c r="AL53" i="3"/>
  <c r="AL54" i="3"/>
  <c r="AL55" i="3"/>
  <c r="AL56" i="3"/>
  <c r="AL57" i="3"/>
  <c r="AL58" i="3"/>
  <c r="AL59" i="3"/>
  <c r="AL60" i="3"/>
  <c r="AL61" i="3"/>
  <c r="AL62" i="3"/>
  <c r="AL63" i="3"/>
  <c r="AL64" i="3"/>
  <c r="AL65" i="3"/>
  <c r="AL66" i="3"/>
  <c r="AL67" i="3"/>
  <c r="AK49" i="3"/>
  <c r="AK50" i="3"/>
  <c r="AK51" i="3"/>
  <c r="AK52" i="3"/>
  <c r="AK53" i="3"/>
  <c r="AK54" i="3"/>
  <c r="AK55" i="3"/>
  <c r="AK56" i="3"/>
  <c r="AK57" i="3"/>
  <c r="AK58" i="3"/>
  <c r="AK59" i="3"/>
  <c r="AK60" i="3"/>
  <c r="AK61" i="3"/>
  <c r="AK62" i="3"/>
  <c r="AK63" i="3"/>
  <c r="AK64" i="3"/>
  <c r="AK65" i="3"/>
  <c r="AK66" i="3"/>
  <c r="AK67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I67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W49" i="3"/>
  <c r="W50" i="3"/>
  <c r="W51" i="3"/>
  <c r="W52" i="3"/>
  <c r="W53" i="3"/>
  <c r="W54" i="3"/>
  <c r="W55" i="3"/>
  <c r="W56" i="3"/>
  <c r="V56" i="3" s="1"/>
  <c r="W57" i="3"/>
  <c r="W58" i="3"/>
  <c r="W59" i="3"/>
  <c r="W60" i="3"/>
  <c r="W61" i="3"/>
  <c r="W62" i="3"/>
  <c r="W63" i="3"/>
  <c r="W64" i="3"/>
  <c r="V64" i="3" s="1"/>
  <c r="W65" i="3"/>
  <c r="W66" i="3"/>
  <c r="W67" i="3"/>
  <c r="V49" i="3"/>
  <c r="V50" i="3"/>
  <c r="V51" i="3"/>
  <c r="V52" i="3"/>
  <c r="V53" i="3"/>
  <c r="V54" i="3"/>
  <c r="V55" i="3"/>
  <c r="V57" i="3"/>
  <c r="V58" i="3"/>
  <c r="V59" i="3"/>
  <c r="V60" i="3"/>
  <c r="V61" i="3"/>
  <c r="V62" i="3"/>
  <c r="V63" i="3"/>
  <c r="V65" i="3"/>
  <c r="V66" i="3"/>
  <c r="V67" i="3"/>
  <c r="AJ48" i="3"/>
  <c r="AC48" i="3"/>
  <c r="AL48" i="3"/>
  <c r="AK48" i="3"/>
  <c r="AI48" i="3"/>
  <c r="AH48" i="3"/>
  <c r="AF48" i="3"/>
  <c r="AE48" i="3"/>
  <c r="AD48" i="3"/>
  <c r="AB48" i="3"/>
  <c r="Z48" i="3"/>
  <c r="Y48" i="3"/>
  <c r="X48" i="3"/>
  <c r="W48" i="3"/>
  <c r="V48" i="3" s="1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48" i="3"/>
  <c r="Q49" i="3"/>
  <c r="Q50" i="3"/>
  <c r="Q51" i="3"/>
  <c r="Q52" i="3"/>
  <c r="Q53" i="3"/>
  <c r="Q54" i="3"/>
  <c r="Q55" i="3"/>
  <c r="Q56" i="3"/>
  <c r="Q57" i="3"/>
  <c r="Q58" i="3"/>
  <c r="Q62" i="3"/>
  <c r="Q63" i="3"/>
  <c r="Q64" i="3"/>
  <c r="Q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N48" i="3"/>
  <c r="M48" i="3"/>
  <c r="L48" i="3"/>
  <c r="K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48" i="3"/>
  <c r="U8" i="3"/>
  <c r="U9" i="3"/>
  <c r="U10" i="3"/>
  <c r="U12" i="3"/>
  <c r="U13" i="3"/>
  <c r="U14" i="3"/>
  <c r="U15" i="3"/>
  <c r="U16" i="3"/>
  <c r="U17" i="3"/>
  <c r="U19" i="3"/>
  <c r="U20" i="3"/>
  <c r="U21" i="3"/>
  <c r="U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7" i="3"/>
  <c r="R7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8" i="3"/>
  <c r="P35" i="3"/>
  <c r="P36" i="3"/>
  <c r="P37" i="3"/>
  <c r="P38" i="3"/>
  <c r="O35" i="3"/>
  <c r="O36" i="3"/>
  <c r="O37" i="3"/>
  <c r="O38" i="3"/>
  <c r="N35" i="3"/>
  <c r="N36" i="3"/>
  <c r="N37" i="3"/>
  <c r="N38" i="3"/>
  <c r="M35" i="3"/>
  <c r="M36" i="3"/>
  <c r="M37" i="3"/>
  <c r="M38" i="3"/>
  <c r="L35" i="3"/>
  <c r="L36" i="3"/>
  <c r="L37" i="3"/>
  <c r="L38" i="3"/>
  <c r="P34" i="3"/>
  <c r="O34" i="3"/>
  <c r="N34" i="3"/>
  <c r="M34" i="3"/>
  <c r="L34" i="3"/>
  <c r="P27" i="3"/>
  <c r="P28" i="3"/>
  <c r="P29" i="3"/>
  <c r="P30" i="3"/>
  <c r="O27" i="3"/>
  <c r="O28" i="3"/>
  <c r="O29" i="3"/>
  <c r="O30" i="3"/>
  <c r="N27" i="3"/>
  <c r="N28" i="3"/>
  <c r="N29" i="3"/>
  <c r="N30" i="3"/>
  <c r="M27" i="3"/>
  <c r="M28" i="3"/>
  <c r="M29" i="3"/>
  <c r="M30" i="3"/>
  <c r="P26" i="3"/>
  <c r="O26" i="3"/>
  <c r="N26" i="3"/>
  <c r="M26" i="3"/>
  <c r="L27" i="3"/>
  <c r="L28" i="3"/>
  <c r="L29" i="3"/>
  <c r="L30" i="3"/>
  <c r="L26" i="3"/>
  <c r="R4" i="3"/>
  <c r="G32" i="3"/>
  <c r="G33" i="3"/>
  <c r="G34" i="3"/>
  <c r="G35" i="3"/>
  <c r="G36" i="3"/>
  <c r="G37" i="3"/>
  <c r="G38" i="3" s="1"/>
  <c r="F32" i="3"/>
  <c r="F33" i="3"/>
  <c r="F34" i="3"/>
  <c r="F35" i="3"/>
  <c r="F36" i="3"/>
  <c r="F37" i="3"/>
  <c r="F38" i="3" s="1"/>
  <c r="F31" i="3"/>
  <c r="G31" i="3"/>
  <c r="E32" i="3"/>
  <c r="E33" i="3"/>
  <c r="E34" i="3"/>
  <c r="E35" i="3"/>
  <c r="E36" i="3"/>
  <c r="E37" i="3"/>
  <c r="E38" i="3" s="1"/>
  <c r="E31" i="3"/>
  <c r="D32" i="3"/>
  <c r="D33" i="3"/>
  <c r="D34" i="3"/>
  <c r="D35" i="3"/>
  <c r="D36" i="3"/>
  <c r="D37" i="3"/>
  <c r="D38" i="3" s="1"/>
  <c r="D31" i="3"/>
  <c r="C32" i="3"/>
  <c r="C33" i="3"/>
  <c r="C34" i="3"/>
  <c r="C35" i="3"/>
  <c r="C36" i="3"/>
  <c r="C37" i="3"/>
  <c r="C38" i="3" s="1"/>
  <c r="C31" i="3"/>
  <c r="D30" i="3"/>
  <c r="E30" i="3"/>
  <c r="F30" i="3"/>
  <c r="G30" i="3"/>
  <c r="C30" i="3"/>
  <c r="Q7" i="1"/>
  <c r="D15" i="1"/>
  <c r="E15" i="1"/>
  <c r="F15" i="1"/>
  <c r="G15" i="1"/>
  <c r="C15" i="1"/>
  <c r="G9" i="1"/>
  <c r="G10" i="1"/>
  <c r="G11" i="1"/>
  <c r="G12" i="1"/>
  <c r="G13" i="1"/>
  <c r="G14" i="1"/>
  <c r="G8" i="1"/>
  <c r="F9" i="1"/>
  <c r="F10" i="1"/>
  <c r="F11" i="1"/>
  <c r="F12" i="1"/>
  <c r="F13" i="1"/>
  <c r="F14" i="1"/>
  <c r="F8" i="1"/>
  <c r="E9" i="1"/>
  <c r="E10" i="1"/>
  <c r="E11" i="1"/>
  <c r="E12" i="1"/>
  <c r="E13" i="1"/>
  <c r="E14" i="1"/>
  <c r="E8" i="1"/>
  <c r="D9" i="1"/>
  <c r="D10" i="1"/>
  <c r="D11" i="1"/>
  <c r="D12" i="1"/>
  <c r="D13" i="1"/>
  <c r="D14" i="1"/>
  <c r="D8" i="1"/>
  <c r="C9" i="1"/>
  <c r="C10" i="1"/>
  <c r="C11" i="1"/>
  <c r="C12" i="1"/>
  <c r="C13" i="1"/>
  <c r="C14" i="1"/>
  <c r="C8" i="1"/>
  <c r="D7" i="1"/>
  <c r="E7" i="1"/>
  <c r="F7" i="1"/>
  <c r="G7" i="1"/>
  <c r="C7" i="1"/>
  <c r="P41" i="2"/>
  <c r="M76" i="2"/>
  <c r="N76" i="2"/>
  <c r="L76" i="2"/>
  <c r="M75" i="2"/>
  <c r="N75" i="2"/>
  <c r="L75" i="2"/>
  <c r="N74" i="2"/>
  <c r="M74" i="2"/>
  <c r="L74" i="2"/>
  <c r="N73" i="2"/>
  <c r="M73" i="2"/>
  <c r="L73" i="2"/>
  <c r="Z50" i="2"/>
  <c r="Z51" i="2"/>
  <c r="Z52" i="2"/>
  <c r="Z53" i="2"/>
  <c r="Z54" i="2"/>
  <c r="Z55" i="2"/>
  <c r="Z56" i="2"/>
  <c r="Z57" i="2"/>
  <c r="AA57" i="2" s="1"/>
  <c r="Z58" i="2"/>
  <c r="Z59" i="2"/>
  <c r="Z60" i="2"/>
  <c r="Z61" i="2"/>
  <c r="Z62" i="2"/>
  <c r="Z63" i="2"/>
  <c r="Z64" i="2"/>
  <c r="Z65" i="2"/>
  <c r="AA65" i="2" s="1"/>
  <c r="Z66" i="2"/>
  <c r="Z67" i="2"/>
  <c r="Z68" i="2"/>
  <c r="Z69" i="2"/>
  <c r="Z70" i="2"/>
  <c r="Z71" i="2"/>
  <c r="Z72" i="2"/>
  <c r="Z73" i="2"/>
  <c r="AA73" i="2" s="1"/>
  <c r="Z74" i="2"/>
  <c r="AA74" i="2" s="1"/>
  <c r="AC74" i="2" s="1"/>
  <c r="Z75" i="2"/>
  <c r="Z76" i="2"/>
  <c r="Z77" i="2"/>
  <c r="Z78" i="2"/>
  <c r="AA78" i="2" s="1"/>
  <c r="AC78" i="2" s="1"/>
  <c r="Z79" i="2"/>
  <c r="AA50" i="2"/>
  <c r="AC50" i="2" s="1"/>
  <c r="AA51" i="2"/>
  <c r="AC51" i="2" s="1"/>
  <c r="AA52" i="2"/>
  <c r="AA53" i="2"/>
  <c r="AA54" i="2"/>
  <c r="AA55" i="2"/>
  <c r="AA56" i="2"/>
  <c r="AA58" i="2"/>
  <c r="AA59" i="2"/>
  <c r="AC59" i="2" s="1"/>
  <c r="AA60" i="2"/>
  <c r="AC60" i="2" s="1"/>
  <c r="AA61" i="2"/>
  <c r="AC61" i="2" s="1"/>
  <c r="AA62" i="2"/>
  <c r="AA63" i="2"/>
  <c r="AA64" i="2"/>
  <c r="AA66" i="2"/>
  <c r="AA67" i="2"/>
  <c r="AC67" i="2" s="1"/>
  <c r="AA68" i="2"/>
  <c r="AA69" i="2"/>
  <c r="AC69" i="2" s="1"/>
  <c r="AA70" i="2"/>
  <c r="AA71" i="2"/>
  <c r="AC71" i="2" s="1"/>
  <c r="AA72" i="2"/>
  <c r="AA75" i="2"/>
  <c r="AC75" i="2" s="1"/>
  <c r="AA76" i="2"/>
  <c r="AC76" i="2" s="1"/>
  <c r="AA77" i="2"/>
  <c r="AA79" i="2"/>
  <c r="AA49" i="2"/>
  <c r="Z49" i="2"/>
  <c r="AB79" i="2"/>
  <c r="AC79" i="2"/>
  <c r="AB78" i="2"/>
  <c r="AB77" i="2"/>
  <c r="AC77" i="2"/>
  <c r="AB76" i="2"/>
  <c r="AB75" i="2"/>
  <c r="AB74" i="2"/>
  <c r="AB73" i="2"/>
  <c r="AB72" i="2"/>
  <c r="AC72" i="2"/>
  <c r="AB71" i="2"/>
  <c r="AB70" i="2"/>
  <c r="AC70" i="2"/>
  <c r="AB69" i="2"/>
  <c r="AB68" i="2"/>
  <c r="AC68" i="2"/>
  <c r="AB67" i="2"/>
  <c r="AB66" i="2"/>
  <c r="AC66" i="2"/>
  <c r="AB65" i="2"/>
  <c r="AB64" i="2"/>
  <c r="AB63" i="2"/>
  <c r="AC63" i="2"/>
  <c r="AB62" i="2"/>
  <c r="AC62" i="2"/>
  <c r="AB61" i="2"/>
  <c r="AB60" i="2"/>
  <c r="AB59" i="2"/>
  <c r="AB58" i="2"/>
  <c r="AC58" i="2"/>
  <c r="AB57" i="2"/>
  <c r="AB56" i="2"/>
  <c r="AC56" i="2"/>
  <c r="AB55" i="2"/>
  <c r="AC55" i="2"/>
  <c r="AB54" i="2"/>
  <c r="AC54" i="2"/>
  <c r="AB53" i="2"/>
  <c r="AC53" i="2"/>
  <c r="AB52" i="2"/>
  <c r="AC52" i="2"/>
  <c r="AB51" i="2"/>
  <c r="AB50" i="2"/>
  <c r="AB49" i="2"/>
  <c r="S46" i="2"/>
  <c r="O66" i="2"/>
  <c r="N66" i="2"/>
  <c r="M66" i="2"/>
  <c r="L66" i="2"/>
  <c r="K66" i="2"/>
  <c r="O62" i="2"/>
  <c r="O63" i="2"/>
  <c r="O64" i="2"/>
  <c r="O65" i="2"/>
  <c r="O61" i="2"/>
  <c r="N61" i="2"/>
  <c r="M61" i="2"/>
  <c r="L61" i="2"/>
  <c r="K62" i="2"/>
  <c r="K63" i="2"/>
  <c r="K64" i="2"/>
  <c r="K65" i="2"/>
  <c r="K61" i="2"/>
  <c r="O57" i="2"/>
  <c r="O58" i="2"/>
  <c r="O59" i="2"/>
  <c r="O60" i="2"/>
  <c r="O56" i="2"/>
  <c r="N57" i="2"/>
  <c r="N58" i="2"/>
  <c r="N59" i="2"/>
  <c r="N60" i="2"/>
  <c r="M57" i="2"/>
  <c r="M58" i="2"/>
  <c r="M59" i="2"/>
  <c r="M60" i="2"/>
  <c r="L57" i="2"/>
  <c r="L58" i="2"/>
  <c r="L63" i="2" s="1"/>
  <c r="L59" i="2"/>
  <c r="L60" i="2"/>
  <c r="N56" i="2"/>
  <c r="M56" i="2"/>
  <c r="L56" i="2"/>
  <c r="K57" i="2"/>
  <c r="K58" i="2"/>
  <c r="K59" i="2"/>
  <c r="K60" i="2"/>
  <c r="K56" i="2"/>
  <c r="L55" i="2"/>
  <c r="M55" i="2"/>
  <c r="N55" i="2"/>
  <c r="O55" i="2"/>
  <c r="M49" i="2"/>
  <c r="M50" i="2"/>
  <c r="M51" i="2"/>
  <c r="M63" i="2" s="1"/>
  <c r="M52" i="2"/>
  <c r="M64" i="2" s="1"/>
  <c r="M53" i="2"/>
  <c r="M65" i="2" s="1"/>
  <c r="M54" i="2"/>
  <c r="L49" i="2"/>
  <c r="L50" i="2"/>
  <c r="L51" i="2"/>
  <c r="L52" i="2"/>
  <c r="L64" i="2" s="1"/>
  <c r="L53" i="2"/>
  <c r="L54" i="2"/>
  <c r="K49" i="2"/>
  <c r="K50" i="2"/>
  <c r="K51" i="2"/>
  <c r="K52" i="2"/>
  <c r="K53" i="2"/>
  <c r="K54" i="2"/>
  <c r="K55" i="2" s="1"/>
  <c r="K48" i="2"/>
  <c r="L48" i="2"/>
  <c r="M48" i="2"/>
  <c r="N49" i="2"/>
  <c r="N50" i="2"/>
  <c r="N62" i="2" s="1"/>
  <c r="N51" i="2"/>
  <c r="N63" i="2" s="1"/>
  <c r="N52" i="2"/>
  <c r="N64" i="2" s="1"/>
  <c r="N53" i="2"/>
  <c r="N65" i="2" s="1"/>
  <c r="N54" i="2"/>
  <c r="N48" i="2"/>
  <c r="O49" i="2"/>
  <c r="O50" i="2"/>
  <c r="O51" i="2"/>
  <c r="O52" i="2"/>
  <c r="O53" i="2"/>
  <c r="O54" i="2"/>
  <c r="O48" i="2"/>
  <c r="O47" i="2"/>
  <c r="N47" i="2"/>
  <c r="M47" i="2"/>
  <c r="L47" i="2"/>
  <c r="K47" i="2"/>
  <c r="V4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7" i="2"/>
  <c r="AB37" i="2"/>
  <c r="AB33" i="2"/>
  <c r="AB34" i="2"/>
  <c r="AB35" i="2"/>
  <c r="AB36" i="2"/>
  <c r="AB32" i="2"/>
  <c r="AB23" i="2"/>
  <c r="AB24" i="2"/>
  <c r="AB25" i="2"/>
  <c r="AB26" i="2"/>
  <c r="AB27" i="2"/>
  <c r="AB28" i="2"/>
  <c r="AB29" i="2"/>
  <c r="AB30" i="2"/>
  <c r="AB31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7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9" i="2"/>
  <c r="Z8" i="2"/>
  <c r="Z7" i="2"/>
  <c r="S4" i="2"/>
  <c r="L24" i="2"/>
  <c r="M24" i="2"/>
  <c r="N24" i="2"/>
  <c r="O24" i="2"/>
  <c r="K24" i="2"/>
  <c r="O20" i="2"/>
  <c r="O21" i="2"/>
  <c r="O22" i="2"/>
  <c r="O23" i="2"/>
  <c r="N23" i="2"/>
  <c r="N20" i="2"/>
  <c r="N21" i="2"/>
  <c r="N22" i="2"/>
  <c r="M20" i="2"/>
  <c r="M21" i="2"/>
  <c r="M22" i="2"/>
  <c r="M23" i="2"/>
  <c r="L20" i="2"/>
  <c r="L21" i="2"/>
  <c r="L22" i="2"/>
  <c r="L23" i="2"/>
  <c r="O19" i="2"/>
  <c r="N19" i="2"/>
  <c r="M19" i="2"/>
  <c r="L19" i="2"/>
  <c r="K20" i="2"/>
  <c r="K21" i="2"/>
  <c r="K22" i="2"/>
  <c r="K23" i="2"/>
  <c r="K19" i="2"/>
  <c r="O15" i="2"/>
  <c r="O16" i="2"/>
  <c r="O17" i="2"/>
  <c r="O18" i="2"/>
  <c r="N15" i="2"/>
  <c r="N16" i="2"/>
  <c r="N17" i="2"/>
  <c r="N18" i="2"/>
  <c r="M15" i="2"/>
  <c r="M16" i="2"/>
  <c r="M17" i="2"/>
  <c r="M18" i="2"/>
  <c r="L15" i="2"/>
  <c r="L16" i="2"/>
  <c r="L17" i="2"/>
  <c r="L18" i="2"/>
  <c r="O14" i="2"/>
  <c r="N14" i="2"/>
  <c r="M14" i="2"/>
  <c r="L14" i="2"/>
  <c r="K15" i="2"/>
  <c r="K16" i="2"/>
  <c r="K17" i="2"/>
  <c r="K18" i="2"/>
  <c r="K14" i="2"/>
  <c r="L13" i="2"/>
  <c r="M13" i="2"/>
  <c r="N13" i="2"/>
  <c r="O13" i="2"/>
  <c r="K13" i="2"/>
  <c r="O7" i="2"/>
  <c r="O8" i="2"/>
  <c r="O9" i="2"/>
  <c r="O10" i="2"/>
  <c r="O11" i="2"/>
  <c r="O12" i="2"/>
  <c r="N7" i="2"/>
  <c r="N8" i="2"/>
  <c r="N9" i="2"/>
  <c r="N10" i="2"/>
  <c r="N11" i="2"/>
  <c r="N12" i="2"/>
  <c r="M7" i="2"/>
  <c r="M8" i="2"/>
  <c r="M9" i="2"/>
  <c r="M10" i="2"/>
  <c r="M11" i="2"/>
  <c r="M12" i="2"/>
  <c r="O6" i="2"/>
  <c r="N6" i="2"/>
  <c r="M6" i="2"/>
  <c r="L7" i="2"/>
  <c r="L8" i="2"/>
  <c r="L9" i="2"/>
  <c r="L10" i="2"/>
  <c r="L11" i="2"/>
  <c r="L12" i="2"/>
  <c r="L6" i="2"/>
  <c r="K7" i="2"/>
  <c r="K8" i="2"/>
  <c r="K9" i="2"/>
  <c r="K10" i="2"/>
  <c r="K11" i="2"/>
  <c r="K12" i="2"/>
  <c r="K6" i="2"/>
  <c r="L5" i="2"/>
  <c r="M5" i="2"/>
  <c r="N5" i="2"/>
  <c r="O5" i="2"/>
  <c r="K5" i="2"/>
  <c r="U4" i="3" l="1"/>
  <c r="C24" i="1"/>
  <c r="C33" i="1" s="1"/>
  <c r="E22" i="1"/>
  <c r="E31" i="1" s="1"/>
  <c r="E21" i="1"/>
  <c r="E30" i="1" s="1"/>
  <c r="E23" i="1"/>
  <c r="E32" i="1" s="1"/>
  <c r="E20" i="1"/>
  <c r="E29" i="1" s="1"/>
  <c r="E24" i="1"/>
  <c r="E33" i="1" s="1"/>
  <c r="D21" i="1"/>
  <c r="D30" i="1" s="1"/>
  <c r="D23" i="1"/>
  <c r="D32" i="1" s="1"/>
  <c r="D22" i="1"/>
  <c r="D31" i="1" s="1"/>
  <c r="D24" i="1"/>
  <c r="D33" i="1" s="1"/>
  <c r="D20" i="1"/>
  <c r="D29" i="1" s="1"/>
  <c r="C23" i="1"/>
  <c r="C22" i="1"/>
  <c r="C21" i="1"/>
  <c r="C20" i="1"/>
  <c r="C29" i="1" s="1"/>
  <c r="AC64" i="2"/>
  <c r="AC57" i="2"/>
  <c r="AC65" i="2"/>
  <c r="AC73" i="2"/>
  <c r="AC49" i="2"/>
  <c r="M62" i="2"/>
  <c r="L62" i="2"/>
  <c r="L65" i="2"/>
  <c r="Q4" i="1"/>
  <c r="C32" i="1"/>
  <c r="F23" i="1" l="1"/>
  <c r="F32" i="1" s="1"/>
  <c r="Q19" i="1" s="1"/>
  <c r="R19" i="1" s="1"/>
  <c r="T19" i="1" s="1"/>
  <c r="F21" i="1"/>
  <c r="F30" i="1" s="1"/>
  <c r="Q13" i="1" s="1"/>
  <c r="R13" i="1" s="1"/>
  <c r="T13" i="1" s="1"/>
  <c r="F22" i="1"/>
  <c r="F31" i="1" s="1"/>
  <c r="Q16" i="1" s="1"/>
  <c r="R16" i="1" s="1"/>
  <c r="T16" i="1" s="1"/>
  <c r="F24" i="1"/>
  <c r="F20" i="1"/>
  <c r="F29" i="1" s="1"/>
  <c r="Q10" i="1" s="1"/>
  <c r="R10" i="1" s="1"/>
  <c r="T10" i="1" s="1"/>
  <c r="C30" i="1"/>
  <c r="C31" i="1"/>
  <c r="V46" i="2"/>
  <c r="R7" i="1"/>
  <c r="T7" i="1" s="1"/>
  <c r="F33" i="1" l="1"/>
  <c r="Q22" i="1" s="1"/>
  <c r="R22" i="1" s="1"/>
  <c r="T22" i="1" s="1"/>
  <c r="Q21" i="1"/>
  <c r="R21" i="1" s="1"/>
  <c r="T21" i="1" s="1"/>
  <c r="G24" i="1"/>
  <c r="G33" i="1" s="1"/>
  <c r="G21" i="1"/>
  <c r="G22" i="1"/>
  <c r="G20" i="1"/>
  <c r="G23" i="1"/>
  <c r="Q20" i="1" l="1"/>
  <c r="R20" i="1" s="1"/>
  <c r="T20" i="1" s="1"/>
  <c r="G32" i="1"/>
  <c r="Q18" i="1" s="1"/>
  <c r="R18" i="1" s="1"/>
  <c r="T18" i="1" s="1"/>
  <c r="Q17" i="1"/>
  <c r="R17" i="1" s="1"/>
  <c r="T17" i="1" s="1"/>
  <c r="G29" i="1"/>
  <c r="Q9" i="1" s="1"/>
  <c r="R9" i="1" s="1"/>
  <c r="T9" i="1" s="1"/>
  <c r="Q8" i="1"/>
  <c r="R8" i="1" s="1"/>
  <c r="T8" i="1" s="1"/>
  <c r="T4" i="1" s="1"/>
  <c r="G31" i="1"/>
  <c r="Q15" i="1" s="1"/>
  <c r="R15" i="1" s="1"/>
  <c r="T15" i="1" s="1"/>
  <c r="Q14" i="1"/>
  <c r="R14" i="1" s="1"/>
  <c r="T14" i="1" s="1"/>
  <c r="G30" i="1"/>
  <c r="Q12" i="1" s="1"/>
  <c r="R12" i="1" s="1"/>
  <c r="T12" i="1" s="1"/>
  <c r="Q11" i="1"/>
  <c r="R11" i="1" s="1"/>
  <c r="T11" i="1" s="1"/>
</calcChain>
</file>

<file path=xl/sharedStrings.xml><?xml version="1.0" encoding="utf-8"?>
<sst xmlns="http://schemas.openxmlformats.org/spreadsheetml/2006/main" count="1255" uniqueCount="63">
  <si>
    <t>各圖案在轉輪中出現的次數</t>
    <phoneticPr fontId="1" type="noConversion"/>
  </si>
  <si>
    <t>W</t>
    <phoneticPr fontId="1" type="noConversion"/>
  </si>
  <si>
    <t>K</t>
    <phoneticPr fontId="1" type="noConversion"/>
  </si>
  <si>
    <t>Q</t>
    <phoneticPr fontId="1" type="noConversion"/>
  </si>
  <si>
    <t>J</t>
    <phoneticPr fontId="1" type="noConversion"/>
  </si>
  <si>
    <t>S</t>
    <phoneticPr fontId="1" type="noConversion"/>
  </si>
  <si>
    <t>轉輪1</t>
    <phoneticPr fontId="1" type="noConversion"/>
  </si>
  <si>
    <t>轉輪2</t>
  </si>
  <si>
    <t>轉輪3</t>
  </si>
  <si>
    <t>轉輪4</t>
  </si>
  <si>
    <t>轉輪5</t>
  </si>
  <si>
    <t>WILD+各圖案個數</t>
    <phoneticPr fontId="1" type="noConversion"/>
  </si>
  <si>
    <t>WK</t>
    <phoneticPr fontId="1" type="noConversion"/>
  </si>
  <si>
    <t>WQ</t>
    <phoneticPr fontId="1" type="noConversion"/>
  </si>
  <si>
    <t>WJ</t>
    <phoneticPr fontId="1" type="noConversion"/>
  </si>
  <si>
    <t>W10</t>
  </si>
  <si>
    <t>W10</t>
    <phoneticPr fontId="1" type="noConversion"/>
  </si>
  <si>
    <t>W9</t>
  </si>
  <si>
    <t>W9</t>
    <phoneticPr fontId="1" type="noConversion"/>
  </si>
  <si>
    <t>非WILD且非各圖案</t>
    <phoneticPr fontId="1" type="noConversion"/>
  </si>
  <si>
    <t>X_WK</t>
    <phoneticPr fontId="1" type="noConversion"/>
  </si>
  <si>
    <t>X_WQ</t>
  </si>
  <si>
    <t>X_WQ</t>
    <phoneticPr fontId="1" type="noConversion"/>
  </si>
  <si>
    <t>X_WJ</t>
    <phoneticPr fontId="1" type="noConversion"/>
  </si>
  <si>
    <t>X_W10</t>
    <phoneticPr fontId="1" type="noConversion"/>
  </si>
  <si>
    <t>X_W9</t>
    <phoneticPr fontId="1" type="noConversion"/>
  </si>
  <si>
    <t>coin</t>
    <phoneticPr fontId="1" type="noConversion"/>
  </si>
  <si>
    <t>轉輪長度</t>
    <phoneticPr fontId="1" type="noConversion"/>
  </si>
  <si>
    <t>所有可能數</t>
    <phoneticPr fontId="1" type="noConversion"/>
  </si>
  <si>
    <t>期望值</t>
    <phoneticPr fontId="1" type="noConversion"/>
  </si>
  <si>
    <t>得分數</t>
    <phoneticPr fontId="1" type="noConversion"/>
  </si>
  <si>
    <t>出現機率</t>
    <phoneticPr fontId="1" type="noConversion"/>
  </si>
  <si>
    <t>出現次數</t>
    <phoneticPr fontId="1" type="noConversion"/>
  </si>
  <si>
    <t>連線數</t>
    <phoneticPr fontId="1" type="noConversion"/>
  </si>
  <si>
    <t>圖案</t>
    <phoneticPr fontId="1" type="noConversion"/>
  </si>
  <si>
    <t>滾輪表</t>
    <phoneticPr fontId="1" type="noConversion"/>
  </si>
  <si>
    <t>位置</t>
    <phoneticPr fontId="1" type="noConversion"/>
  </si>
  <si>
    <t>賠率表</t>
    <phoneticPr fontId="1" type="noConversion"/>
  </si>
  <si>
    <t>3連線</t>
    <phoneticPr fontId="1" type="noConversion"/>
  </si>
  <si>
    <t>4連線</t>
  </si>
  <si>
    <t>5連線</t>
  </si>
  <si>
    <t>圖案次統計</t>
    <phoneticPr fontId="1" type="noConversion"/>
  </si>
  <si>
    <t>ANY</t>
    <phoneticPr fontId="1" type="noConversion"/>
  </si>
  <si>
    <t>3S</t>
    <phoneticPr fontId="1" type="noConversion"/>
  </si>
  <si>
    <t>X_3S</t>
    <phoneticPr fontId="1" type="noConversion"/>
  </si>
  <si>
    <t>RPT</t>
    <phoneticPr fontId="1" type="noConversion"/>
  </si>
  <si>
    <t>主遊戲</t>
    <phoneticPr fontId="1" type="noConversion"/>
  </si>
  <si>
    <t>免費遊戲設定</t>
    <phoneticPr fontId="1" type="noConversion"/>
  </si>
  <si>
    <t>Scatter個數</t>
    <phoneticPr fontId="1" type="noConversion"/>
  </si>
  <si>
    <t>免費遊戲初始個數</t>
    <phoneticPr fontId="1" type="noConversion"/>
  </si>
  <si>
    <t>觸發率</t>
    <phoneticPr fontId="1" type="noConversion"/>
  </si>
  <si>
    <t>再觸發率</t>
    <phoneticPr fontId="1" type="noConversion"/>
  </si>
  <si>
    <t>免費遊戲平均總次數</t>
    <phoneticPr fontId="1" type="noConversion"/>
  </si>
  <si>
    <t>RTP</t>
    <phoneticPr fontId="1" type="noConversion"/>
  </si>
  <si>
    <t>免費遊戲</t>
    <phoneticPr fontId="1" type="noConversion"/>
  </si>
  <si>
    <t>總RTP</t>
    <phoneticPr fontId="1" type="noConversion"/>
  </si>
  <si>
    <t>9</t>
    <phoneticPr fontId="1" type="noConversion"/>
  </si>
  <si>
    <t>ANY</t>
  </si>
  <si>
    <t>line game</t>
    <phoneticPr fontId="1" type="noConversion"/>
  </si>
  <si>
    <t>1</t>
    <phoneticPr fontId="1" type="noConversion"/>
  </si>
  <si>
    <t>實際未出現</t>
    <phoneticPr fontId="1" type="noConversion"/>
  </si>
  <si>
    <t>WAY GAME</t>
    <phoneticPr fontId="1" type="noConversion"/>
  </si>
  <si>
    <t>中獎率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</si>
</sst>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%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2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/>
      <right style="thin">
        <color theme="3" tint="-0.249977111117893"/>
      </right>
      <top style="thin">
        <color indexed="64"/>
      </top>
      <bottom style="thin">
        <color indexed="64"/>
      </bottom>
      <diagonal/>
    </border>
    <border>
      <left/>
      <right style="thin">
        <color theme="3" tint="-0.249977111117893"/>
      </right>
      <top/>
      <bottom style="thin">
        <color indexed="64"/>
      </bottom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/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  <border>
      <left style="medium">
        <color theme="3" tint="-0.249977111117893"/>
      </left>
      <right/>
      <top style="medium">
        <color theme="3" tint="-0.249977111117893"/>
      </top>
      <bottom/>
      <diagonal/>
    </border>
    <border>
      <left/>
      <right/>
      <top style="medium">
        <color theme="3" tint="-0.249977111117893"/>
      </top>
      <bottom/>
      <diagonal/>
    </border>
    <border>
      <left/>
      <right style="medium">
        <color theme="3" tint="-0.249977111117893"/>
      </right>
      <top style="medium">
        <color theme="3" tint="-0.249977111117893"/>
      </top>
      <bottom/>
      <diagonal/>
    </border>
    <border>
      <left style="medium">
        <color theme="3" tint="-0.249977111117893"/>
      </left>
      <right/>
      <top/>
      <bottom/>
      <diagonal/>
    </border>
    <border>
      <left/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/>
      <top/>
      <bottom style="medium">
        <color theme="3" tint="-0.249977111117893"/>
      </bottom>
      <diagonal/>
    </border>
    <border>
      <left/>
      <right/>
      <top/>
      <bottom style="medium">
        <color theme="3" tint="-0.249977111117893"/>
      </bottom>
      <diagonal/>
    </border>
    <border>
      <left/>
      <right style="medium">
        <color theme="3" tint="-0.249977111117893"/>
      </right>
      <top/>
      <bottom style="medium">
        <color theme="3" tint="-0.249977111117893"/>
      </bottom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/>
      <right/>
      <top style="medium">
        <color theme="3" tint="-0.249977111117893"/>
      </top>
      <bottom style="thin">
        <color indexed="64"/>
      </bottom>
      <diagonal/>
    </border>
    <border>
      <left style="thin">
        <color theme="3" tint="-0.249977111117893"/>
      </left>
      <right style="medium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0" fontId="0" fillId="0" borderId="15" xfId="0" applyBorder="1">
      <alignment vertical="center"/>
    </xf>
    <xf numFmtId="49" fontId="0" fillId="3" borderId="0" xfId="0" applyNumberForma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13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10" fontId="0" fillId="0" borderId="3" xfId="1" applyNumberFormat="1" applyFont="1" applyBorder="1">
      <alignment vertical="center"/>
    </xf>
    <xf numFmtId="10" fontId="0" fillId="0" borderId="4" xfId="1" applyNumberFormat="1" applyFont="1" applyBorder="1">
      <alignment vertical="center"/>
    </xf>
    <xf numFmtId="0" fontId="0" fillId="0" borderId="9" xfId="0" applyBorder="1" applyAlignment="1">
      <alignment horizontal="center" vertical="center"/>
    </xf>
    <xf numFmtId="10" fontId="0" fillId="0" borderId="8" xfId="0" applyNumberFormat="1" applyBorder="1">
      <alignment vertical="center"/>
    </xf>
    <xf numFmtId="0" fontId="0" fillId="4" borderId="5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0" fontId="0" fillId="0" borderId="5" xfId="1" applyNumberFormat="1" applyFont="1" applyBorder="1" applyAlignment="1">
      <alignment horizontal="center" vertical="center"/>
    </xf>
    <xf numFmtId="177" fontId="0" fillId="0" borderId="5" xfId="1" applyNumberFormat="1" applyFont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49" fontId="0" fillId="6" borderId="24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49" fontId="0" fillId="6" borderId="26" xfId="0" applyNumberFormat="1" applyFill="1" applyBorder="1" applyAlignment="1">
      <alignment horizontal="center" vertical="center"/>
    </xf>
    <xf numFmtId="49" fontId="0" fillId="6" borderId="31" xfId="0" applyNumberFormat="1" applyFill="1" applyBorder="1" applyAlignment="1">
      <alignment horizontal="center" vertical="center"/>
    </xf>
    <xf numFmtId="49" fontId="0" fillId="6" borderId="32" xfId="0" applyNumberFormat="1" applyFill="1" applyBorder="1" applyAlignment="1">
      <alignment horizontal="center" vertical="center"/>
    </xf>
    <xf numFmtId="49" fontId="0" fillId="6" borderId="33" xfId="0" applyNumberFormat="1" applyFill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49" fontId="0" fillId="0" borderId="46" xfId="0" applyNumberFormat="1" applyBorder="1" applyAlignment="1">
      <alignment horizontal="center" vertical="center"/>
    </xf>
    <xf numFmtId="49" fontId="0" fillId="0" borderId="47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77" fontId="0" fillId="0" borderId="14" xfId="1" applyNumberFormat="1" applyFont="1" applyBorder="1" applyAlignment="1">
      <alignment horizontal="center" vertical="center"/>
    </xf>
    <xf numFmtId="0" fontId="0" fillId="0" borderId="14" xfId="0" applyBorder="1">
      <alignment vertical="center"/>
    </xf>
    <xf numFmtId="10" fontId="0" fillId="0" borderId="14" xfId="0" applyNumberFormat="1" applyBorder="1">
      <alignment vertical="center"/>
    </xf>
    <xf numFmtId="0" fontId="0" fillId="0" borderId="48" xfId="0" applyBorder="1">
      <alignment vertical="center"/>
    </xf>
    <xf numFmtId="10" fontId="0" fillId="0" borderId="5" xfId="0" applyNumberFormat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4" borderId="14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13" xfId="1" applyNumberFormat="1" applyFont="1" applyBorder="1" applyAlignment="1">
      <alignment horizontal="center" vertical="center"/>
    </xf>
    <xf numFmtId="10" fontId="0" fillId="0" borderId="3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10" fontId="0" fillId="0" borderId="30" xfId="1" applyNumberFormat="1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77" fontId="0" fillId="0" borderId="11" xfId="1" applyNumberFormat="1" applyFon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162B-5189-4714-AE62-C50C668D2E70}">
  <dimension ref="A1:U47"/>
  <sheetViews>
    <sheetView tabSelected="1" workbookViewId="0">
      <selection activeCell="Q30" sqref="Q30"/>
    </sheetView>
  </sheetViews>
  <sheetFormatPr defaultRowHeight="16.2" x14ac:dyDescent="0.3"/>
  <cols>
    <col min="10" max="10" width="13.33203125" bestFit="1" customWidth="1"/>
    <col min="12" max="12" width="10.44140625" bestFit="1" customWidth="1"/>
    <col min="17" max="17" width="12.88671875" bestFit="1" customWidth="1"/>
    <col min="18" max="18" width="10.44140625" bestFit="1" customWidth="1"/>
    <col min="20" max="20" width="10.44140625" bestFit="1" customWidth="1"/>
  </cols>
  <sheetData>
    <row r="1" spans="2:21" ht="16.8" thickBot="1" x14ac:dyDescent="0.35"/>
    <row r="2" spans="2:21" x14ac:dyDescent="0.3">
      <c r="I2" s="109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1"/>
    </row>
    <row r="3" spans="2:21" x14ac:dyDescent="0.3">
      <c r="I3" s="112"/>
      <c r="J3" s="45" t="s">
        <v>26</v>
      </c>
      <c r="L3" s="45" t="s">
        <v>27</v>
      </c>
      <c r="Q3" s="45" t="s">
        <v>28</v>
      </c>
      <c r="T3" s="45" t="s">
        <v>53</v>
      </c>
      <c r="U3" s="113"/>
    </row>
    <row r="4" spans="2:21" x14ac:dyDescent="0.3">
      <c r="I4" s="112"/>
      <c r="J4" s="13">
        <v>1</v>
      </c>
      <c r="L4" s="13">
        <v>3</v>
      </c>
      <c r="Q4" s="13">
        <f>PRODUCT(C7:G7)</f>
        <v>3200000</v>
      </c>
      <c r="T4" s="73">
        <f>SUM(T7:T22)</f>
        <v>0.80054375000000011</v>
      </c>
      <c r="U4" s="113"/>
    </row>
    <row r="5" spans="2:21" x14ac:dyDescent="0.3">
      <c r="B5" s="119" t="s">
        <v>0</v>
      </c>
      <c r="C5" s="120"/>
      <c r="D5" s="120"/>
      <c r="E5" s="120"/>
      <c r="F5" s="120"/>
      <c r="G5" s="121"/>
      <c r="I5" s="112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13"/>
    </row>
    <row r="6" spans="2:21" x14ac:dyDescent="0.3">
      <c r="B6" s="17"/>
      <c r="C6" s="3" t="s">
        <v>6</v>
      </c>
      <c r="D6" s="1" t="s">
        <v>7</v>
      </c>
      <c r="E6" s="1" t="s">
        <v>8</v>
      </c>
      <c r="F6" s="1" t="s">
        <v>9</v>
      </c>
      <c r="G6" s="4" t="s">
        <v>10</v>
      </c>
      <c r="I6" s="114"/>
      <c r="J6" s="13" t="s">
        <v>34</v>
      </c>
      <c r="K6" s="10" t="s">
        <v>33</v>
      </c>
      <c r="L6" s="13" t="s">
        <v>6</v>
      </c>
      <c r="M6" s="13" t="s">
        <v>7</v>
      </c>
      <c r="N6" s="13" t="s">
        <v>8</v>
      </c>
      <c r="O6" s="13" t="s">
        <v>9</v>
      </c>
      <c r="P6" s="13" t="s">
        <v>10</v>
      </c>
      <c r="Q6" s="10" t="s">
        <v>32</v>
      </c>
      <c r="R6" s="13" t="s">
        <v>31</v>
      </c>
      <c r="S6" s="10" t="s">
        <v>30</v>
      </c>
      <c r="T6" s="13" t="s">
        <v>29</v>
      </c>
      <c r="U6" s="113"/>
    </row>
    <row r="7" spans="2:21" x14ac:dyDescent="0.3">
      <c r="B7" s="22" t="s">
        <v>42</v>
      </c>
      <c r="C7" s="10">
        <f>COUNTA(K28:K47)</f>
        <v>20</v>
      </c>
      <c r="D7" s="10">
        <f t="shared" ref="D7:G7" si="0">COUNTA(L28:L47)</f>
        <v>20</v>
      </c>
      <c r="E7" s="10">
        <f t="shared" si="0"/>
        <v>20</v>
      </c>
      <c r="F7" s="10">
        <f t="shared" si="0"/>
        <v>20</v>
      </c>
      <c r="G7" s="11">
        <f t="shared" si="0"/>
        <v>20</v>
      </c>
      <c r="I7" s="114"/>
      <c r="J7" s="13" t="s">
        <v>5</v>
      </c>
      <c r="K7" s="13">
        <v>3</v>
      </c>
      <c r="L7" s="22" t="s">
        <v>42</v>
      </c>
      <c r="M7" s="23" t="s">
        <v>43</v>
      </c>
      <c r="N7" s="23" t="s">
        <v>43</v>
      </c>
      <c r="O7" s="23" t="s">
        <v>43</v>
      </c>
      <c r="P7" s="22" t="s">
        <v>42</v>
      </c>
      <c r="Q7" s="13">
        <f>PRODUCT(VLOOKUP(L7,$B$5:$G$33,2,FALSE),VLOOKUP(M7,$B$5:$G$33,3,FALSE),VLOOKUP(N7,$B$5:$G$33,4,FALSE),VLOOKUP(O7,$B$5:$G$33,5,FALSE),VLOOKUP(P7,$B$5:$G$33,6,FALSE))</f>
        <v>10800</v>
      </c>
      <c r="R7" s="13">
        <f>Q7/$Q$4</f>
        <v>3.375E-3</v>
      </c>
      <c r="S7" s="10">
        <v>50</v>
      </c>
      <c r="T7" s="13">
        <f>R7*S7/$J$4</f>
        <v>0.16875000000000001</v>
      </c>
      <c r="U7" s="113"/>
    </row>
    <row r="8" spans="2:21" x14ac:dyDescent="0.3">
      <c r="B8" s="30" t="s">
        <v>1</v>
      </c>
      <c r="C8" s="1">
        <f>COUNTIF($K$28:$K$47,B8)</f>
        <v>0</v>
      </c>
      <c r="D8" s="1">
        <f>COUNTIF($L$28:$L$47,B8)</f>
        <v>1</v>
      </c>
      <c r="E8" s="1">
        <f>COUNTIF($M$28:$M$47,B8)</f>
        <v>1</v>
      </c>
      <c r="F8" s="1">
        <f>COUNTIF($N$28:$N$47,B8)</f>
        <v>1</v>
      </c>
      <c r="G8" s="68">
        <f>COUNTIF($O$28:$O$47,B8)</f>
        <v>1</v>
      </c>
      <c r="I8" s="114"/>
      <c r="J8" s="20" t="s">
        <v>2</v>
      </c>
      <c r="K8" s="20">
        <v>5</v>
      </c>
      <c r="L8" s="30" t="s">
        <v>12</v>
      </c>
      <c r="M8" s="30" t="s">
        <v>12</v>
      </c>
      <c r="N8" s="30" t="s">
        <v>12</v>
      </c>
      <c r="O8" s="30" t="s">
        <v>12</v>
      </c>
      <c r="P8" s="30" t="s">
        <v>12</v>
      </c>
      <c r="Q8" s="13">
        <f t="shared" ref="Q8:Q22" si="1">PRODUCT(VLOOKUP(L8,$B$5:$G$33,2,FALSE),VLOOKUP(M8,$B$5:$G$33,3,FALSE),VLOOKUP(N8,$B$5:$G$33,4,FALSE),VLOOKUP(O8,$B$5:$G$33,5,FALSE),VLOOKUP(P8,$B$5:$G$33,6,FALSE))</f>
        <v>512</v>
      </c>
      <c r="R8" s="13">
        <f t="shared" ref="R8:R22" si="2">Q8/$Q$4</f>
        <v>1.6000000000000001E-4</v>
      </c>
      <c r="S8" s="1">
        <v>100</v>
      </c>
      <c r="T8" s="13">
        <f t="shared" ref="T8:T22" si="3">R8*S8/$J$4</f>
        <v>1.6E-2</v>
      </c>
      <c r="U8" s="113"/>
    </row>
    <row r="9" spans="2:21" x14ac:dyDescent="0.3">
      <c r="B9" s="30" t="s">
        <v>2</v>
      </c>
      <c r="C9" s="1">
        <f t="shared" ref="C9:C14" si="4">COUNTIF($K$28:$K$47,B9)</f>
        <v>2</v>
      </c>
      <c r="D9" s="1">
        <f t="shared" ref="D9:D14" si="5">COUNTIF($L$28:$L$47,B9)</f>
        <v>3</v>
      </c>
      <c r="E9" s="1">
        <f t="shared" ref="E9:E14" si="6">COUNTIF($M$28:$M$47,B9)</f>
        <v>3</v>
      </c>
      <c r="F9" s="1">
        <f t="shared" ref="F9:F14" si="7">COUNTIF($N$28:$N$47,B9)</f>
        <v>3</v>
      </c>
      <c r="G9" s="4">
        <f t="shared" ref="G9:G14" si="8">COUNTIF($O$28:$O$47,B9)</f>
        <v>3</v>
      </c>
      <c r="I9" s="114"/>
      <c r="J9" s="20" t="s">
        <v>2</v>
      </c>
      <c r="K9" s="20">
        <v>4</v>
      </c>
      <c r="L9" s="30" t="s">
        <v>12</v>
      </c>
      <c r="M9" s="30" t="s">
        <v>12</v>
      </c>
      <c r="N9" s="30" t="s">
        <v>12</v>
      </c>
      <c r="O9" s="30" t="s">
        <v>12</v>
      </c>
      <c r="P9" s="30" t="s">
        <v>20</v>
      </c>
      <c r="Q9" s="13">
        <f t="shared" si="1"/>
        <v>2048</v>
      </c>
      <c r="R9" s="13">
        <f t="shared" si="2"/>
        <v>6.4000000000000005E-4</v>
      </c>
      <c r="S9" s="17">
        <v>30</v>
      </c>
      <c r="T9" s="13">
        <f t="shared" si="3"/>
        <v>1.9200000000000002E-2</v>
      </c>
      <c r="U9" s="113"/>
    </row>
    <row r="10" spans="2:21" x14ac:dyDescent="0.3">
      <c r="B10" s="30" t="s">
        <v>3</v>
      </c>
      <c r="C10" s="1">
        <f t="shared" si="4"/>
        <v>3</v>
      </c>
      <c r="D10" s="1">
        <f t="shared" si="5"/>
        <v>3</v>
      </c>
      <c r="E10" s="1">
        <f t="shared" si="6"/>
        <v>3</v>
      </c>
      <c r="F10" s="1">
        <f t="shared" si="7"/>
        <v>3</v>
      </c>
      <c r="G10" s="4">
        <f t="shared" si="8"/>
        <v>3</v>
      </c>
      <c r="I10" s="114"/>
      <c r="J10" s="21" t="s">
        <v>2</v>
      </c>
      <c r="K10" s="21">
        <v>3</v>
      </c>
      <c r="L10" s="30" t="s">
        <v>12</v>
      </c>
      <c r="M10" s="30" t="s">
        <v>12</v>
      </c>
      <c r="N10" s="30" t="s">
        <v>12</v>
      </c>
      <c r="O10" s="30" t="s">
        <v>20</v>
      </c>
      <c r="P10" s="23" t="s">
        <v>57</v>
      </c>
      <c r="Q10" s="13">
        <f t="shared" si="1"/>
        <v>10240</v>
      </c>
      <c r="R10" s="13">
        <f t="shared" si="2"/>
        <v>3.2000000000000002E-3</v>
      </c>
      <c r="S10" s="13">
        <v>5</v>
      </c>
      <c r="T10" s="13">
        <f t="shared" si="3"/>
        <v>1.6E-2</v>
      </c>
      <c r="U10" s="113"/>
    </row>
    <row r="11" spans="2:21" x14ac:dyDescent="0.3">
      <c r="B11" s="30" t="s">
        <v>4</v>
      </c>
      <c r="C11" s="1">
        <f t="shared" si="4"/>
        <v>4</v>
      </c>
      <c r="D11" s="1">
        <f t="shared" si="5"/>
        <v>5</v>
      </c>
      <c r="E11" s="1">
        <f t="shared" si="6"/>
        <v>4</v>
      </c>
      <c r="F11" s="1">
        <f t="shared" si="7"/>
        <v>4</v>
      </c>
      <c r="G11" s="4">
        <f t="shared" si="8"/>
        <v>4</v>
      </c>
      <c r="I11" s="114"/>
      <c r="J11" s="20" t="s">
        <v>3</v>
      </c>
      <c r="K11" s="20">
        <v>5</v>
      </c>
      <c r="L11" s="31" t="s">
        <v>13</v>
      </c>
      <c r="M11" s="31" t="s">
        <v>13</v>
      </c>
      <c r="N11" s="31" t="s">
        <v>13</v>
      </c>
      <c r="O11" s="31" t="s">
        <v>13</v>
      </c>
      <c r="P11" s="31" t="s">
        <v>13</v>
      </c>
      <c r="Q11" s="13">
        <f t="shared" si="1"/>
        <v>768</v>
      </c>
      <c r="R11" s="13">
        <f t="shared" si="2"/>
        <v>2.4000000000000001E-4</v>
      </c>
      <c r="S11" s="1">
        <v>100</v>
      </c>
      <c r="T11" s="13">
        <f t="shared" si="3"/>
        <v>2.4E-2</v>
      </c>
      <c r="U11" s="113"/>
    </row>
    <row r="12" spans="2:21" x14ac:dyDescent="0.3">
      <c r="B12" s="30">
        <v>10</v>
      </c>
      <c r="C12" s="1">
        <f t="shared" si="4"/>
        <v>5</v>
      </c>
      <c r="D12" s="1">
        <f t="shared" si="5"/>
        <v>3</v>
      </c>
      <c r="E12" s="1">
        <f t="shared" si="6"/>
        <v>4</v>
      </c>
      <c r="F12" s="1">
        <f t="shared" si="7"/>
        <v>4</v>
      </c>
      <c r="G12" s="4">
        <f t="shared" si="8"/>
        <v>4</v>
      </c>
      <c r="I12" s="114"/>
      <c r="J12" s="20" t="s">
        <v>3</v>
      </c>
      <c r="K12" s="20">
        <v>4</v>
      </c>
      <c r="L12" s="30" t="s">
        <v>13</v>
      </c>
      <c r="M12" s="30" t="s">
        <v>13</v>
      </c>
      <c r="N12" s="30" t="s">
        <v>13</v>
      </c>
      <c r="O12" s="30" t="s">
        <v>13</v>
      </c>
      <c r="P12" s="30" t="s">
        <v>22</v>
      </c>
      <c r="Q12" s="13">
        <f t="shared" si="1"/>
        <v>3072</v>
      </c>
      <c r="R12" s="13">
        <f t="shared" si="2"/>
        <v>9.6000000000000002E-4</v>
      </c>
      <c r="S12" s="17">
        <v>25</v>
      </c>
      <c r="T12" s="13">
        <f t="shared" si="3"/>
        <v>2.4E-2</v>
      </c>
      <c r="U12" s="113"/>
    </row>
    <row r="13" spans="2:21" x14ac:dyDescent="0.3">
      <c r="B13" s="30">
        <v>9</v>
      </c>
      <c r="C13" s="1">
        <f t="shared" si="4"/>
        <v>6</v>
      </c>
      <c r="D13" s="1">
        <f t="shared" si="5"/>
        <v>4</v>
      </c>
      <c r="E13" s="1">
        <f t="shared" si="6"/>
        <v>4</v>
      </c>
      <c r="F13" s="1">
        <f t="shared" si="7"/>
        <v>4</v>
      </c>
      <c r="G13" s="4">
        <f t="shared" si="8"/>
        <v>5</v>
      </c>
      <c r="I13" s="114"/>
      <c r="J13" s="21" t="s">
        <v>3</v>
      </c>
      <c r="K13" s="21">
        <v>3</v>
      </c>
      <c r="L13" s="23" t="s">
        <v>13</v>
      </c>
      <c r="M13" s="23" t="s">
        <v>13</v>
      </c>
      <c r="N13" s="23" t="s">
        <v>13</v>
      </c>
      <c r="O13" s="23" t="s">
        <v>21</v>
      </c>
      <c r="P13" s="23" t="s">
        <v>57</v>
      </c>
      <c r="Q13" s="13">
        <f t="shared" si="1"/>
        <v>15360</v>
      </c>
      <c r="R13" s="13">
        <f t="shared" si="2"/>
        <v>4.7999999999999996E-3</v>
      </c>
      <c r="S13" s="13">
        <v>5</v>
      </c>
      <c r="T13" s="13">
        <f t="shared" si="3"/>
        <v>2.3999999999999997E-2</v>
      </c>
      <c r="U13" s="113"/>
    </row>
    <row r="14" spans="2:21" x14ac:dyDescent="0.3">
      <c r="B14" s="30" t="s">
        <v>5</v>
      </c>
      <c r="C14" s="1">
        <f t="shared" si="4"/>
        <v>0</v>
      </c>
      <c r="D14" s="1">
        <f t="shared" si="5"/>
        <v>1</v>
      </c>
      <c r="E14" s="1">
        <f t="shared" si="6"/>
        <v>1</v>
      </c>
      <c r="F14" s="1">
        <f t="shared" si="7"/>
        <v>1</v>
      </c>
      <c r="G14" s="4">
        <f t="shared" si="8"/>
        <v>0</v>
      </c>
      <c r="I14" s="114"/>
      <c r="J14" s="20" t="s">
        <v>4</v>
      </c>
      <c r="K14" s="20">
        <v>5</v>
      </c>
      <c r="L14" s="30" t="s">
        <v>14</v>
      </c>
      <c r="M14" s="30" t="s">
        <v>14</v>
      </c>
      <c r="N14" s="30" t="s">
        <v>14</v>
      </c>
      <c r="O14" s="30" t="s">
        <v>14</v>
      </c>
      <c r="P14" s="30" t="s">
        <v>14</v>
      </c>
      <c r="Q14" s="13">
        <f t="shared" si="1"/>
        <v>3000</v>
      </c>
      <c r="R14" s="13">
        <f t="shared" si="2"/>
        <v>9.3749999999999997E-4</v>
      </c>
      <c r="S14" s="13">
        <v>75</v>
      </c>
      <c r="T14" s="13">
        <f t="shared" si="3"/>
        <v>7.03125E-2</v>
      </c>
      <c r="U14" s="113"/>
    </row>
    <row r="15" spans="2:21" x14ac:dyDescent="0.3">
      <c r="B15" s="23" t="s">
        <v>43</v>
      </c>
      <c r="C15" s="7">
        <f>3*C14</f>
        <v>0</v>
      </c>
      <c r="D15" s="7">
        <f t="shared" ref="D15:G15" si="9">3*D14</f>
        <v>3</v>
      </c>
      <c r="E15" s="7">
        <f t="shared" si="9"/>
        <v>3</v>
      </c>
      <c r="F15" s="7">
        <f t="shared" si="9"/>
        <v>3</v>
      </c>
      <c r="G15" s="6">
        <f t="shared" si="9"/>
        <v>0</v>
      </c>
      <c r="I15" s="114"/>
      <c r="J15" s="20" t="s">
        <v>4</v>
      </c>
      <c r="K15" s="20">
        <v>4</v>
      </c>
      <c r="L15" s="30" t="s">
        <v>14</v>
      </c>
      <c r="M15" s="30" t="s">
        <v>14</v>
      </c>
      <c r="N15" s="30" t="s">
        <v>14</v>
      </c>
      <c r="O15" s="30" t="s">
        <v>14</v>
      </c>
      <c r="P15" s="30" t="s">
        <v>23</v>
      </c>
      <c r="Q15" s="13">
        <f t="shared" si="1"/>
        <v>9000</v>
      </c>
      <c r="R15" s="13">
        <f t="shared" si="2"/>
        <v>2.8124999999999999E-3</v>
      </c>
      <c r="S15" s="21">
        <v>20</v>
      </c>
      <c r="T15" s="13">
        <f t="shared" si="3"/>
        <v>5.6249999999999994E-2</v>
      </c>
      <c r="U15" s="113"/>
    </row>
    <row r="16" spans="2:21" x14ac:dyDescent="0.3">
      <c r="I16" s="114"/>
      <c r="J16" s="21" t="s">
        <v>4</v>
      </c>
      <c r="K16" s="21">
        <v>3</v>
      </c>
      <c r="L16" s="23" t="s">
        <v>14</v>
      </c>
      <c r="M16" s="23" t="s">
        <v>14</v>
      </c>
      <c r="N16" s="23" t="s">
        <v>14</v>
      </c>
      <c r="O16" s="23" t="s">
        <v>23</v>
      </c>
      <c r="P16" s="23" t="s">
        <v>57</v>
      </c>
      <c r="Q16" s="13">
        <f t="shared" si="1"/>
        <v>36000</v>
      </c>
      <c r="R16" s="13">
        <f t="shared" si="2"/>
        <v>1.125E-2</v>
      </c>
      <c r="S16" s="7">
        <v>5</v>
      </c>
      <c r="T16" s="13">
        <f t="shared" si="3"/>
        <v>5.6249999999999994E-2</v>
      </c>
      <c r="U16" s="113"/>
    </row>
    <row r="17" spans="1:21" x14ac:dyDescent="0.3">
      <c r="I17" s="114"/>
      <c r="J17" s="20">
        <v>10</v>
      </c>
      <c r="K17" s="20">
        <v>5</v>
      </c>
      <c r="L17" s="30" t="s">
        <v>16</v>
      </c>
      <c r="M17" s="30" t="s">
        <v>16</v>
      </c>
      <c r="N17" s="30" t="s">
        <v>16</v>
      </c>
      <c r="O17" s="30" t="s">
        <v>16</v>
      </c>
      <c r="P17" s="30" t="s">
        <v>16</v>
      </c>
      <c r="Q17" s="13">
        <f t="shared" si="1"/>
        <v>2500</v>
      </c>
      <c r="R17" s="13">
        <f t="shared" si="2"/>
        <v>7.8125000000000004E-4</v>
      </c>
      <c r="S17" s="17">
        <v>75</v>
      </c>
      <c r="T17" s="13">
        <f t="shared" si="3"/>
        <v>5.859375E-2</v>
      </c>
      <c r="U17" s="113"/>
    </row>
    <row r="18" spans="1:21" x14ac:dyDescent="0.3">
      <c r="B18" s="122" t="s">
        <v>11</v>
      </c>
      <c r="C18" s="123"/>
      <c r="D18" s="123"/>
      <c r="E18" s="123"/>
      <c r="F18" s="123"/>
      <c r="G18" s="124"/>
      <c r="I18" s="114"/>
      <c r="J18" s="20">
        <v>10</v>
      </c>
      <c r="K18" s="20">
        <v>4</v>
      </c>
      <c r="L18" s="30" t="s">
        <v>16</v>
      </c>
      <c r="M18" s="30" t="s">
        <v>16</v>
      </c>
      <c r="N18" s="30" t="s">
        <v>16</v>
      </c>
      <c r="O18" s="30" t="s">
        <v>16</v>
      </c>
      <c r="P18" s="30" t="s">
        <v>24</v>
      </c>
      <c r="Q18" s="13">
        <f t="shared" si="1"/>
        <v>7500</v>
      </c>
      <c r="R18" s="13">
        <f t="shared" si="2"/>
        <v>2.3437499999999999E-3</v>
      </c>
      <c r="S18" s="13">
        <v>20</v>
      </c>
      <c r="T18" s="13">
        <f t="shared" si="3"/>
        <v>4.6875E-2</v>
      </c>
      <c r="U18" s="113"/>
    </row>
    <row r="19" spans="1:21" x14ac:dyDescent="0.3">
      <c r="A19" s="8"/>
      <c r="B19" s="12"/>
      <c r="C19" s="13" t="s">
        <v>6</v>
      </c>
      <c r="D19" s="10" t="s">
        <v>7</v>
      </c>
      <c r="E19" s="13" t="s">
        <v>8</v>
      </c>
      <c r="F19" s="10" t="s">
        <v>9</v>
      </c>
      <c r="G19" s="13" t="s">
        <v>10</v>
      </c>
      <c r="I19" s="114"/>
      <c r="J19" s="21">
        <v>10</v>
      </c>
      <c r="K19" s="21">
        <v>3</v>
      </c>
      <c r="L19" s="23" t="s">
        <v>15</v>
      </c>
      <c r="M19" s="23" t="s">
        <v>15</v>
      </c>
      <c r="N19" s="23" t="s">
        <v>15</v>
      </c>
      <c r="O19" s="23" t="s">
        <v>24</v>
      </c>
      <c r="P19" s="23" t="s">
        <v>57</v>
      </c>
      <c r="Q19" s="13">
        <f t="shared" si="1"/>
        <v>30000</v>
      </c>
      <c r="R19" s="13">
        <f t="shared" si="2"/>
        <v>9.3749999999999997E-3</v>
      </c>
      <c r="S19" s="13">
        <v>5</v>
      </c>
      <c r="T19" s="13">
        <f t="shared" si="3"/>
        <v>4.6875E-2</v>
      </c>
      <c r="U19" s="113"/>
    </row>
    <row r="20" spans="1:21" x14ac:dyDescent="0.3">
      <c r="A20" s="8"/>
      <c r="B20" s="24" t="s">
        <v>12</v>
      </c>
      <c r="C20">
        <f>$C$8+C9</f>
        <v>2</v>
      </c>
      <c r="D20">
        <f>$D$8+D9</f>
        <v>4</v>
      </c>
      <c r="E20">
        <f>$E$8+E9</f>
        <v>4</v>
      </c>
      <c r="F20">
        <f>$F$8+F9</f>
        <v>4</v>
      </c>
      <c r="G20" s="15">
        <f>$G$8+G9</f>
        <v>4</v>
      </c>
      <c r="I20" s="114"/>
      <c r="J20" s="20">
        <v>9</v>
      </c>
      <c r="K20" s="20">
        <v>5</v>
      </c>
      <c r="L20" s="30" t="s">
        <v>17</v>
      </c>
      <c r="M20" s="30" t="s">
        <v>17</v>
      </c>
      <c r="N20" s="30" t="s">
        <v>17</v>
      </c>
      <c r="O20" s="30" t="s">
        <v>17</v>
      </c>
      <c r="P20" s="30" t="s">
        <v>17</v>
      </c>
      <c r="Q20" s="13">
        <f t="shared" si="1"/>
        <v>4500</v>
      </c>
      <c r="R20" s="13">
        <f t="shared" si="2"/>
        <v>1.4062499999999999E-3</v>
      </c>
      <c r="S20" s="17">
        <v>50</v>
      </c>
      <c r="T20" s="13">
        <f t="shared" si="3"/>
        <v>7.03125E-2</v>
      </c>
      <c r="U20" s="113"/>
    </row>
    <row r="21" spans="1:21" x14ac:dyDescent="0.3">
      <c r="A21" s="8"/>
      <c r="B21" s="25" t="s">
        <v>13</v>
      </c>
      <c r="C21">
        <f t="shared" ref="C21:C24" si="10">$C$8+C10</f>
        <v>3</v>
      </c>
      <c r="D21">
        <f t="shared" ref="D21:D24" si="11">$D$8+D10</f>
        <v>4</v>
      </c>
      <c r="E21">
        <f t="shared" ref="E21:E24" si="12">$E$8+E10</f>
        <v>4</v>
      </c>
      <c r="F21">
        <f t="shared" ref="F21:F24" si="13">$F$8+F10</f>
        <v>4</v>
      </c>
      <c r="G21" s="8">
        <f t="shared" ref="G21:G24" si="14">$G$8+G10</f>
        <v>4</v>
      </c>
      <c r="I21" s="114"/>
      <c r="J21" s="20">
        <v>9</v>
      </c>
      <c r="K21" s="20">
        <v>4</v>
      </c>
      <c r="L21" s="30" t="s">
        <v>17</v>
      </c>
      <c r="M21" s="30" t="s">
        <v>17</v>
      </c>
      <c r="N21" s="30" t="s">
        <v>17</v>
      </c>
      <c r="O21" s="30" t="s">
        <v>17</v>
      </c>
      <c r="P21" s="30" t="s">
        <v>25</v>
      </c>
      <c r="Q21" s="13">
        <f t="shared" si="1"/>
        <v>10500</v>
      </c>
      <c r="R21" s="13">
        <f t="shared" si="2"/>
        <v>3.2812499999999999E-3</v>
      </c>
      <c r="S21" s="17">
        <v>10</v>
      </c>
      <c r="T21" s="13">
        <f t="shared" si="3"/>
        <v>3.2812500000000001E-2</v>
      </c>
      <c r="U21" s="113"/>
    </row>
    <row r="22" spans="1:21" x14ac:dyDescent="0.3">
      <c r="A22" s="8"/>
      <c r="B22" s="25" t="s">
        <v>14</v>
      </c>
      <c r="C22">
        <f t="shared" si="10"/>
        <v>4</v>
      </c>
      <c r="D22">
        <f t="shared" si="11"/>
        <v>6</v>
      </c>
      <c r="E22">
        <f t="shared" si="12"/>
        <v>5</v>
      </c>
      <c r="F22">
        <f t="shared" si="13"/>
        <v>5</v>
      </c>
      <c r="G22" s="8">
        <f t="shared" si="14"/>
        <v>5</v>
      </c>
      <c r="I22" s="114"/>
      <c r="J22" s="21">
        <v>9</v>
      </c>
      <c r="K22" s="21">
        <v>3</v>
      </c>
      <c r="L22" s="23" t="s">
        <v>17</v>
      </c>
      <c r="M22" s="23" t="s">
        <v>17</v>
      </c>
      <c r="N22" s="23" t="s">
        <v>17</v>
      </c>
      <c r="O22" s="23" t="s">
        <v>25</v>
      </c>
      <c r="P22" s="23" t="s">
        <v>57</v>
      </c>
      <c r="Q22" s="13">
        <f t="shared" si="1"/>
        <v>45000</v>
      </c>
      <c r="R22" s="13">
        <f t="shared" si="2"/>
        <v>1.40625E-2</v>
      </c>
      <c r="S22" s="13">
        <v>5</v>
      </c>
      <c r="T22" s="13">
        <f t="shared" si="3"/>
        <v>7.03125E-2</v>
      </c>
      <c r="U22" s="113"/>
    </row>
    <row r="23" spans="1:21" x14ac:dyDescent="0.3">
      <c r="A23" s="8"/>
      <c r="B23" s="25" t="s">
        <v>16</v>
      </c>
      <c r="C23">
        <f t="shared" si="10"/>
        <v>5</v>
      </c>
      <c r="D23">
        <f t="shared" si="11"/>
        <v>4</v>
      </c>
      <c r="E23">
        <f t="shared" si="12"/>
        <v>5</v>
      </c>
      <c r="F23">
        <f t="shared" si="13"/>
        <v>5</v>
      </c>
      <c r="G23" s="8">
        <f t="shared" si="14"/>
        <v>5</v>
      </c>
      <c r="I23" s="112"/>
      <c r="Q23" s="13" t="s">
        <v>62</v>
      </c>
      <c r="R23" s="159">
        <f>SUM(R7:R22)</f>
        <v>5.9624999999999997E-2</v>
      </c>
      <c r="U23" s="113"/>
    </row>
    <row r="24" spans="1:21" ht="16.8" thickBot="1" x14ac:dyDescent="0.35">
      <c r="A24" s="8"/>
      <c r="B24" s="26" t="s">
        <v>18</v>
      </c>
      <c r="C24" s="14">
        <f t="shared" si="10"/>
        <v>6</v>
      </c>
      <c r="D24" s="14">
        <f t="shared" si="11"/>
        <v>5</v>
      </c>
      <c r="E24" s="14">
        <f t="shared" si="12"/>
        <v>5</v>
      </c>
      <c r="F24" s="14">
        <f t="shared" si="13"/>
        <v>5</v>
      </c>
      <c r="G24" s="16">
        <f t="shared" si="14"/>
        <v>6</v>
      </c>
      <c r="I24" s="115"/>
      <c r="J24" s="116"/>
      <c r="K24" s="116"/>
      <c r="L24" s="116"/>
      <c r="M24" s="116"/>
      <c r="N24" s="116"/>
      <c r="O24" s="116"/>
      <c r="P24" s="116"/>
      <c r="Q24" s="116"/>
      <c r="R24" s="117"/>
      <c r="S24" s="116"/>
      <c r="T24" s="116"/>
      <c r="U24" s="118"/>
    </row>
    <row r="26" spans="1:21" x14ac:dyDescent="0.3">
      <c r="J26" s="125" t="s">
        <v>35</v>
      </c>
      <c r="K26" s="126"/>
      <c r="L26" s="126"/>
      <c r="M26" s="126"/>
      <c r="N26" s="126"/>
      <c r="O26" s="127"/>
    </row>
    <row r="27" spans="1:21" x14ac:dyDescent="0.3">
      <c r="B27" s="122" t="s">
        <v>19</v>
      </c>
      <c r="C27" s="123"/>
      <c r="D27" s="123"/>
      <c r="E27" s="123"/>
      <c r="F27" s="123"/>
      <c r="G27" s="124"/>
      <c r="J27" s="22" t="s">
        <v>36</v>
      </c>
      <c r="K27" s="29" t="s">
        <v>6</v>
      </c>
      <c r="L27" s="29" t="s">
        <v>7</v>
      </c>
      <c r="M27" s="29" t="s">
        <v>8</v>
      </c>
      <c r="N27" s="29" t="s">
        <v>9</v>
      </c>
      <c r="O27" s="34" t="s">
        <v>10</v>
      </c>
    </row>
    <row r="28" spans="1:21" x14ac:dyDescent="0.3">
      <c r="A28" s="8"/>
      <c r="B28" s="19"/>
      <c r="C28" s="13" t="s">
        <v>6</v>
      </c>
      <c r="D28" s="13" t="s">
        <v>7</v>
      </c>
      <c r="E28" s="13" t="s">
        <v>8</v>
      </c>
      <c r="F28" s="10" t="s">
        <v>9</v>
      </c>
      <c r="G28" s="13" t="s">
        <v>10</v>
      </c>
      <c r="H28" s="18"/>
      <c r="J28" s="30">
        <v>1</v>
      </c>
      <c r="K28" s="2" t="s">
        <v>2</v>
      </c>
      <c r="L28" s="2" t="s">
        <v>1</v>
      </c>
      <c r="M28" s="2" t="s">
        <v>1</v>
      </c>
      <c r="N28" s="2" t="s">
        <v>1</v>
      </c>
      <c r="O28" s="5" t="s">
        <v>1</v>
      </c>
    </row>
    <row r="29" spans="1:21" x14ac:dyDescent="0.3">
      <c r="A29" s="8"/>
      <c r="B29" s="27" t="s">
        <v>20</v>
      </c>
      <c r="C29">
        <f>$C$7-C20</f>
        <v>18</v>
      </c>
      <c r="D29">
        <f>$D$7-D20</f>
        <v>16</v>
      </c>
      <c r="E29">
        <f>$E$7-E20</f>
        <v>16</v>
      </c>
      <c r="F29">
        <f>$F$7-F20</f>
        <v>16</v>
      </c>
      <c r="G29" s="15">
        <f>$G$7-G20</f>
        <v>16</v>
      </c>
      <c r="J29" s="30">
        <v>2</v>
      </c>
      <c r="K29" s="2" t="s">
        <v>3</v>
      </c>
      <c r="L29" s="2" t="s">
        <v>2</v>
      </c>
      <c r="M29" s="2" t="s">
        <v>2</v>
      </c>
      <c r="N29" s="2" t="s">
        <v>2</v>
      </c>
      <c r="O29" s="5" t="s">
        <v>2</v>
      </c>
    </row>
    <row r="30" spans="1:21" x14ac:dyDescent="0.3">
      <c r="A30" s="8"/>
      <c r="B30" s="27" t="s">
        <v>22</v>
      </c>
      <c r="C30">
        <f t="shared" ref="C30:C33" si="15">$C$7-C21</f>
        <v>17</v>
      </c>
      <c r="D30">
        <f t="shared" ref="D30:D32" si="16">$D$7-D21</f>
        <v>16</v>
      </c>
      <c r="E30">
        <f t="shared" ref="E30:E33" si="17">$E$7-E21</f>
        <v>16</v>
      </c>
      <c r="F30">
        <f t="shared" ref="F30:F33" si="18">$F$7-F21</f>
        <v>16</v>
      </c>
      <c r="G30" s="8">
        <f t="shared" ref="G30:G33" si="19">$G$7-G21</f>
        <v>16</v>
      </c>
      <c r="J30" s="30">
        <v>3</v>
      </c>
      <c r="K30" s="2" t="s">
        <v>4</v>
      </c>
      <c r="L30" s="2" t="s">
        <v>3</v>
      </c>
      <c r="M30" s="2" t="s">
        <v>3</v>
      </c>
      <c r="N30" s="2" t="s">
        <v>3</v>
      </c>
      <c r="O30" s="5" t="s">
        <v>3</v>
      </c>
    </row>
    <row r="31" spans="1:21" x14ac:dyDescent="0.3">
      <c r="A31" s="8"/>
      <c r="B31" s="27" t="s">
        <v>23</v>
      </c>
      <c r="C31">
        <f t="shared" si="15"/>
        <v>16</v>
      </c>
      <c r="D31">
        <f t="shared" si="16"/>
        <v>14</v>
      </c>
      <c r="E31">
        <f t="shared" si="17"/>
        <v>15</v>
      </c>
      <c r="F31">
        <f t="shared" si="18"/>
        <v>15</v>
      </c>
      <c r="G31" s="8">
        <f t="shared" si="19"/>
        <v>15</v>
      </c>
      <c r="J31" s="30">
        <v>4</v>
      </c>
      <c r="K31" s="2">
        <v>10</v>
      </c>
      <c r="L31" s="2" t="s">
        <v>4</v>
      </c>
      <c r="M31" s="2" t="s">
        <v>4</v>
      </c>
      <c r="N31" s="2" t="s">
        <v>4</v>
      </c>
      <c r="O31" s="5" t="s">
        <v>4</v>
      </c>
    </row>
    <row r="32" spans="1:21" x14ac:dyDescent="0.3">
      <c r="A32" s="8"/>
      <c r="B32" s="27" t="s">
        <v>24</v>
      </c>
      <c r="C32">
        <f t="shared" si="15"/>
        <v>15</v>
      </c>
      <c r="D32">
        <f t="shared" si="16"/>
        <v>16</v>
      </c>
      <c r="E32">
        <f t="shared" si="17"/>
        <v>15</v>
      </c>
      <c r="F32">
        <f t="shared" si="18"/>
        <v>15</v>
      </c>
      <c r="G32" s="8">
        <f t="shared" si="19"/>
        <v>15</v>
      </c>
      <c r="J32" s="30">
        <v>5</v>
      </c>
      <c r="K32" s="2">
        <v>9</v>
      </c>
      <c r="L32" s="2">
        <v>10</v>
      </c>
      <c r="M32" s="2">
        <v>10</v>
      </c>
      <c r="N32" s="2">
        <v>10</v>
      </c>
      <c r="O32" s="5">
        <v>10</v>
      </c>
    </row>
    <row r="33" spans="1:15" x14ac:dyDescent="0.3">
      <c r="A33" s="8"/>
      <c r="B33" s="26" t="s">
        <v>25</v>
      </c>
      <c r="C33" s="14">
        <f t="shared" si="15"/>
        <v>14</v>
      </c>
      <c r="D33" s="14">
        <f>$D$7-D24</f>
        <v>15</v>
      </c>
      <c r="E33" s="14">
        <f t="shared" si="17"/>
        <v>15</v>
      </c>
      <c r="F33" s="14">
        <f t="shared" si="18"/>
        <v>15</v>
      </c>
      <c r="G33" s="16">
        <f t="shared" si="19"/>
        <v>14</v>
      </c>
      <c r="J33" s="30">
        <v>6</v>
      </c>
      <c r="K33" s="2">
        <v>9</v>
      </c>
      <c r="L33" s="2">
        <v>9</v>
      </c>
      <c r="M33" s="2">
        <v>9</v>
      </c>
      <c r="N33" s="2">
        <v>9</v>
      </c>
      <c r="O33" s="5">
        <v>9</v>
      </c>
    </row>
    <row r="34" spans="1:15" x14ac:dyDescent="0.3">
      <c r="J34" s="30">
        <v>7</v>
      </c>
      <c r="K34" s="2" t="s">
        <v>2</v>
      </c>
      <c r="L34" s="2" t="s">
        <v>5</v>
      </c>
      <c r="M34" s="2" t="s">
        <v>5</v>
      </c>
      <c r="N34" s="2" t="s">
        <v>5</v>
      </c>
      <c r="O34" s="5" t="s">
        <v>56</v>
      </c>
    </row>
    <row r="35" spans="1:15" x14ac:dyDescent="0.3">
      <c r="J35" s="30">
        <v>8</v>
      </c>
      <c r="K35" s="2" t="s">
        <v>3</v>
      </c>
      <c r="L35" s="2" t="s">
        <v>2</v>
      </c>
      <c r="M35" s="2" t="s">
        <v>2</v>
      </c>
      <c r="N35" s="2" t="s">
        <v>2</v>
      </c>
      <c r="O35" s="5" t="s">
        <v>2</v>
      </c>
    </row>
    <row r="36" spans="1:15" x14ac:dyDescent="0.3">
      <c r="J36" s="30">
        <v>9</v>
      </c>
      <c r="K36" s="2" t="s">
        <v>4</v>
      </c>
      <c r="L36" s="2" t="s">
        <v>3</v>
      </c>
      <c r="M36" s="2" t="s">
        <v>3</v>
      </c>
      <c r="N36" s="2" t="s">
        <v>3</v>
      </c>
      <c r="O36" s="5" t="s">
        <v>3</v>
      </c>
    </row>
    <row r="37" spans="1:15" x14ac:dyDescent="0.3">
      <c r="J37" s="30">
        <v>10</v>
      </c>
      <c r="K37" s="2">
        <v>10</v>
      </c>
      <c r="L37" s="2" t="s">
        <v>4</v>
      </c>
      <c r="M37" s="2" t="s">
        <v>4</v>
      </c>
      <c r="N37" s="2" t="s">
        <v>4</v>
      </c>
      <c r="O37" s="5" t="s">
        <v>4</v>
      </c>
    </row>
    <row r="38" spans="1:15" x14ac:dyDescent="0.3">
      <c r="J38" s="30">
        <v>11</v>
      </c>
      <c r="K38" s="2">
        <v>9</v>
      </c>
      <c r="L38" s="2">
        <v>10</v>
      </c>
      <c r="M38" s="2">
        <v>10</v>
      </c>
      <c r="N38" s="2">
        <v>10</v>
      </c>
      <c r="O38" s="5">
        <v>10</v>
      </c>
    </row>
    <row r="39" spans="1:15" x14ac:dyDescent="0.3">
      <c r="J39" s="30">
        <v>12</v>
      </c>
      <c r="K39" s="2">
        <v>10</v>
      </c>
      <c r="L39" s="2">
        <v>9</v>
      </c>
      <c r="M39" s="2">
        <v>9</v>
      </c>
      <c r="N39" s="2">
        <v>9</v>
      </c>
      <c r="O39" s="5">
        <v>9</v>
      </c>
    </row>
    <row r="40" spans="1:15" x14ac:dyDescent="0.3">
      <c r="J40" s="30">
        <v>13</v>
      </c>
      <c r="K40" s="2" t="s">
        <v>3</v>
      </c>
      <c r="L40" s="2" t="s">
        <v>2</v>
      </c>
      <c r="M40" s="2" t="s">
        <v>2</v>
      </c>
      <c r="N40" s="2" t="s">
        <v>2</v>
      </c>
      <c r="O40" s="5" t="s">
        <v>2</v>
      </c>
    </row>
    <row r="41" spans="1:15" x14ac:dyDescent="0.3">
      <c r="J41" s="30">
        <v>14</v>
      </c>
      <c r="K41" s="2" t="s">
        <v>4</v>
      </c>
      <c r="L41" s="2" t="s">
        <v>3</v>
      </c>
      <c r="M41" s="2" t="s">
        <v>3</v>
      </c>
      <c r="N41" s="2" t="s">
        <v>3</v>
      </c>
      <c r="O41" s="5" t="s">
        <v>3</v>
      </c>
    </row>
    <row r="42" spans="1:15" x14ac:dyDescent="0.3">
      <c r="J42" s="30">
        <v>15</v>
      </c>
      <c r="K42" s="2">
        <v>10</v>
      </c>
      <c r="L42" s="2" t="s">
        <v>4</v>
      </c>
      <c r="M42" s="2" t="s">
        <v>4</v>
      </c>
      <c r="N42" s="2" t="s">
        <v>4</v>
      </c>
      <c r="O42" s="5" t="s">
        <v>4</v>
      </c>
    </row>
    <row r="43" spans="1:15" x14ac:dyDescent="0.3">
      <c r="J43" s="30">
        <v>16</v>
      </c>
      <c r="K43" s="2">
        <v>9</v>
      </c>
      <c r="L43" s="2">
        <v>10</v>
      </c>
      <c r="M43" s="2">
        <v>10</v>
      </c>
      <c r="N43" s="2">
        <v>10</v>
      </c>
      <c r="O43" s="5">
        <v>10</v>
      </c>
    </row>
    <row r="44" spans="1:15" x14ac:dyDescent="0.3">
      <c r="J44" s="30">
        <v>17</v>
      </c>
      <c r="K44" s="2">
        <v>9</v>
      </c>
      <c r="L44" s="2">
        <v>9</v>
      </c>
      <c r="M44" s="2">
        <v>9</v>
      </c>
      <c r="N44" s="2">
        <v>9</v>
      </c>
      <c r="O44" s="5">
        <v>9</v>
      </c>
    </row>
    <row r="45" spans="1:15" x14ac:dyDescent="0.3">
      <c r="J45" s="30">
        <v>18</v>
      </c>
      <c r="K45" s="2" t="s">
        <v>4</v>
      </c>
      <c r="L45" s="2" t="s">
        <v>4</v>
      </c>
      <c r="M45" s="2" t="s">
        <v>4</v>
      </c>
      <c r="N45" s="2" t="s">
        <v>4</v>
      </c>
      <c r="O45" s="5" t="s">
        <v>4</v>
      </c>
    </row>
    <row r="46" spans="1:15" x14ac:dyDescent="0.3">
      <c r="J46" s="30">
        <v>19</v>
      </c>
      <c r="K46" s="2">
        <v>10</v>
      </c>
      <c r="L46" s="2" t="s">
        <v>4</v>
      </c>
      <c r="M46" s="2">
        <v>10</v>
      </c>
      <c r="N46" s="2">
        <v>10</v>
      </c>
      <c r="O46" s="5">
        <v>10</v>
      </c>
    </row>
    <row r="47" spans="1:15" x14ac:dyDescent="0.3">
      <c r="J47" s="23">
        <v>20</v>
      </c>
      <c r="K47" s="32">
        <v>9</v>
      </c>
      <c r="L47" s="32">
        <v>9</v>
      </c>
      <c r="M47" s="32">
        <v>9</v>
      </c>
      <c r="N47" s="32">
        <v>9</v>
      </c>
      <c r="O47" s="28" t="s">
        <v>56</v>
      </c>
    </row>
  </sheetData>
  <mergeCells count="4">
    <mergeCell ref="B5:G5"/>
    <mergeCell ref="B18:G18"/>
    <mergeCell ref="B27:G27"/>
    <mergeCell ref="J26:O26"/>
  </mergeCells>
  <phoneticPr fontId="1" type="noConversion"/>
  <pageMargins left="0.7" right="0.7" top="0.75" bottom="0.75" header="0.3" footer="0.3"/>
  <ignoredErrors>
    <ignoredError sqref="O47 O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2898-EEDB-44A4-B378-3A843C37E127}">
  <dimension ref="A1:AD82"/>
  <sheetViews>
    <sheetView topLeftCell="E61" zoomScale="85" zoomScaleNormal="85" workbookViewId="0">
      <selection activeCell="O36" sqref="O36"/>
    </sheetView>
  </sheetViews>
  <sheetFormatPr defaultRowHeight="16.2" x14ac:dyDescent="0.3"/>
  <cols>
    <col min="11" max="11" width="9.6640625" bestFit="1" customWidth="1"/>
    <col min="19" max="19" width="13.33203125" bestFit="1" customWidth="1"/>
    <col min="26" max="27" width="10.5546875" bestFit="1" customWidth="1"/>
  </cols>
  <sheetData>
    <row r="1" spans="1:30" ht="16.8" thickTop="1" x14ac:dyDescent="0.3">
      <c r="A1" s="128" t="s">
        <v>46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30"/>
    </row>
    <row r="2" spans="1:30" x14ac:dyDescent="0.3">
      <c r="A2" s="59"/>
      <c r="AD2" s="60"/>
    </row>
    <row r="3" spans="1:30" x14ac:dyDescent="0.3">
      <c r="A3" s="59"/>
      <c r="B3" s="125" t="s">
        <v>35</v>
      </c>
      <c r="C3" s="126"/>
      <c r="D3" s="126"/>
      <c r="E3" s="126"/>
      <c r="F3" s="126"/>
      <c r="G3" s="127"/>
      <c r="J3" s="125" t="s">
        <v>41</v>
      </c>
      <c r="K3" s="126"/>
      <c r="L3" s="126"/>
      <c r="M3" s="126"/>
      <c r="N3" s="126"/>
      <c r="O3" s="127"/>
      <c r="S3" s="45" t="s">
        <v>28</v>
      </c>
      <c r="V3" s="45" t="s">
        <v>45</v>
      </c>
      <c r="AD3" s="60"/>
    </row>
    <row r="4" spans="1:30" x14ac:dyDescent="0.3">
      <c r="A4" s="59"/>
      <c r="B4" s="22" t="s">
        <v>36</v>
      </c>
      <c r="C4" s="29" t="s">
        <v>6</v>
      </c>
      <c r="D4" s="29" t="s">
        <v>7</v>
      </c>
      <c r="E4" s="29" t="s">
        <v>8</v>
      </c>
      <c r="F4" s="29" t="s">
        <v>9</v>
      </c>
      <c r="G4" s="34" t="s">
        <v>10</v>
      </c>
      <c r="J4" s="22" t="s">
        <v>34</v>
      </c>
      <c r="K4" s="29" t="s">
        <v>6</v>
      </c>
      <c r="L4" s="29" t="s">
        <v>7</v>
      </c>
      <c r="M4" s="29" t="s">
        <v>8</v>
      </c>
      <c r="N4" s="29" t="s">
        <v>9</v>
      </c>
      <c r="O4" s="34" t="s">
        <v>10</v>
      </c>
      <c r="S4" s="13">
        <f>PRODUCT(K5:O5)</f>
        <v>3200000</v>
      </c>
      <c r="V4" s="103">
        <f>SUM(AC7:AC37)</f>
        <v>0.65004249999999975</v>
      </c>
      <c r="AD4" s="60"/>
    </row>
    <row r="5" spans="1:30" x14ac:dyDescent="0.3">
      <c r="A5" s="59"/>
      <c r="B5" s="30">
        <v>1</v>
      </c>
      <c r="C5" s="2" t="s">
        <v>2</v>
      </c>
      <c r="D5" s="55" t="s">
        <v>1</v>
      </c>
      <c r="E5" s="55" t="s">
        <v>1</v>
      </c>
      <c r="F5" s="55" t="s">
        <v>1</v>
      </c>
      <c r="G5" s="38" t="s">
        <v>1</v>
      </c>
      <c r="H5" s="2"/>
      <c r="J5" s="22" t="s">
        <v>42</v>
      </c>
      <c r="K5" s="42">
        <f>COUNTA(C5:C24)</f>
        <v>20</v>
      </c>
      <c r="L5" s="42">
        <f t="shared" ref="L5:O5" si="0">COUNTA(D5:D24)</f>
        <v>20</v>
      </c>
      <c r="M5" s="42">
        <f t="shared" si="0"/>
        <v>20</v>
      </c>
      <c r="N5" s="42">
        <f t="shared" si="0"/>
        <v>20</v>
      </c>
      <c r="O5" s="19">
        <f t="shared" si="0"/>
        <v>20</v>
      </c>
      <c r="AD5" s="60"/>
    </row>
    <row r="6" spans="1:30" x14ac:dyDescent="0.3">
      <c r="A6" s="59"/>
      <c r="B6" s="30">
        <v>2</v>
      </c>
      <c r="C6" s="2" t="s">
        <v>3</v>
      </c>
      <c r="D6" s="2" t="s">
        <v>2</v>
      </c>
      <c r="E6" s="2" t="s">
        <v>2</v>
      </c>
      <c r="F6" s="2" t="s">
        <v>2</v>
      </c>
      <c r="G6" s="5" t="s">
        <v>2</v>
      </c>
      <c r="J6" s="43" t="s">
        <v>1</v>
      </c>
      <c r="K6">
        <f>COUNTIF($C$5:$C$24,J6)</f>
        <v>0</v>
      </c>
      <c r="L6">
        <f>COUNTIF($D$5:$D$24,J6)</f>
        <v>1</v>
      </c>
      <c r="M6">
        <f>COUNTIF($E$5:$E$24,J6)</f>
        <v>1</v>
      </c>
      <c r="N6">
        <f>COUNTIF($F$5:$F$24,J6)</f>
        <v>1</v>
      </c>
      <c r="O6" s="8">
        <f>COUNTIF($G$5:$G$24,J6)</f>
        <v>1</v>
      </c>
      <c r="S6" s="33" t="s">
        <v>34</v>
      </c>
      <c r="T6" s="13" t="s">
        <v>33</v>
      </c>
      <c r="U6" s="10" t="s">
        <v>6</v>
      </c>
      <c r="V6" s="10" t="s">
        <v>7</v>
      </c>
      <c r="W6" s="10" t="s">
        <v>8</v>
      </c>
      <c r="X6" s="10" t="s">
        <v>9</v>
      </c>
      <c r="Y6" s="10" t="s">
        <v>10</v>
      </c>
      <c r="Z6" s="13" t="s">
        <v>32</v>
      </c>
      <c r="AA6" s="10" t="s">
        <v>31</v>
      </c>
      <c r="AB6" s="13" t="s">
        <v>30</v>
      </c>
      <c r="AC6" s="11" t="s">
        <v>45</v>
      </c>
      <c r="AD6" s="60"/>
    </row>
    <row r="7" spans="1:30" x14ac:dyDescent="0.3">
      <c r="A7" s="59"/>
      <c r="B7" s="30">
        <v>3</v>
      </c>
      <c r="C7" s="2" t="s">
        <v>4</v>
      </c>
      <c r="D7" s="2" t="s">
        <v>3</v>
      </c>
      <c r="E7" s="2" t="s">
        <v>3</v>
      </c>
      <c r="F7" s="2" t="s">
        <v>3</v>
      </c>
      <c r="G7" s="5" t="s">
        <v>3</v>
      </c>
      <c r="J7" s="30" t="s">
        <v>2</v>
      </c>
      <c r="K7">
        <f t="shared" ref="K7:K12" si="1">COUNTIF($C$5:$C$24,J7)</f>
        <v>1</v>
      </c>
      <c r="L7">
        <f t="shared" ref="L7:L12" si="2">COUNTIF($D$5:$D$24,J7)</f>
        <v>3</v>
      </c>
      <c r="M7">
        <f t="shared" ref="M7:M12" si="3">COUNTIF($E$5:$E$24,J7)</f>
        <v>3</v>
      </c>
      <c r="N7">
        <f t="shared" ref="N7:N12" si="4">COUNTIF($F$5:$F$24,J7)</f>
        <v>3</v>
      </c>
      <c r="O7" s="8">
        <f t="shared" ref="O7:O12" si="5">COUNTIF($G$5:$G$24,J7)</f>
        <v>3</v>
      </c>
      <c r="S7" s="39" t="s">
        <v>2</v>
      </c>
      <c r="T7" s="17">
        <v>5</v>
      </c>
      <c r="U7" s="46" t="s">
        <v>12</v>
      </c>
      <c r="V7" s="46" t="s">
        <v>12</v>
      </c>
      <c r="W7" s="46" t="s">
        <v>12</v>
      </c>
      <c r="X7" s="46" t="s">
        <v>12</v>
      </c>
      <c r="Y7" s="46" t="s">
        <v>12</v>
      </c>
      <c r="Z7" s="17">
        <f>PRODUCT(VLOOKUP(U7,$J$5:$O$24,2,FALSE),VLOOKUP(V7,$J$5:$O$24,3,FALSE),VLOOKUP(W7,$J$5:$O$24,4,FALSE),VLOOKUP(X7,$J$5:$O$24,5,FALSE),VLOOKUP(Y7,$J$5:$O$24,6,FALSE))</f>
        <v>256</v>
      </c>
      <c r="AA7" s="51">
        <f>Z7/$S$4</f>
        <v>8.0000000000000007E-5</v>
      </c>
      <c r="AB7" s="17">
        <f>$E$30</f>
        <v>100</v>
      </c>
      <c r="AC7" s="47">
        <f>AA7*AB7</f>
        <v>8.0000000000000002E-3</v>
      </c>
      <c r="AD7" s="60"/>
    </row>
    <row r="8" spans="1:30" x14ac:dyDescent="0.3">
      <c r="A8" s="59"/>
      <c r="B8" s="30">
        <v>4</v>
      </c>
      <c r="C8" s="2">
        <v>10</v>
      </c>
      <c r="D8" s="2" t="s">
        <v>4</v>
      </c>
      <c r="E8" s="2" t="s">
        <v>4</v>
      </c>
      <c r="F8" s="2" t="s">
        <v>4</v>
      </c>
      <c r="G8" s="5" t="s">
        <v>4</v>
      </c>
      <c r="J8" s="30" t="s">
        <v>3</v>
      </c>
      <c r="K8">
        <f t="shared" si="1"/>
        <v>3</v>
      </c>
      <c r="L8">
        <f t="shared" si="2"/>
        <v>3</v>
      </c>
      <c r="M8">
        <f t="shared" si="3"/>
        <v>3</v>
      </c>
      <c r="N8">
        <f t="shared" si="4"/>
        <v>3</v>
      </c>
      <c r="O8" s="8">
        <f t="shared" si="5"/>
        <v>3</v>
      </c>
      <c r="S8" s="35" t="s">
        <v>2</v>
      </c>
      <c r="T8" s="20">
        <v>4</v>
      </c>
      <c r="U8" s="1" t="s">
        <v>12</v>
      </c>
      <c r="V8" s="1" t="s">
        <v>12</v>
      </c>
      <c r="W8" s="1" t="s">
        <v>12</v>
      </c>
      <c r="X8" s="1" t="s">
        <v>12</v>
      </c>
      <c r="Y8" s="1" t="s">
        <v>20</v>
      </c>
      <c r="Z8" s="20">
        <f>PRODUCT(VLOOKUP(U8,$J$5:$O$24,2,FALSE),VLOOKUP(V8,$J$5:$O$24,3,FALSE),VLOOKUP(W8,$J$5:$O$24,4,FALSE),VLOOKUP(X8,$J$5:$O$24,5,FALSE),VLOOKUP(Y8,$J$5:$O$24,6,FALSE))</f>
        <v>1024</v>
      </c>
      <c r="AA8" s="56">
        <f t="shared" ref="AA8:AA37" si="6">Z8/$S$4</f>
        <v>3.2000000000000003E-4</v>
      </c>
      <c r="AB8" s="20">
        <f>$D$30</f>
        <v>30</v>
      </c>
      <c r="AC8" s="48">
        <f t="shared" ref="AC8:AC37" si="7">AA8*AB8</f>
        <v>9.6000000000000009E-3</v>
      </c>
      <c r="AD8" s="60"/>
    </row>
    <row r="9" spans="1:30" x14ac:dyDescent="0.3">
      <c r="A9" s="59"/>
      <c r="B9" s="30">
        <v>5</v>
      </c>
      <c r="C9" s="2">
        <v>9</v>
      </c>
      <c r="D9" s="2">
        <v>10</v>
      </c>
      <c r="E9" s="2">
        <v>10</v>
      </c>
      <c r="F9" s="2">
        <v>10</v>
      </c>
      <c r="G9" s="5">
        <v>10</v>
      </c>
      <c r="J9" s="30" t="s">
        <v>4</v>
      </c>
      <c r="K9">
        <f t="shared" si="1"/>
        <v>4</v>
      </c>
      <c r="L9">
        <f t="shared" si="2"/>
        <v>5</v>
      </c>
      <c r="M9">
        <f t="shared" si="3"/>
        <v>4</v>
      </c>
      <c r="N9">
        <f t="shared" si="4"/>
        <v>4</v>
      </c>
      <c r="O9" s="8">
        <f t="shared" si="5"/>
        <v>4</v>
      </c>
      <c r="S9" s="36" t="s">
        <v>2</v>
      </c>
      <c r="T9" s="21">
        <v>3</v>
      </c>
      <c r="U9" s="7" t="s">
        <v>12</v>
      </c>
      <c r="V9" s="7" t="s">
        <v>12</v>
      </c>
      <c r="W9" s="7" t="s">
        <v>12</v>
      </c>
      <c r="X9" s="7" t="s">
        <v>20</v>
      </c>
      <c r="Y9" s="7" t="s">
        <v>42</v>
      </c>
      <c r="Z9" s="21">
        <f>PRODUCT(VLOOKUP(U9,$J$5:$O$24,2,FALSE),VLOOKUP(V9,$J$5:$O$24,3,FALSE),VLOOKUP(W9,$J$5:$O$24,4,FALSE),VLOOKUP(X9,$J$5:$O$24,5,FALSE),VLOOKUP(Y9,$J$5:$O$24,6,FALSE))</f>
        <v>5120</v>
      </c>
      <c r="AA9" s="52">
        <f t="shared" si="6"/>
        <v>1.6000000000000001E-3</v>
      </c>
      <c r="AB9" s="21">
        <f>$C$30</f>
        <v>5</v>
      </c>
      <c r="AC9" s="49">
        <f t="shared" si="7"/>
        <v>8.0000000000000002E-3</v>
      </c>
      <c r="AD9" s="60"/>
    </row>
    <row r="10" spans="1:30" x14ac:dyDescent="0.3">
      <c r="A10" s="59"/>
      <c r="B10" s="30">
        <v>6</v>
      </c>
      <c r="C10" s="2">
        <v>9</v>
      </c>
      <c r="D10" s="2">
        <v>9</v>
      </c>
      <c r="E10" s="2">
        <v>9</v>
      </c>
      <c r="F10" s="2">
        <v>9</v>
      </c>
      <c r="G10" s="5">
        <v>9</v>
      </c>
      <c r="J10" s="30">
        <v>10</v>
      </c>
      <c r="K10">
        <f t="shared" si="1"/>
        <v>5</v>
      </c>
      <c r="L10">
        <f t="shared" si="2"/>
        <v>3</v>
      </c>
      <c r="M10">
        <f t="shared" si="3"/>
        <v>4</v>
      </c>
      <c r="N10">
        <f t="shared" si="4"/>
        <v>4</v>
      </c>
      <c r="O10" s="8">
        <f t="shared" si="5"/>
        <v>4</v>
      </c>
      <c r="S10" s="39" t="s">
        <v>3</v>
      </c>
      <c r="T10" s="17">
        <v>5</v>
      </c>
      <c r="U10" s="46" t="s">
        <v>13</v>
      </c>
      <c r="V10" s="46" t="s">
        <v>13</v>
      </c>
      <c r="W10" s="46" t="s">
        <v>13</v>
      </c>
      <c r="X10" s="46" t="s">
        <v>13</v>
      </c>
      <c r="Y10" s="46" t="s">
        <v>13</v>
      </c>
      <c r="Z10" s="17">
        <f t="shared" ref="Z10:Z37" si="8">PRODUCT(VLOOKUP(U10,$J$5:$O$24,2,FALSE),VLOOKUP(V10,$J$5:$O$24,3,FALSE),VLOOKUP(W10,$J$5:$O$24,4,FALSE),VLOOKUP(X10,$J$5:$O$24,5,FALSE),VLOOKUP(Y10,$J$5:$O$24,6,FALSE))</f>
        <v>768</v>
      </c>
      <c r="AA10" s="51">
        <f t="shared" si="6"/>
        <v>2.4000000000000001E-4</v>
      </c>
      <c r="AB10" s="17">
        <f>$E$31</f>
        <v>100</v>
      </c>
      <c r="AC10" s="47">
        <f t="shared" si="7"/>
        <v>2.4E-2</v>
      </c>
      <c r="AD10" s="60"/>
    </row>
    <row r="11" spans="1:30" x14ac:dyDescent="0.3">
      <c r="A11" s="59"/>
      <c r="B11" s="30">
        <v>7</v>
      </c>
      <c r="C11" s="57" t="s">
        <v>5</v>
      </c>
      <c r="D11" s="57" t="s">
        <v>5</v>
      </c>
      <c r="E11" s="57" t="s">
        <v>5</v>
      </c>
      <c r="F11" s="57" t="s">
        <v>5</v>
      </c>
      <c r="G11" s="37" t="s">
        <v>5</v>
      </c>
      <c r="J11" s="30">
        <v>9</v>
      </c>
      <c r="K11">
        <f t="shared" si="1"/>
        <v>6</v>
      </c>
      <c r="L11">
        <f t="shared" si="2"/>
        <v>4</v>
      </c>
      <c r="M11">
        <f t="shared" si="3"/>
        <v>4</v>
      </c>
      <c r="N11">
        <f t="shared" si="4"/>
        <v>4</v>
      </c>
      <c r="O11" s="8">
        <f t="shared" si="5"/>
        <v>4</v>
      </c>
      <c r="S11" s="35" t="s">
        <v>3</v>
      </c>
      <c r="T11" s="20">
        <v>4</v>
      </c>
      <c r="U11" s="1" t="s">
        <v>13</v>
      </c>
      <c r="V11" s="1" t="s">
        <v>13</v>
      </c>
      <c r="W11" s="1" t="s">
        <v>13</v>
      </c>
      <c r="X11" s="1" t="s">
        <v>13</v>
      </c>
      <c r="Y11" s="1" t="s">
        <v>22</v>
      </c>
      <c r="Z11" s="20">
        <f t="shared" si="8"/>
        <v>3072</v>
      </c>
      <c r="AA11" s="56">
        <f t="shared" si="6"/>
        <v>9.6000000000000002E-4</v>
      </c>
      <c r="AB11" s="20">
        <f>$D$31</f>
        <v>25</v>
      </c>
      <c r="AC11" s="48">
        <f t="shared" si="7"/>
        <v>2.4E-2</v>
      </c>
      <c r="AD11" s="60"/>
    </row>
    <row r="12" spans="1:30" x14ac:dyDescent="0.3">
      <c r="A12" s="59"/>
      <c r="B12" s="30">
        <v>8</v>
      </c>
      <c r="C12" s="2" t="s">
        <v>3</v>
      </c>
      <c r="D12" s="2" t="s">
        <v>2</v>
      </c>
      <c r="E12" s="2" t="s">
        <v>2</v>
      </c>
      <c r="F12" s="2" t="s">
        <v>2</v>
      </c>
      <c r="G12" s="5" t="s">
        <v>2</v>
      </c>
      <c r="J12" s="44" t="s">
        <v>5</v>
      </c>
      <c r="K12">
        <f t="shared" si="1"/>
        <v>1</v>
      </c>
      <c r="L12">
        <f t="shared" si="2"/>
        <v>1</v>
      </c>
      <c r="M12">
        <f t="shared" si="3"/>
        <v>1</v>
      </c>
      <c r="N12">
        <f t="shared" si="4"/>
        <v>1</v>
      </c>
      <c r="O12" s="8">
        <f t="shared" si="5"/>
        <v>1</v>
      </c>
      <c r="S12" s="36" t="s">
        <v>3</v>
      </c>
      <c r="T12" s="21">
        <v>3</v>
      </c>
      <c r="U12" s="7" t="s">
        <v>13</v>
      </c>
      <c r="V12" s="7" t="s">
        <v>13</v>
      </c>
      <c r="W12" s="7" t="s">
        <v>13</v>
      </c>
      <c r="X12" s="7" t="s">
        <v>22</v>
      </c>
      <c r="Y12" s="7" t="s">
        <v>42</v>
      </c>
      <c r="Z12" s="21">
        <f t="shared" si="8"/>
        <v>15360</v>
      </c>
      <c r="AA12" s="52">
        <f t="shared" si="6"/>
        <v>4.7999999999999996E-3</v>
      </c>
      <c r="AB12" s="21">
        <f>$C$31</f>
        <v>5</v>
      </c>
      <c r="AC12" s="49">
        <f t="shared" si="7"/>
        <v>2.3999999999999997E-2</v>
      </c>
      <c r="AD12" s="60"/>
    </row>
    <row r="13" spans="1:30" x14ac:dyDescent="0.3">
      <c r="A13" s="59"/>
      <c r="B13" s="30">
        <v>9</v>
      </c>
      <c r="C13" s="2" t="s">
        <v>4</v>
      </c>
      <c r="D13" s="2" t="s">
        <v>3</v>
      </c>
      <c r="E13" s="2" t="s">
        <v>3</v>
      </c>
      <c r="F13" s="2" t="s">
        <v>3</v>
      </c>
      <c r="G13" s="5" t="s">
        <v>3</v>
      </c>
      <c r="J13" s="40" t="s">
        <v>43</v>
      </c>
      <c r="K13" s="14">
        <f>3*K12</f>
        <v>3</v>
      </c>
      <c r="L13" s="14">
        <f t="shared" ref="L13:O13" si="9">3*L12</f>
        <v>3</v>
      </c>
      <c r="M13" s="14">
        <f t="shared" si="9"/>
        <v>3</v>
      </c>
      <c r="N13" s="14">
        <f t="shared" si="9"/>
        <v>3</v>
      </c>
      <c r="O13" s="16">
        <f t="shared" si="9"/>
        <v>3</v>
      </c>
      <c r="S13" s="39" t="s">
        <v>4</v>
      </c>
      <c r="T13" s="17">
        <v>5</v>
      </c>
      <c r="U13" s="46" t="s">
        <v>14</v>
      </c>
      <c r="V13" s="46" t="s">
        <v>14</v>
      </c>
      <c r="W13" s="46" t="s">
        <v>14</v>
      </c>
      <c r="X13" s="46" t="s">
        <v>14</v>
      </c>
      <c r="Y13" s="46" t="s">
        <v>14</v>
      </c>
      <c r="Z13" s="17">
        <f t="shared" si="8"/>
        <v>3000</v>
      </c>
      <c r="AA13" s="51">
        <f t="shared" si="6"/>
        <v>9.3749999999999997E-4</v>
      </c>
      <c r="AB13" s="17">
        <f>$E$32</f>
        <v>75</v>
      </c>
      <c r="AC13" s="47">
        <f t="shared" si="7"/>
        <v>7.03125E-2</v>
      </c>
      <c r="AD13" s="60"/>
    </row>
    <row r="14" spans="1:30" x14ac:dyDescent="0.3">
      <c r="A14" s="59"/>
      <c r="B14" s="30">
        <v>10</v>
      </c>
      <c r="C14" s="2">
        <v>10</v>
      </c>
      <c r="D14" s="2" t="s">
        <v>4</v>
      </c>
      <c r="E14" s="2" t="s">
        <v>4</v>
      </c>
      <c r="F14" s="2" t="s">
        <v>4</v>
      </c>
      <c r="G14" s="5" t="s">
        <v>4</v>
      </c>
      <c r="J14" s="30" t="s">
        <v>12</v>
      </c>
      <c r="K14">
        <f>$K$6+K7</f>
        <v>1</v>
      </c>
      <c r="L14">
        <f>$L$6+L7</f>
        <v>4</v>
      </c>
      <c r="M14">
        <f>$M$6+M7</f>
        <v>4</v>
      </c>
      <c r="N14">
        <f>$N$6+N7</f>
        <v>4</v>
      </c>
      <c r="O14" s="8">
        <f>$O$6+O7</f>
        <v>4</v>
      </c>
      <c r="S14" s="35" t="s">
        <v>4</v>
      </c>
      <c r="T14" s="20">
        <v>4</v>
      </c>
      <c r="U14" s="1" t="s">
        <v>14</v>
      </c>
      <c r="V14" s="1" t="s">
        <v>14</v>
      </c>
      <c r="W14" s="1" t="s">
        <v>14</v>
      </c>
      <c r="X14" s="1" t="s">
        <v>14</v>
      </c>
      <c r="Y14" s="1" t="s">
        <v>23</v>
      </c>
      <c r="Z14" s="20">
        <f t="shared" si="8"/>
        <v>9000</v>
      </c>
      <c r="AA14" s="56">
        <f t="shared" si="6"/>
        <v>2.8124999999999999E-3</v>
      </c>
      <c r="AB14" s="20">
        <f>$D$32</f>
        <v>20</v>
      </c>
      <c r="AC14" s="48">
        <f t="shared" si="7"/>
        <v>5.6249999999999994E-2</v>
      </c>
      <c r="AD14" s="60"/>
    </row>
    <row r="15" spans="1:30" x14ac:dyDescent="0.3">
      <c r="A15" s="59"/>
      <c r="B15" s="30">
        <v>11</v>
      </c>
      <c r="C15" s="2">
        <v>9</v>
      </c>
      <c r="D15" s="2">
        <v>10</v>
      </c>
      <c r="E15" s="2">
        <v>10</v>
      </c>
      <c r="F15" s="2">
        <v>10</v>
      </c>
      <c r="G15" s="5">
        <v>10</v>
      </c>
      <c r="J15" s="30" t="s">
        <v>13</v>
      </c>
      <c r="K15">
        <f t="shared" ref="K15:K18" si="10">$K$6+K8</f>
        <v>3</v>
      </c>
      <c r="L15">
        <f t="shared" ref="L15:L18" si="11">$L$6+L8</f>
        <v>4</v>
      </c>
      <c r="M15">
        <f t="shared" ref="M15:M18" si="12">$M$6+M8</f>
        <v>4</v>
      </c>
      <c r="N15">
        <f t="shared" ref="N15:N18" si="13">$N$6+N8</f>
        <v>4</v>
      </c>
      <c r="O15" s="8">
        <f t="shared" ref="O15:O18" si="14">$O$6+O8</f>
        <v>4</v>
      </c>
      <c r="S15" s="36" t="s">
        <v>4</v>
      </c>
      <c r="T15" s="21">
        <v>3</v>
      </c>
      <c r="U15" s="7" t="s">
        <v>14</v>
      </c>
      <c r="V15" s="7" t="s">
        <v>14</v>
      </c>
      <c r="W15" s="7" t="s">
        <v>14</v>
      </c>
      <c r="X15" s="7" t="s">
        <v>23</v>
      </c>
      <c r="Y15" s="7" t="s">
        <v>42</v>
      </c>
      <c r="Z15" s="21">
        <f t="shared" si="8"/>
        <v>36000</v>
      </c>
      <c r="AA15" s="52">
        <f t="shared" si="6"/>
        <v>1.125E-2</v>
      </c>
      <c r="AB15" s="21">
        <f>$C$32</f>
        <v>5</v>
      </c>
      <c r="AC15" s="49">
        <f t="shared" si="7"/>
        <v>5.6249999999999994E-2</v>
      </c>
      <c r="AD15" s="60"/>
    </row>
    <row r="16" spans="1:30" x14ac:dyDescent="0.3">
      <c r="A16" s="59"/>
      <c r="B16" s="30">
        <v>12</v>
      </c>
      <c r="C16" s="2">
        <v>10</v>
      </c>
      <c r="D16" s="2">
        <v>9</v>
      </c>
      <c r="E16" s="2">
        <v>9</v>
      </c>
      <c r="F16" s="2">
        <v>9</v>
      </c>
      <c r="G16" s="5">
        <v>9</v>
      </c>
      <c r="J16" s="30" t="s">
        <v>14</v>
      </c>
      <c r="K16">
        <f t="shared" si="10"/>
        <v>4</v>
      </c>
      <c r="L16">
        <f t="shared" si="11"/>
        <v>6</v>
      </c>
      <c r="M16">
        <f t="shared" si="12"/>
        <v>5</v>
      </c>
      <c r="N16">
        <f t="shared" si="13"/>
        <v>5</v>
      </c>
      <c r="O16" s="8">
        <f t="shared" si="14"/>
        <v>5</v>
      </c>
      <c r="S16" s="39">
        <v>10</v>
      </c>
      <c r="T16" s="17">
        <v>5</v>
      </c>
      <c r="U16" s="46" t="s">
        <v>16</v>
      </c>
      <c r="V16" s="46" t="s">
        <v>16</v>
      </c>
      <c r="W16" s="46" t="s">
        <v>16</v>
      </c>
      <c r="X16" s="46" t="s">
        <v>16</v>
      </c>
      <c r="Y16" s="46" t="s">
        <v>16</v>
      </c>
      <c r="Z16" s="17">
        <f t="shared" si="8"/>
        <v>2500</v>
      </c>
      <c r="AA16" s="51">
        <f t="shared" si="6"/>
        <v>7.8125000000000004E-4</v>
      </c>
      <c r="AB16" s="17">
        <f>$E$33</f>
        <v>75</v>
      </c>
      <c r="AC16" s="47">
        <f t="shared" si="7"/>
        <v>5.859375E-2</v>
      </c>
      <c r="AD16" s="60"/>
    </row>
    <row r="17" spans="1:30" x14ac:dyDescent="0.3">
      <c r="A17" s="59"/>
      <c r="B17" s="30">
        <v>13</v>
      </c>
      <c r="C17" s="2" t="s">
        <v>3</v>
      </c>
      <c r="D17" s="2" t="s">
        <v>2</v>
      </c>
      <c r="E17" s="2" t="s">
        <v>2</v>
      </c>
      <c r="F17" s="2" t="s">
        <v>2</v>
      </c>
      <c r="G17" s="5" t="s">
        <v>2</v>
      </c>
      <c r="J17" s="30" t="s">
        <v>16</v>
      </c>
      <c r="K17">
        <f t="shared" si="10"/>
        <v>5</v>
      </c>
      <c r="L17">
        <f t="shared" si="11"/>
        <v>4</v>
      </c>
      <c r="M17">
        <f t="shared" si="12"/>
        <v>5</v>
      </c>
      <c r="N17">
        <f t="shared" si="13"/>
        <v>5</v>
      </c>
      <c r="O17" s="8">
        <f t="shared" si="14"/>
        <v>5</v>
      </c>
      <c r="S17" s="35">
        <v>10</v>
      </c>
      <c r="T17" s="20">
        <v>4</v>
      </c>
      <c r="U17" s="1" t="s">
        <v>16</v>
      </c>
      <c r="V17" s="1" t="s">
        <v>16</v>
      </c>
      <c r="W17" s="1" t="s">
        <v>16</v>
      </c>
      <c r="X17" s="1" t="s">
        <v>16</v>
      </c>
      <c r="Y17" s="1" t="s">
        <v>24</v>
      </c>
      <c r="Z17" s="20">
        <f t="shared" si="8"/>
        <v>7500</v>
      </c>
      <c r="AA17" s="56">
        <f t="shared" si="6"/>
        <v>2.3437499999999999E-3</v>
      </c>
      <c r="AB17" s="20">
        <f>$D$33</f>
        <v>20</v>
      </c>
      <c r="AC17" s="48">
        <f t="shared" si="7"/>
        <v>4.6875E-2</v>
      </c>
      <c r="AD17" s="60"/>
    </row>
    <row r="18" spans="1:30" x14ac:dyDescent="0.3">
      <c r="A18" s="59"/>
      <c r="B18" s="30">
        <v>14</v>
      </c>
      <c r="C18" s="2" t="s">
        <v>4</v>
      </c>
      <c r="D18" s="2" t="s">
        <v>3</v>
      </c>
      <c r="E18" s="2" t="s">
        <v>3</v>
      </c>
      <c r="F18" s="2" t="s">
        <v>3</v>
      </c>
      <c r="G18" s="5" t="s">
        <v>3</v>
      </c>
      <c r="J18" s="23" t="s">
        <v>18</v>
      </c>
      <c r="K18" s="14">
        <f t="shared" si="10"/>
        <v>6</v>
      </c>
      <c r="L18" s="14">
        <f t="shared" si="11"/>
        <v>5</v>
      </c>
      <c r="M18" s="14">
        <f t="shared" si="12"/>
        <v>5</v>
      </c>
      <c r="N18" s="14">
        <f t="shared" si="13"/>
        <v>5</v>
      </c>
      <c r="O18" s="16">
        <f t="shared" si="14"/>
        <v>5</v>
      </c>
      <c r="S18" s="36">
        <v>10</v>
      </c>
      <c r="T18" s="21">
        <v>3</v>
      </c>
      <c r="U18" s="7" t="s">
        <v>16</v>
      </c>
      <c r="V18" s="7" t="s">
        <v>16</v>
      </c>
      <c r="W18" s="7" t="s">
        <v>16</v>
      </c>
      <c r="X18" s="7" t="s">
        <v>24</v>
      </c>
      <c r="Y18" s="7" t="s">
        <v>42</v>
      </c>
      <c r="Z18" s="21">
        <f t="shared" si="8"/>
        <v>30000</v>
      </c>
      <c r="AA18" s="52">
        <f t="shared" si="6"/>
        <v>9.3749999999999997E-3</v>
      </c>
      <c r="AB18" s="21">
        <f>$C$33</f>
        <v>5</v>
      </c>
      <c r="AC18" s="49">
        <f t="shared" si="7"/>
        <v>4.6875E-2</v>
      </c>
      <c r="AD18" s="60"/>
    </row>
    <row r="19" spans="1:30" x14ac:dyDescent="0.3">
      <c r="A19" s="59"/>
      <c r="B19" s="30">
        <v>15</v>
      </c>
      <c r="C19" s="2">
        <v>10</v>
      </c>
      <c r="D19" s="2" t="s">
        <v>4</v>
      </c>
      <c r="E19" s="2" t="s">
        <v>4</v>
      </c>
      <c r="F19" s="2" t="s">
        <v>4</v>
      </c>
      <c r="G19" s="5" t="s">
        <v>4</v>
      </c>
      <c r="J19" s="30" t="s">
        <v>20</v>
      </c>
      <c r="K19">
        <f>$K$5-K14</f>
        <v>19</v>
      </c>
      <c r="L19">
        <f>$L$5-L14</f>
        <v>16</v>
      </c>
      <c r="M19">
        <f>$M$5-M14</f>
        <v>16</v>
      </c>
      <c r="N19">
        <f>$N$5-N14</f>
        <v>16</v>
      </c>
      <c r="O19" s="8">
        <f>$O$5-O14</f>
        <v>16</v>
      </c>
      <c r="S19" s="39">
        <v>9</v>
      </c>
      <c r="T19" s="17">
        <v>5</v>
      </c>
      <c r="U19" s="46" t="s">
        <v>18</v>
      </c>
      <c r="V19" s="46" t="s">
        <v>18</v>
      </c>
      <c r="W19" s="46" t="s">
        <v>18</v>
      </c>
      <c r="X19" s="46" t="s">
        <v>18</v>
      </c>
      <c r="Y19" s="46" t="s">
        <v>18</v>
      </c>
      <c r="Z19" s="17">
        <f t="shared" si="8"/>
        <v>3750</v>
      </c>
      <c r="AA19" s="51">
        <f t="shared" si="6"/>
        <v>1.171875E-3</v>
      </c>
      <c r="AB19" s="17">
        <f>$E$34</f>
        <v>50</v>
      </c>
      <c r="AC19" s="47">
        <f t="shared" si="7"/>
        <v>5.859375E-2</v>
      </c>
      <c r="AD19" s="60"/>
    </row>
    <row r="20" spans="1:30" x14ac:dyDescent="0.3">
      <c r="A20" s="59"/>
      <c r="B20" s="30">
        <v>16</v>
      </c>
      <c r="C20" s="2">
        <v>9</v>
      </c>
      <c r="D20" s="2">
        <v>10</v>
      </c>
      <c r="E20" s="2">
        <v>10</v>
      </c>
      <c r="F20" s="2">
        <v>10</v>
      </c>
      <c r="G20" s="5">
        <v>10</v>
      </c>
      <c r="J20" s="30" t="s">
        <v>22</v>
      </c>
      <c r="K20">
        <f t="shared" ref="K20:K23" si="15">$K$5-K15</f>
        <v>17</v>
      </c>
      <c r="L20">
        <f t="shared" ref="L20:L23" si="16">$L$5-L15</f>
        <v>16</v>
      </c>
      <c r="M20">
        <f t="shared" ref="M20:M23" si="17">$M$5-M15</f>
        <v>16</v>
      </c>
      <c r="N20">
        <f t="shared" ref="N20:N22" si="18">$N$5-N15</f>
        <v>16</v>
      </c>
      <c r="O20" s="8">
        <f t="shared" ref="O20:O23" si="19">$O$5-O15</f>
        <v>16</v>
      </c>
      <c r="S20" s="35">
        <v>9</v>
      </c>
      <c r="T20" s="20">
        <v>4</v>
      </c>
      <c r="U20" s="1" t="s">
        <v>18</v>
      </c>
      <c r="V20" s="1" t="s">
        <v>18</v>
      </c>
      <c r="W20" s="1" t="s">
        <v>18</v>
      </c>
      <c r="X20" s="1" t="s">
        <v>18</v>
      </c>
      <c r="Y20" s="1" t="s">
        <v>25</v>
      </c>
      <c r="Z20" s="20">
        <f t="shared" si="8"/>
        <v>11250</v>
      </c>
      <c r="AA20" s="56">
        <f t="shared" si="6"/>
        <v>3.5156250000000001E-3</v>
      </c>
      <c r="AB20" s="20">
        <f>$D$34</f>
        <v>10</v>
      </c>
      <c r="AC20" s="48">
        <f t="shared" si="7"/>
        <v>3.515625E-2</v>
      </c>
      <c r="AD20" s="60"/>
    </row>
    <row r="21" spans="1:30" x14ac:dyDescent="0.3">
      <c r="A21" s="59"/>
      <c r="B21" s="30">
        <v>17</v>
      </c>
      <c r="C21" s="2">
        <v>9</v>
      </c>
      <c r="D21" s="2">
        <v>9</v>
      </c>
      <c r="E21" s="2">
        <v>9</v>
      </c>
      <c r="F21" s="2">
        <v>9</v>
      </c>
      <c r="G21" s="5">
        <v>9</v>
      </c>
      <c r="J21" s="30" t="s">
        <v>23</v>
      </c>
      <c r="K21">
        <f t="shared" si="15"/>
        <v>16</v>
      </c>
      <c r="L21">
        <f t="shared" si="16"/>
        <v>14</v>
      </c>
      <c r="M21">
        <f t="shared" si="17"/>
        <v>15</v>
      </c>
      <c r="N21">
        <f t="shared" si="18"/>
        <v>15</v>
      </c>
      <c r="O21" s="8">
        <f t="shared" si="19"/>
        <v>15</v>
      </c>
      <c r="S21" s="36">
        <v>9</v>
      </c>
      <c r="T21" s="21">
        <v>3</v>
      </c>
      <c r="U21" s="7" t="s">
        <v>18</v>
      </c>
      <c r="V21" s="7" t="s">
        <v>18</v>
      </c>
      <c r="W21" s="7" t="s">
        <v>18</v>
      </c>
      <c r="X21" s="7" t="s">
        <v>25</v>
      </c>
      <c r="Y21" s="7" t="s">
        <v>42</v>
      </c>
      <c r="Z21" s="21">
        <f t="shared" si="8"/>
        <v>45000</v>
      </c>
      <c r="AA21" s="52">
        <f t="shared" si="6"/>
        <v>1.40625E-2</v>
      </c>
      <c r="AB21" s="21">
        <f>$C$34</f>
        <v>5</v>
      </c>
      <c r="AC21" s="49">
        <f t="shared" si="7"/>
        <v>7.03125E-2</v>
      </c>
      <c r="AD21" s="60"/>
    </row>
    <row r="22" spans="1:30" x14ac:dyDescent="0.3">
      <c r="A22" s="59"/>
      <c r="B22" s="30">
        <v>18</v>
      </c>
      <c r="C22" s="2" t="s">
        <v>4</v>
      </c>
      <c r="D22" s="2" t="s">
        <v>4</v>
      </c>
      <c r="E22" s="2" t="s">
        <v>4</v>
      </c>
      <c r="F22" s="2" t="s">
        <v>4</v>
      </c>
      <c r="G22" s="5" t="s">
        <v>4</v>
      </c>
      <c r="J22" s="30" t="s">
        <v>24</v>
      </c>
      <c r="K22">
        <f t="shared" si="15"/>
        <v>15</v>
      </c>
      <c r="L22">
        <f t="shared" si="16"/>
        <v>16</v>
      </c>
      <c r="M22">
        <f t="shared" si="17"/>
        <v>15</v>
      </c>
      <c r="N22">
        <f t="shared" si="18"/>
        <v>15</v>
      </c>
      <c r="O22" s="8">
        <f t="shared" si="19"/>
        <v>15</v>
      </c>
      <c r="S22" s="39" t="s">
        <v>5</v>
      </c>
      <c r="T22" s="17">
        <v>3</v>
      </c>
      <c r="U22" s="41" t="s">
        <v>43</v>
      </c>
      <c r="V22" s="41" t="s">
        <v>43</v>
      </c>
      <c r="W22" s="41" t="s">
        <v>43</v>
      </c>
      <c r="X22" s="46" t="s">
        <v>44</v>
      </c>
      <c r="Y22" s="46" t="s">
        <v>44</v>
      </c>
      <c r="Z22" s="17">
        <f t="shared" si="8"/>
        <v>7803</v>
      </c>
      <c r="AA22" s="51">
        <f t="shared" si="6"/>
        <v>2.4384375000000001E-3</v>
      </c>
      <c r="AB22" s="17">
        <f>$C$35</f>
        <v>2</v>
      </c>
      <c r="AC22" s="47">
        <f t="shared" si="7"/>
        <v>4.8768750000000001E-3</v>
      </c>
      <c r="AD22" s="60"/>
    </row>
    <row r="23" spans="1:30" x14ac:dyDescent="0.3">
      <c r="A23" s="59"/>
      <c r="B23" s="30">
        <v>19</v>
      </c>
      <c r="C23" s="2">
        <v>10</v>
      </c>
      <c r="D23" s="2" t="s">
        <v>4</v>
      </c>
      <c r="E23" s="2">
        <v>10</v>
      </c>
      <c r="F23" s="2">
        <v>10</v>
      </c>
      <c r="G23" s="5">
        <v>10</v>
      </c>
      <c r="J23" s="30" t="s">
        <v>25</v>
      </c>
      <c r="K23">
        <f t="shared" si="15"/>
        <v>14</v>
      </c>
      <c r="L23">
        <f t="shared" si="16"/>
        <v>15</v>
      </c>
      <c r="M23">
        <f t="shared" si="17"/>
        <v>15</v>
      </c>
      <c r="N23">
        <f>$N$5-N18</f>
        <v>15</v>
      </c>
      <c r="O23" s="8">
        <f t="shared" si="19"/>
        <v>15</v>
      </c>
      <c r="S23" s="35" t="s">
        <v>5</v>
      </c>
      <c r="T23" s="20">
        <v>3</v>
      </c>
      <c r="U23" s="2" t="s">
        <v>43</v>
      </c>
      <c r="V23" s="2" t="s">
        <v>43</v>
      </c>
      <c r="W23" s="1" t="s">
        <v>44</v>
      </c>
      <c r="X23" s="2" t="s">
        <v>43</v>
      </c>
      <c r="Y23" s="1" t="s">
        <v>44</v>
      </c>
      <c r="Z23" s="20">
        <f t="shared" si="8"/>
        <v>7803</v>
      </c>
      <c r="AA23" s="56">
        <f t="shared" si="6"/>
        <v>2.4384375000000001E-3</v>
      </c>
      <c r="AB23" s="20">
        <f t="shared" ref="AB23:AB31" si="20">$C$35</f>
        <v>2</v>
      </c>
      <c r="AC23" s="48">
        <f t="shared" si="7"/>
        <v>4.8768750000000001E-3</v>
      </c>
      <c r="AD23" s="60"/>
    </row>
    <row r="24" spans="1:30" x14ac:dyDescent="0.3">
      <c r="A24" s="59"/>
      <c r="B24" s="23">
        <v>20</v>
      </c>
      <c r="C24" s="32">
        <v>9</v>
      </c>
      <c r="D24" s="32">
        <v>9</v>
      </c>
      <c r="E24" s="32">
        <v>9</v>
      </c>
      <c r="F24" s="32">
        <v>9</v>
      </c>
      <c r="G24" s="28">
        <v>9</v>
      </c>
      <c r="J24" s="23" t="s">
        <v>44</v>
      </c>
      <c r="K24" s="14">
        <f>K5-K13</f>
        <v>17</v>
      </c>
      <c r="L24" s="14">
        <f t="shared" ref="L24:O24" si="21">L5-L13</f>
        <v>17</v>
      </c>
      <c r="M24" s="14">
        <f t="shared" si="21"/>
        <v>17</v>
      </c>
      <c r="N24" s="14">
        <f t="shared" si="21"/>
        <v>17</v>
      </c>
      <c r="O24" s="16">
        <f t="shared" si="21"/>
        <v>17</v>
      </c>
      <c r="S24" s="35" t="s">
        <v>5</v>
      </c>
      <c r="T24" s="20">
        <v>3</v>
      </c>
      <c r="U24" s="2" t="s">
        <v>43</v>
      </c>
      <c r="V24" s="2" t="s">
        <v>43</v>
      </c>
      <c r="W24" s="1" t="s">
        <v>44</v>
      </c>
      <c r="X24" s="1" t="s">
        <v>44</v>
      </c>
      <c r="Y24" s="2" t="s">
        <v>43</v>
      </c>
      <c r="Z24" s="20">
        <f t="shared" si="8"/>
        <v>7803</v>
      </c>
      <c r="AA24" s="56">
        <f t="shared" si="6"/>
        <v>2.4384375000000001E-3</v>
      </c>
      <c r="AB24" s="20">
        <f t="shared" si="20"/>
        <v>2</v>
      </c>
      <c r="AC24" s="48">
        <f t="shared" si="7"/>
        <v>4.8768750000000001E-3</v>
      </c>
      <c r="AD24" s="60"/>
    </row>
    <row r="25" spans="1:30" x14ac:dyDescent="0.3">
      <c r="A25" s="59"/>
      <c r="S25" s="35" t="s">
        <v>5</v>
      </c>
      <c r="T25" s="20">
        <v>3</v>
      </c>
      <c r="U25" s="2" t="s">
        <v>43</v>
      </c>
      <c r="V25" s="1" t="s">
        <v>44</v>
      </c>
      <c r="W25" s="2" t="s">
        <v>43</v>
      </c>
      <c r="X25" s="2" t="s">
        <v>43</v>
      </c>
      <c r="Y25" s="1" t="s">
        <v>44</v>
      </c>
      <c r="Z25" s="20">
        <f t="shared" si="8"/>
        <v>7803</v>
      </c>
      <c r="AA25" s="56">
        <f t="shared" si="6"/>
        <v>2.4384375000000001E-3</v>
      </c>
      <c r="AB25" s="20">
        <f t="shared" si="20"/>
        <v>2</v>
      </c>
      <c r="AC25" s="48">
        <f t="shared" si="7"/>
        <v>4.8768750000000001E-3</v>
      </c>
      <c r="AD25" s="60"/>
    </row>
    <row r="26" spans="1:30" x14ac:dyDescent="0.3">
      <c r="A26" s="59"/>
      <c r="S26" s="35" t="s">
        <v>5</v>
      </c>
      <c r="T26" s="20">
        <v>3</v>
      </c>
      <c r="U26" s="2" t="s">
        <v>43</v>
      </c>
      <c r="V26" s="1" t="s">
        <v>44</v>
      </c>
      <c r="W26" s="2" t="s">
        <v>43</v>
      </c>
      <c r="X26" s="1" t="s">
        <v>44</v>
      </c>
      <c r="Y26" s="2" t="s">
        <v>43</v>
      </c>
      <c r="Z26" s="20">
        <f t="shared" si="8"/>
        <v>7803</v>
      </c>
      <c r="AA26" s="56">
        <f t="shared" si="6"/>
        <v>2.4384375000000001E-3</v>
      </c>
      <c r="AB26" s="20">
        <f t="shared" si="20"/>
        <v>2</v>
      </c>
      <c r="AC26" s="48">
        <f t="shared" si="7"/>
        <v>4.8768750000000001E-3</v>
      </c>
      <c r="AD26" s="60"/>
    </row>
    <row r="27" spans="1:30" x14ac:dyDescent="0.3">
      <c r="A27" s="59"/>
      <c r="S27" s="35" t="s">
        <v>5</v>
      </c>
      <c r="T27" s="20">
        <v>3</v>
      </c>
      <c r="U27" s="2" t="s">
        <v>43</v>
      </c>
      <c r="V27" s="1" t="s">
        <v>44</v>
      </c>
      <c r="W27" s="1" t="s">
        <v>44</v>
      </c>
      <c r="X27" s="2" t="s">
        <v>43</v>
      </c>
      <c r="Y27" s="2" t="s">
        <v>43</v>
      </c>
      <c r="Z27" s="20">
        <f t="shared" si="8"/>
        <v>7803</v>
      </c>
      <c r="AA27" s="56">
        <f t="shared" si="6"/>
        <v>2.4384375000000001E-3</v>
      </c>
      <c r="AB27" s="20">
        <f t="shared" si="20"/>
        <v>2</v>
      </c>
      <c r="AC27" s="48">
        <f t="shared" si="7"/>
        <v>4.8768750000000001E-3</v>
      </c>
      <c r="AD27" s="60"/>
    </row>
    <row r="28" spans="1:30" x14ac:dyDescent="0.3">
      <c r="A28" s="59"/>
      <c r="B28" s="125" t="s">
        <v>37</v>
      </c>
      <c r="C28" s="126"/>
      <c r="D28" s="126"/>
      <c r="E28" s="127"/>
      <c r="S28" s="35" t="s">
        <v>5</v>
      </c>
      <c r="T28" s="20">
        <v>3</v>
      </c>
      <c r="U28" s="1" t="s">
        <v>44</v>
      </c>
      <c r="V28" s="2" t="s">
        <v>43</v>
      </c>
      <c r="W28" s="2" t="s">
        <v>43</v>
      </c>
      <c r="X28" s="2" t="s">
        <v>43</v>
      </c>
      <c r="Y28" s="1" t="s">
        <v>44</v>
      </c>
      <c r="Z28" s="20">
        <f t="shared" si="8"/>
        <v>7803</v>
      </c>
      <c r="AA28" s="56">
        <f t="shared" si="6"/>
        <v>2.4384375000000001E-3</v>
      </c>
      <c r="AB28" s="20">
        <f t="shared" si="20"/>
        <v>2</v>
      </c>
      <c r="AC28" s="48">
        <f t="shared" si="7"/>
        <v>4.8768750000000001E-3</v>
      </c>
      <c r="AD28" s="60"/>
    </row>
    <row r="29" spans="1:30" x14ac:dyDescent="0.3">
      <c r="A29" s="59"/>
      <c r="B29" s="22" t="s">
        <v>34</v>
      </c>
      <c r="C29" s="29" t="s">
        <v>38</v>
      </c>
      <c r="D29" s="29" t="s">
        <v>39</v>
      </c>
      <c r="E29" s="34" t="s">
        <v>40</v>
      </c>
      <c r="S29" s="35" t="s">
        <v>5</v>
      </c>
      <c r="T29" s="20">
        <v>3</v>
      </c>
      <c r="U29" s="1" t="s">
        <v>44</v>
      </c>
      <c r="V29" s="2" t="s">
        <v>43</v>
      </c>
      <c r="W29" s="2" t="s">
        <v>43</v>
      </c>
      <c r="X29" s="1" t="s">
        <v>44</v>
      </c>
      <c r="Y29" s="2" t="s">
        <v>43</v>
      </c>
      <c r="Z29" s="20">
        <f t="shared" si="8"/>
        <v>7803</v>
      </c>
      <c r="AA29" s="56">
        <f t="shared" si="6"/>
        <v>2.4384375000000001E-3</v>
      </c>
      <c r="AB29" s="20">
        <f t="shared" si="20"/>
        <v>2</v>
      </c>
      <c r="AC29" s="48">
        <f t="shared" si="7"/>
        <v>4.8768750000000001E-3</v>
      </c>
      <c r="AD29" s="60"/>
    </row>
    <row r="30" spans="1:30" x14ac:dyDescent="0.3">
      <c r="A30" s="59"/>
      <c r="B30" s="30" t="s">
        <v>2</v>
      </c>
      <c r="C30" s="1">
        <v>5</v>
      </c>
      <c r="D30" s="1">
        <v>30</v>
      </c>
      <c r="E30" s="4">
        <v>100</v>
      </c>
      <c r="S30" s="35" t="s">
        <v>5</v>
      </c>
      <c r="T30" s="20">
        <v>3</v>
      </c>
      <c r="U30" s="1" t="s">
        <v>44</v>
      </c>
      <c r="V30" s="2" t="s">
        <v>43</v>
      </c>
      <c r="W30" s="1" t="s">
        <v>44</v>
      </c>
      <c r="X30" s="2" t="s">
        <v>43</v>
      </c>
      <c r="Y30" s="2" t="s">
        <v>43</v>
      </c>
      <c r="Z30" s="20">
        <f t="shared" si="8"/>
        <v>7803</v>
      </c>
      <c r="AA30" s="56">
        <f t="shared" si="6"/>
        <v>2.4384375000000001E-3</v>
      </c>
      <c r="AB30" s="20">
        <f t="shared" si="20"/>
        <v>2</v>
      </c>
      <c r="AC30" s="48">
        <f t="shared" si="7"/>
        <v>4.8768750000000001E-3</v>
      </c>
      <c r="AD30" s="60"/>
    </row>
    <row r="31" spans="1:30" x14ac:dyDescent="0.3">
      <c r="A31" s="59"/>
      <c r="B31" s="30" t="s">
        <v>3</v>
      </c>
      <c r="C31" s="1">
        <v>5</v>
      </c>
      <c r="D31" s="1">
        <v>25</v>
      </c>
      <c r="E31" s="4">
        <v>100</v>
      </c>
      <c r="S31" s="36" t="s">
        <v>5</v>
      </c>
      <c r="T31" s="21">
        <v>3</v>
      </c>
      <c r="U31" s="7" t="s">
        <v>44</v>
      </c>
      <c r="V31" s="7" t="s">
        <v>44</v>
      </c>
      <c r="W31" s="32" t="s">
        <v>43</v>
      </c>
      <c r="X31" s="32" t="s">
        <v>43</v>
      </c>
      <c r="Y31" s="32" t="s">
        <v>43</v>
      </c>
      <c r="Z31" s="21">
        <f t="shared" si="8"/>
        <v>7803</v>
      </c>
      <c r="AA31" s="52">
        <f t="shared" si="6"/>
        <v>2.4384375000000001E-3</v>
      </c>
      <c r="AB31" s="21">
        <f t="shared" si="20"/>
        <v>2</v>
      </c>
      <c r="AC31" s="49">
        <f t="shared" si="7"/>
        <v>4.8768750000000001E-3</v>
      </c>
      <c r="AD31" s="60"/>
    </row>
    <row r="32" spans="1:30" x14ac:dyDescent="0.3">
      <c r="A32" s="59"/>
      <c r="B32" s="30" t="s">
        <v>4</v>
      </c>
      <c r="C32" s="1">
        <v>5</v>
      </c>
      <c r="D32" s="1">
        <v>20</v>
      </c>
      <c r="E32" s="4">
        <v>75</v>
      </c>
      <c r="S32" s="39" t="s">
        <v>5</v>
      </c>
      <c r="T32" s="17">
        <v>4</v>
      </c>
      <c r="U32" s="41" t="s">
        <v>43</v>
      </c>
      <c r="V32" s="41" t="s">
        <v>43</v>
      </c>
      <c r="W32" s="41" t="s">
        <v>43</v>
      </c>
      <c r="X32" s="41" t="s">
        <v>43</v>
      </c>
      <c r="Y32" s="46" t="s">
        <v>44</v>
      </c>
      <c r="Z32" s="17">
        <f t="shared" si="8"/>
        <v>1377</v>
      </c>
      <c r="AA32" s="51">
        <f t="shared" si="6"/>
        <v>4.3031249999999998E-4</v>
      </c>
      <c r="AB32" s="17">
        <f>$D$35</f>
        <v>2</v>
      </c>
      <c r="AC32" s="47">
        <f t="shared" si="7"/>
        <v>8.6062499999999995E-4</v>
      </c>
      <c r="AD32" s="60"/>
    </row>
    <row r="33" spans="1:30" x14ac:dyDescent="0.3">
      <c r="A33" s="59"/>
      <c r="B33" s="30">
        <v>10</v>
      </c>
      <c r="C33" s="1">
        <v>5</v>
      </c>
      <c r="D33" s="1">
        <v>20</v>
      </c>
      <c r="E33" s="4">
        <v>75</v>
      </c>
      <c r="S33" s="35" t="s">
        <v>5</v>
      </c>
      <c r="T33" s="20">
        <v>4</v>
      </c>
      <c r="U33" s="2" t="s">
        <v>43</v>
      </c>
      <c r="V33" s="2" t="s">
        <v>43</v>
      </c>
      <c r="W33" s="2" t="s">
        <v>43</v>
      </c>
      <c r="X33" s="1" t="s">
        <v>44</v>
      </c>
      <c r="Y33" s="2" t="s">
        <v>43</v>
      </c>
      <c r="Z33" s="20">
        <f t="shared" si="8"/>
        <v>1377</v>
      </c>
      <c r="AA33" s="56">
        <f t="shared" si="6"/>
        <v>4.3031249999999998E-4</v>
      </c>
      <c r="AB33" s="20">
        <f t="shared" ref="AB33:AB36" si="22">$D$35</f>
        <v>2</v>
      </c>
      <c r="AC33" s="48">
        <f t="shared" si="7"/>
        <v>8.6062499999999995E-4</v>
      </c>
      <c r="AD33" s="60"/>
    </row>
    <row r="34" spans="1:30" x14ac:dyDescent="0.3">
      <c r="A34" s="59"/>
      <c r="B34" s="30">
        <v>9</v>
      </c>
      <c r="C34" s="1">
        <v>5</v>
      </c>
      <c r="D34" s="1">
        <v>10</v>
      </c>
      <c r="E34" s="4">
        <v>50</v>
      </c>
      <c r="S34" s="35" t="s">
        <v>5</v>
      </c>
      <c r="T34" s="20">
        <v>4</v>
      </c>
      <c r="U34" s="2" t="s">
        <v>43</v>
      </c>
      <c r="V34" s="2" t="s">
        <v>43</v>
      </c>
      <c r="W34" s="1" t="s">
        <v>44</v>
      </c>
      <c r="X34" s="2" t="s">
        <v>43</v>
      </c>
      <c r="Y34" s="2" t="s">
        <v>43</v>
      </c>
      <c r="Z34" s="20">
        <f t="shared" si="8"/>
        <v>1377</v>
      </c>
      <c r="AA34" s="56">
        <f t="shared" si="6"/>
        <v>4.3031249999999998E-4</v>
      </c>
      <c r="AB34" s="20">
        <f t="shared" si="22"/>
        <v>2</v>
      </c>
      <c r="AC34" s="48">
        <f t="shared" si="7"/>
        <v>8.6062499999999995E-4</v>
      </c>
      <c r="AD34" s="60"/>
    </row>
    <row r="35" spans="1:30" x14ac:dyDescent="0.3">
      <c r="A35" s="59"/>
      <c r="B35" s="40" t="s">
        <v>5</v>
      </c>
      <c r="C35" s="7">
        <v>2</v>
      </c>
      <c r="D35" s="7">
        <v>2</v>
      </c>
      <c r="E35" s="6">
        <v>2</v>
      </c>
      <c r="S35" s="35" t="s">
        <v>5</v>
      </c>
      <c r="T35" s="20">
        <v>4</v>
      </c>
      <c r="U35" s="2" t="s">
        <v>43</v>
      </c>
      <c r="V35" s="1" t="s">
        <v>44</v>
      </c>
      <c r="W35" s="2" t="s">
        <v>43</v>
      </c>
      <c r="X35" s="2" t="s">
        <v>43</v>
      </c>
      <c r="Y35" s="2" t="s">
        <v>43</v>
      </c>
      <c r="Z35" s="20">
        <f t="shared" si="8"/>
        <v>1377</v>
      </c>
      <c r="AA35" s="56">
        <f t="shared" si="6"/>
        <v>4.3031249999999998E-4</v>
      </c>
      <c r="AB35" s="20">
        <f t="shared" si="22"/>
        <v>2</v>
      </c>
      <c r="AC35" s="48">
        <f t="shared" si="7"/>
        <v>8.6062499999999995E-4</v>
      </c>
      <c r="AD35" s="60"/>
    </row>
    <row r="36" spans="1:30" x14ac:dyDescent="0.3">
      <c r="A36" s="59"/>
      <c r="S36" s="36" t="s">
        <v>5</v>
      </c>
      <c r="T36" s="21">
        <v>4</v>
      </c>
      <c r="U36" s="7" t="s">
        <v>44</v>
      </c>
      <c r="V36" s="32" t="s">
        <v>43</v>
      </c>
      <c r="W36" s="32" t="s">
        <v>43</v>
      </c>
      <c r="X36" s="32" t="s">
        <v>43</v>
      </c>
      <c r="Y36" s="32" t="s">
        <v>43</v>
      </c>
      <c r="Z36" s="21">
        <f t="shared" si="8"/>
        <v>1377</v>
      </c>
      <c r="AA36" s="52">
        <f t="shared" si="6"/>
        <v>4.3031249999999998E-4</v>
      </c>
      <c r="AB36" s="21">
        <f t="shared" si="22"/>
        <v>2</v>
      </c>
      <c r="AC36" s="49">
        <f t="shared" si="7"/>
        <v>8.6062499999999995E-4</v>
      </c>
      <c r="AD36" s="60"/>
    </row>
    <row r="37" spans="1:30" x14ac:dyDescent="0.3">
      <c r="A37" s="59"/>
      <c r="S37" s="33" t="s">
        <v>5</v>
      </c>
      <c r="T37" s="13">
        <v>5</v>
      </c>
      <c r="U37" s="29" t="s">
        <v>43</v>
      </c>
      <c r="V37" s="29" t="s">
        <v>43</v>
      </c>
      <c r="W37" s="29" t="s">
        <v>43</v>
      </c>
      <c r="X37" s="29" t="s">
        <v>43</v>
      </c>
      <c r="Y37" s="29" t="s">
        <v>43</v>
      </c>
      <c r="Z37" s="13">
        <f t="shared" si="8"/>
        <v>243</v>
      </c>
      <c r="AA37" s="53">
        <f t="shared" si="6"/>
        <v>7.5937499999999996E-5</v>
      </c>
      <c r="AB37" s="13">
        <f>$E$35</f>
        <v>2</v>
      </c>
      <c r="AC37" s="50">
        <f t="shared" si="7"/>
        <v>1.5187499999999999E-4</v>
      </c>
      <c r="AD37" s="60"/>
    </row>
    <row r="38" spans="1:30" x14ac:dyDescent="0.3">
      <c r="A38" s="59"/>
      <c r="Z38" s="9" t="s">
        <v>62</v>
      </c>
      <c r="AA38" s="106">
        <f>SUM(AA7:AA37)</f>
        <v>8.0861875000000014E-2</v>
      </c>
      <c r="AB38" s="105"/>
      <c r="AD38" s="60"/>
    </row>
    <row r="39" spans="1:30" ht="16.8" thickBot="1" x14ac:dyDescent="0.35">
      <c r="A39" s="61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107"/>
      <c r="AB39" s="62"/>
      <c r="AC39" s="62"/>
      <c r="AD39" s="63"/>
    </row>
    <row r="40" spans="1:30" ht="16.8" thickTop="1" x14ac:dyDescent="0.3"/>
    <row r="41" spans="1:30" x14ac:dyDescent="0.3">
      <c r="O41" s="70" t="s">
        <v>55</v>
      </c>
      <c r="P41" s="69">
        <f>$V$4+SUM($L$76:$N$76)</f>
        <v>1.0476343643323611</v>
      </c>
    </row>
    <row r="42" spans="1:30" ht="16.8" thickBot="1" x14ac:dyDescent="0.35"/>
    <row r="43" spans="1:30" ht="16.8" thickTop="1" x14ac:dyDescent="0.3">
      <c r="A43" s="128" t="s">
        <v>54</v>
      </c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30"/>
    </row>
    <row r="44" spans="1:30" x14ac:dyDescent="0.3">
      <c r="A44" s="59"/>
      <c r="AD44" s="60"/>
    </row>
    <row r="45" spans="1:30" x14ac:dyDescent="0.3">
      <c r="A45" s="59"/>
      <c r="B45" s="125" t="s">
        <v>35</v>
      </c>
      <c r="C45" s="126"/>
      <c r="D45" s="126"/>
      <c r="E45" s="126"/>
      <c r="F45" s="126"/>
      <c r="G45" s="127"/>
      <c r="J45" s="134" t="s">
        <v>41</v>
      </c>
      <c r="K45" s="135"/>
      <c r="L45" s="135"/>
      <c r="M45" s="135"/>
      <c r="N45" s="135"/>
      <c r="O45" s="136"/>
      <c r="S45" s="45" t="s">
        <v>28</v>
      </c>
      <c r="V45" s="45" t="s">
        <v>45</v>
      </c>
      <c r="AD45" s="60"/>
    </row>
    <row r="46" spans="1:30" x14ac:dyDescent="0.3">
      <c r="A46" s="59"/>
      <c r="B46" s="22" t="s">
        <v>36</v>
      </c>
      <c r="C46" s="29" t="s">
        <v>6</v>
      </c>
      <c r="D46" s="29" t="s">
        <v>7</v>
      </c>
      <c r="E46" s="29" t="s">
        <v>8</v>
      </c>
      <c r="F46" s="29" t="s">
        <v>9</v>
      </c>
      <c r="G46" s="34" t="s">
        <v>10</v>
      </c>
      <c r="J46" s="22" t="s">
        <v>34</v>
      </c>
      <c r="K46" s="29" t="s">
        <v>6</v>
      </c>
      <c r="L46" s="29" t="s">
        <v>7</v>
      </c>
      <c r="M46" s="29" t="s">
        <v>8</v>
      </c>
      <c r="N46" s="29" t="s">
        <v>9</v>
      </c>
      <c r="O46" s="34" t="s">
        <v>10</v>
      </c>
      <c r="S46" s="13">
        <f>PRODUCT(K47:O47)</f>
        <v>3040000</v>
      </c>
      <c r="V46" s="103">
        <f>SUM(AC49:AC79)</f>
        <v>1.0227654605263163</v>
      </c>
      <c r="AD46" s="60"/>
    </row>
    <row r="47" spans="1:30" x14ac:dyDescent="0.3">
      <c r="A47" s="59"/>
      <c r="B47" s="30">
        <v>1</v>
      </c>
      <c r="C47" s="2" t="s">
        <v>2</v>
      </c>
      <c r="D47" s="55" t="s">
        <v>1</v>
      </c>
      <c r="E47" s="55" t="s">
        <v>1</v>
      </c>
      <c r="F47" s="55" t="s">
        <v>1</v>
      </c>
      <c r="G47" s="38" t="s">
        <v>1</v>
      </c>
      <c r="J47" s="22" t="s">
        <v>42</v>
      </c>
      <c r="K47" s="42">
        <f>COUNTA(C47:C66)</f>
        <v>20</v>
      </c>
      <c r="L47" s="42">
        <f t="shared" ref="L47" si="23">COUNTA(D47:D66)</f>
        <v>20</v>
      </c>
      <c r="M47" s="42">
        <f t="shared" ref="M47" si="24">COUNTA(E47:E66)</f>
        <v>20</v>
      </c>
      <c r="N47" s="42">
        <f t="shared" ref="N47" si="25">COUNTA(F47:F66)</f>
        <v>20</v>
      </c>
      <c r="O47" s="19">
        <f t="shared" ref="O47" si="26">COUNTA(G47:G66)</f>
        <v>19</v>
      </c>
      <c r="AD47" s="60"/>
    </row>
    <row r="48" spans="1:30" x14ac:dyDescent="0.3">
      <c r="A48" s="59"/>
      <c r="B48" s="30">
        <v>2</v>
      </c>
      <c r="C48" s="2" t="s">
        <v>3</v>
      </c>
      <c r="D48" s="2" t="s">
        <v>2</v>
      </c>
      <c r="E48" s="2" t="s">
        <v>2</v>
      </c>
      <c r="F48" s="2" t="s">
        <v>2</v>
      </c>
      <c r="G48" s="5" t="s">
        <v>2</v>
      </c>
      <c r="J48" s="43" t="s">
        <v>1</v>
      </c>
      <c r="K48">
        <f>COUNTIF($C$47:$C$66,J48)</f>
        <v>0</v>
      </c>
      <c r="L48">
        <f>COUNTIF($D$47:$D$66,J48)</f>
        <v>2</v>
      </c>
      <c r="M48">
        <f>COUNTIF($E$47:$E$66,J48)</f>
        <v>2</v>
      </c>
      <c r="N48">
        <f>COUNTIF($F$47:$F$66,J48)</f>
        <v>2</v>
      </c>
      <c r="O48" s="8">
        <f>COUNTIF($G$47:$G$66,J48)</f>
        <v>2</v>
      </c>
      <c r="S48" s="33" t="s">
        <v>34</v>
      </c>
      <c r="T48" s="13" t="s">
        <v>33</v>
      </c>
      <c r="U48" s="10" t="s">
        <v>6</v>
      </c>
      <c r="V48" s="10" t="s">
        <v>7</v>
      </c>
      <c r="W48" s="10" t="s">
        <v>8</v>
      </c>
      <c r="X48" s="10" t="s">
        <v>9</v>
      </c>
      <c r="Y48" s="10" t="s">
        <v>10</v>
      </c>
      <c r="Z48" s="13" t="s">
        <v>32</v>
      </c>
      <c r="AA48" s="11" t="s">
        <v>31</v>
      </c>
      <c r="AB48" s="13" t="s">
        <v>30</v>
      </c>
      <c r="AC48" s="11" t="s">
        <v>29</v>
      </c>
      <c r="AD48" s="60"/>
    </row>
    <row r="49" spans="1:30" x14ac:dyDescent="0.3">
      <c r="A49" s="59"/>
      <c r="B49" s="30">
        <v>3</v>
      </c>
      <c r="C49" s="2" t="s">
        <v>4</v>
      </c>
      <c r="D49" s="2" t="s">
        <v>3</v>
      </c>
      <c r="E49" s="2" t="s">
        <v>3</v>
      </c>
      <c r="F49" s="2" t="s">
        <v>3</v>
      </c>
      <c r="G49" s="5" t="s">
        <v>3</v>
      </c>
      <c r="J49" s="30" t="s">
        <v>2</v>
      </c>
      <c r="K49">
        <f t="shared" ref="K49:K54" si="27">COUNTIF($C$47:$C$66,J49)</f>
        <v>1</v>
      </c>
      <c r="L49">
        <f t="shared" ref="L49:L54" si="28">COUNTIF($D$47:$D$66,J49)</f>
        <v>3</v>
      </c>
      <c r="M49">
        <f t="shared" ref="M49:M54" si="29">COUNTIF($E$47:$E$66,J49)</f>
        <v>3</v>
      </c>
      <c r="N49">
        <f t="shared" ref="N49:N54" si="30">COUNTIF($F$47:$F$66,J49)</f>
        <v>3</v>
      </c>
      <c r="O49" s="8">
        <f t="shared" ref="O49:O54" si="31">COUNTIF($G$47:$G$66,J49)</f>
        <v>3</v>
      </c>
      <c r="S49" s="39" t="s">
        <v>2</v>
      </c>
      <c r="T49" s="17">
        <v>5</v>
      </c>
      <c r="U49" s="46" t="s">
        <v>12</v>
      </c>
      <c r="V49" s="46" t="s">
        <v>12</v>
      </c>
      <c r="W49" s="46" t="s">
        <v>12</v>
      </c>
      <c r="X49" s="46" t="s">
        <v>12</v>
      </c>
      <c r="Y49" s="46" t="s">
        <v>12</v>
      </c>
      <c r="Z49" s="20">
        <f>PRODUCT(VLOOKUP(U49,$J$47:$O$66,2,FALSE),VLOOKUP(V49,$J$47:$O$66,3,FALSE),VLOOKUP(W49,$J$47:$O$66,4,FALSE),VLOOKUP(X49,$J$47:$O$66,5,FALSE),VLOOKUP(Y49,$J$47:$O$66,6,FALSE))</f>
        <v>625</v>
      </c>
      <c r="AA49" s="56">
        <f>Z49/$S$46</f>
        <v>2.0559210526315788E-4</v>
      </c>
      <c r="AB49" s="17">
        <f>$E$30</f>
        <v>100</v>
      </c>
      <c r="AC49" s="47">
        <f>AA49*AB49</f>
        <v>2.0559210526315787E-2</v>
      </c>
      <c r="AD49" s="60"/>
    </row>
    <row r="50" spans="1:30" x14ac:dyDescent="0.3">
      <c r="A50" s="59"/>
      <c r="B50" s="30">
        <v>4</v>
      </c>
      <c r="C50" s="2">
        <v>10</v>
      </c>
      <c r="D50" s="2" t="s">
        <v>4</v>
      </c>
      <c r="E50" s="2" t="s">
        <v>4</v>
      </c>
      <c r="F50" s="2" t="s">
        <v>4</v>
      </c>
      <c r="G50" s="5" t="s">
        <v>4</v>
      </c>
      <c r="J50" s="30" t="s">
        <v>3</v>
      </c>
      <c r="K50">
        <f t="shared" si="27"/>
        <v>3</v>
      </c>
      <c r="L50">
        <f t="shared" si="28"/>
        <v>2</v>
      </c>
      <c r="M50">
        <f t="shared" si="29"/>
        <v>2</v>
      </c>
      <c r="N50">
        <f t="shared" si="30"/>
        <v>2</v>
      </c>
      <c r="O50" s="8">
        <f t="shared" si="31"/>
        <v>2</v>
      </c>
      <c r="S50" s="35" t="s">
        <v>2</v>
      </c>
      <c r="T50" s="20">
        <v>4</v>
      </c>
      <c r="U50" s="1" t="s">
        <v>12</v>
      </c>
      <c r="V50" s="1" t="s">
        <v>12</v>
      </c>
      <c r="W50" s="1" t="s">
        <v>12</v>
      </c>
      <c r="X50" s="1" t="s">
        <v>12</v>
      </c>
      <c r="Y50" s="1" t="s">
        <v>20</v>
      </c>
      <c r="Z50" s="20">
        <f t="shared" ref="Z50:Z79" si="32">PRODUCT(VLOOKUP(U50,$J$47:$O$66,2,FALSE),VLOOKUP(V50,$J$47:$O$66,3,FALSE),VLOOKUP(W50,$J$47:$O$66,4,FALSE),VLOOKUP(X50,$J$47:$O$66,5,FALSE),VLOOKUP(Y50,$J$47:$O$66,6,FALSE))</f>
        <v>1750</v>
      </c>
      <c r="AA50" s="56">
        <f t="shared" ref="AA50:AA79" si="33">Z50/$S$46</f>
        <v>5.7565789473684205E-4</v>
      </c>
      <c r="AB50" s="20">
        <f>$D$30</f>
        <v>30</v>
      </c>
      <c r="AC50" s="48">
        <f t="shared" ref="AC50:AC79" si="34">AA50*AB50</f>
        <v>1.7269736842105261E-2</v>
      </c>
      <c r="AD50" s="60"/>
    </row>
    <row r="51" spans="1:30" x14ac:dyDescent="0.3">
      <c r="A51" s="59"/>
      <c r="B51" s="30">
        <v>5</v>
      </c>
      <c r="C51" s="2">
        <v>9</v>
      </c>
      <c r="D51" s="2">
        <v>10</v>
      </c>
      <c r="E51" s="2">
        <v>10</v>
      </c>
      <c r="F51" s="2">
        <v>10</v>
      </c>
      <c r="G51" s="5">
        <v>10</v>
      </c>
      <c r="J51" s="30" t="s">
        <v>4</v>
      </c>
      <c r="K51">
        <f t="shared" si="27"/>
        <v>4</v>
      </c>
      <c r="L51">
        <f t="shared" si="28"/>
        <v>5</v>
      </c>
      <c r="M51">
        <f t="shared" si="29"/>
        <v>4</v>
      </c>
      <c r="N51">
        <f t="shared" si="30"/>
        <v>4</v>
      </c>
      <c r="O51" s="8">
        <f t="shared" si="31"/>
        <v>4</v>
      </c>
      <c r="S51" s="36" t="s">
        <v>2</v>
      </c>
      <c r="T51" s="21">
        <v>3</v>
      </c>
      <c r="U51" s="7" t="s">
        <v>12</v>
      </c>
      <c r="V51" s="7" t="s">
        <v>12</v>
      </c>
      <c r="W51" s="7" t="s">
        <v>12</v>
      </c>
      <c r="X51" s="7" t="s">
        <v>20</v>
      </c>
      <c r="Y51" s="7" t="s">
        <v>42</v>
      </c>
      <c r="Z51" s="21">
        <f t="shared" si="32"/>
        <v>7125</v>
      </c>
      <c r="AA51" s="52">
        <f t="shared" si="33"/>
        <v>2.3437499999999999E-3</v>
      </c>
      <c r="AB51" s="21">
        <f>$C$30</f>
        <v>5</v>
      </c>
      <c r="AC51" s="49">
        <f t="shared" si="34"/>
        <v>1.171875E-2</v>
      </c>
      <c r="AD51" s="60"/>
    </row>
    <row r="52" spans="1:30" x14ac:dyDescent="0.3">
      <c r="A52" s="59"/>
      <c r="B52" s="30">
        <v>6</v>
      </c>
      <c r="C52" s="2">
        <v>9</v>
      </c>
      <c r="D52" s="2">
        <v>9</v>
      </c>
      <c r="E52" s="2">
        <v>9</v>
      </c>
      <c r="F52" s="2">
        <v>9</v>
      </c>
      <c r="G52" s="5">
        <v>9</v>
      </c>
      <c r="J52" s="30">
        <v>10</v>
      </c>
      <c r="K52">
        <f t="shared" si="27"/>
        <v>5</v>
      </c>
      <c r="L52">
        <f t="shared" si="28"/>
        <v>3</v>
      </c>
      <c r="M52">
        <f t="shared" si="29"/>
        <v>4</v>
      </c>
      <c r="N52">
        <f t="shared" si="30"/>
        <v>4</v>
      </c>
      <c r="O52" s="8">
        <f t="shared" si="31"/>
        <v>4</v>
      </c>
      <c r="S52" s="39" t="s">
        <v>3</v>
      </c>
      <c r="T52" s="17">
        <v>5</v>
      </c>
      <c r="U52" s="46" t="s">
        <v>13</v>
      </c>
      <c r="V52" s="46" t="s">
        <v>13</v>
      </c>
      <c r="W52" s="46" t="s">
        <v>13</v>
      </c>
      <c r="X52" s="46" t="s">
        <v>13</v>
      </c>
      <c r="Y52" s="46" t="s">
        <v>13</v>
      </c>
      <c r="Z52" s="20">
        <f t="shared" si="32"/>
        <v>768</v>
      </c>
      <c r="AA52" s="56">
        <f t="shared" si="33"/>
        <v>2.5263157894736841E-4</v>
      </c>
      <c r="AB52" s="17">
        <f>$E$31</f>
        <v>100</v>
      </c>
      <c r="AC52" s="47">
        <f t="shared" si="34"/>
        <v>2.5263157894736842E-2</v>
      </c>
      <c r="AD52" s="60"/>
    </row>
    <row r="53" spans="1:30" x14ac:dyDescent="0.3">
      <c r="A53" s="59"/>
      <c r="B53" s="30">
        <v>7</v>
      </c>
      <c r="C53" s="57" t="s">
        <v>5</v>
      </c>
      <c r="D53" s="57" t="s">
        <v>5</v>
      </c>
      <c r="E53" s="57" t="s">
        <v>5</v>
      </c>
      <c r="F53" s="57" t="s">
        <v>5</v>
      </c>
      <c r="G53" s="37" t="s">
        <v>5</v>
      </c>
      <c r="J53" s="30">
        <v>9</v>
      </c>
      <c r="K53">
        <f t="shared" si="27"/>
        <v>6</v>
      </c>
      <c r="L53">
        <f t="shared" si="28"/>
        <v>4</v>
      </c>
      <c r="M53">
        <f t="shared" si="29"/>
        <v>4</v>
      </c>
      <c r="N53">
        <f t="shared" si="30"/>
        <v>4</v>
      </c>
      <c r="O53" s="8">
        <f t="shared" si="31"/>
        <v>3</v>
      </c>
      <c r="S53" s="35" t="s">
        <v>3</v>
      </c>
      <c r="T53" s="20">
        <v>4</v>
      </c>
      <c r="U53" s="1" t="s">
        <v>13</v>
      </c>
      <c r="V53" s="1" t="s">
        <v>13</v>
      </c>
      <c r="W53" s="1" t="s">
        <v>13</v>
      </c>
      <c r="X53" s="1" t="s">
        <v>13</v>
      </c>
      <c r="Y53" s="1" t="s">
        <v>22</v>
      </c>
      <c r="Z53" s="20">
        <f t="shared" si="32"/>
        <v>2880</v>
      </c>
      <c r="AA53" s="56">
        <f t="shared" si="33"/>
        <v>9.4736842105263154E-4</v>
      </c>
      <c r="AB53" s="20">
        <f>$D$31</f>
        <v>25</v>
      </c>
      <c r="AC53" s="48">
        <f t="shared" si="34"/>
        <v>2.3684210526315787E-2</v>
      </c>
      <c r="AD53" s="60"/>
    </row>
    <row r="54" spans="1:30" x14ac:dyDescent="0.3">
      <c r="A54" s="59"/>
      <c r="B54" s="30">
        <v>8</v>
      </c>
      <c r="C54" s="2" t="s">
        <v>3</v>
      </c>
      <c r="D54" s="2" t="s">
        <v>2</v>
      </c>
      <c r="E54" s="2" t="s">
        <v>2</v>
      </c>
      <c r="F54" s="2" t="s">
        <v>2</v>
      </c>
      <c r="G54" s="5" t="s">
        <v>2</v>
      </c>
      <c r="J54" s="44" t="s">
        <v>5</v>
      </c>
      <c r="K54">
        <f t="shared" si="27"/>
        <v>1</v>
      </c>
      <c r="L54">
        <f t="shared" si="28"/>
        <v>1</v>
      </c>
      <c r="M54">
        <f t="shared" si="29"/>
        <v>1</v>
      </c>
      <c r="N54">
        <f t="shared" si="30"/>
        <v>1</v>
      </c>
      <c r="O54" s="8">
        <f t="shared" si="31"/>
        <v>1</v>
      </c>
      <c r="S54" s="36" t="s">
        <v>3</v>
      </c>
      <c r="T54" s="21">
        <v>3</v>
      </c>
      <c r="U54" s="7" t="s">
        <v>13</v>
      </c>
      <c r="V54" s="7" t="s">
        <v>13</v>
      </c>
      <c r="W54" s="7" t="s">
        <v>13</v>
      </c>
      <c r="X54" s="7" t="s">
        <v>22</v>
      </c>
      <c r="Y54" s="7" t="s">
        <v>42</v>
      </c>
      <c r="Z54" s="21">
        <f t="shared" si="32"/>
        <v>14592</v>
      </c>
      <c r="AA54" s="52">
        <f t="shared" si="33"/>
        <v>4.7999999999999996E-3</v>
      </c>
      <c r="AB54" s="21">
        <f>$C$31</f>
        <v>5</v>
      </c>
      <c r="AC54" s="49">
        <f t="shared" si="34"/>
        <v>2.3999999999999997E-2</v>
      </c>
      <c r="AD54" s="60"/>
    </row>
    <row r="55" spans="1:30" x14ac:dyDescent="0.3">
      <c r="A55" s="59"/>
      <c r="B55" s="30">
        <v>9</v>
      </c>
      <c r="C55" s="2" t="s">
        <v>4</v>
      </c>
      <c r="D55" s="2" t="s">
        <v>3</v>
      </c>
      <c r="E55" s="2" t="s">
        <v>3</v>
      </c>
      <c r="F55" s="2" t="s">
        <v>3</v>
      </c>
      <c r="G55" s="5" t="s">
        <v>3</v>
      </c>
      <c r="J55" s="40" t="s">
        <v>43</v>
      </c>
      <c r="K55" s="14">
        <f>3*K54</f>
        <v>3</v>
      </c>
      <c r="L55" s="14">
        <f t="shared" ref="L55:O55" si="35">3*L54</f>
        <v>3</v>
      </c>
      <c r="M55" s="14">
        <f t="shared" si="35"/>
        <v>3</v>
      </c>
      <c r="N55" s="14">
        <f t="shared" si="35"/>
        <v>3</v>
      </c>
      <c r="O55" s="14">
        <f t="shared" si="35"/>
        <v>3</v>
      </c>
      <c r="P55" s="18"/>
      <c r="S55" s="39" t="s">
        <v>4</v>
      </c>
      <c r="T55" s="17">
        <v>5</v>
      </c>
      <c r="U55" s="46" t="s">
        <v>14</v>
      </c>
      <c r="V55" s="46" t="s">
        <v>14</v>
      </c>
      <c r="W55" s="46" t="s">
        <v>14</v>
      </c>
      <c r="X55" s="46" t="s">
        <v>14</v>
      </c>
      <c r="Y55" s="46" t="s">
        <v>14</v>
      </c>
      <c r="Z55" s="20">
        <f t="shared" si="32"/>
        <v>6048</v>
      </c>
      <c r="AA55" s="56">
        <f t="shared" si="33"/>
        <v>1.9894736842105262E-3</v>
      </c>
      <c r="AB55" s="17">
        <f>$E$32</f>
        <v>75</v>
      </c>
      <c r="AC55" s="47">
        <f t="shared" si="34"/>
        <v>0.14921052631578946</v>
      </c>
      <c r="AD55" s="60"/>
    </row>
    <row r="56" spans="1:30" x14ac:dyDescent="0.3">
      <c r="A56" s="59"/>
      <c r="B56" s="30">
        <v>10</v>
      </c>
      <c r="C56" s="2">
        <v>10</v>
      </c>
      <c r="D56" s="2" t="s">
        <v>4</v>
      </c>
      <c r="E56" s="2" t="s">
        <v>4</v>
      </c>
      <c r="F56" s="2" t="s">
        <v>4</v>
      </c>
      <c r="G56" s="5" t="s">
        <v>4</v>
      </c>
      <c r="J56" s="30" t="s">
        <v>12</v>
      </c>
      <c r="K56">
        <f>$K$48+K49</f>
        <v>1</v>
      </c>
      <c r="L56">
        <f>$L$48+L49</f>
        <v>5</v>
      </c>
      <c r="M56">
        <f>$M$48+M49</f>
        <v>5</v>
      </c>
      <c r="N56">
        <f>$N$48+N49</f>
        <v>5</v>
      </c>
      <c r="O56" s="8">
        <f>$O$48+O49</f>
        <v>5</v>
      </c>
      <c r="S56" s="35" t="s">
        <v>4</v>
      </c>
      <c r="T56" s="20">
        <v>4</v>
      </c>
      <c r="U56" s="1" t="s">
        <v>14</v>
      </c>
      <c r="V56" s="1" t="s">
        <v>14</v>
      </c>
      <c r="W56" s="1" t="s">
        <v>14</v>
      </c>
      <c r="X56" s="1" t="s">
        <v>14</v>
      </c>
      <c r="Y56" s="1" t="s">
        <v>23</v>
      </c>
      <c r="Z56" s="20">
        <f t="shared" si="32"/>
        <v>13104</v>
      </c>
      <c r="AA56" s="56">
        <f t="shared" si="33"/>
        <v>4.3105263157894739E-3</v>
      </c>
      <c r="AB56" s="20">
        <f>$D$32</f>
        <v>20</v>
      </c>
      <c r="AC56" s="48">
        <f t="shared" si="34"/>
        <v>8.6210526315789474E-2</v>
      </c>
      <c r="AD56" s="60"/>
    </row>
    <row r="57" spans="1:30" x14ac:dyDescent="0.3">
      <c r="A57" s="59"/>
      <c r="B57" s="30">
        <v>11</v>
      </c>
      <c r="C57" s="2">
        <v>9</v>
      </c>
      <c r="D57" s="2">
        <v>10</v>
      </c>
      <c r="E57" s="2">
        <v>10</v>
      </c>
      <c r="F57" s="2">
        <v>10</v>
      </c>
      <c r="G57" s="5">
        <v>10</v>
      </c>
      <c r="J57" s="30" t="s">
        <v>13</v>
      </c>
      <c r="K57">
        <f t="shared" ref="K57:K60" si="36">$K$48+K50</f>
        <v>3</v>
      </c>
      <c r="L57">
        <f t="shared" ref="L57:L60" si="37">$L$48+L50</f>
        <v>4</v>
      </c>
      <c r="M57">
        <f t="shared" ref="M57:M60" si="38">$M$48+M50</f>
        <v>4</v>
      </c>
      <c r="N57">
        <f t="shared" ref="N57:N60" si="39">$N$48+N50</f>
        <v>4</v>
      </c>
      <c r="O57" s="8">
        <f t="shared" ref="O57:O60" si="40">$O$48+O50</f>
        <v>4</v>
      </c>
      <c r="S57" s="36" t="s">
        <v>4</v>
      </c>
      <c r="T57" s="21">
        <v>3</v>
      </c>
      <c r="U57" s="7" t="s">
        <v>14</v>
      </c>
      <c r="V57" s="7" t="s">
        <v>14</v>
      </c>
      <c r="W57" s="7" t="s">
        <v>14</v>
      </c>
      <c r="X57" s="7" t="s">
        <v>23</v>
      </c>
      <c r="Y57" s="7" t="s">
        <v>42</v>
      </c>
      <c r="Z57" s="21">
        <f t="shared" si="32"/>
        <v>44688</v>
      </c>
      <c r="AA57" s="52">
        <f t="shared" si="33"/>
        <v>1.47E-2</v>
      </c>
      <c r="AB57" s="21">
        <f>$C$32</f>
        <v>5</v>
      </c>
      <c r="AC57" s="49">
        <f t="shared" si="34"/>
        <v>7.3499999999999996E-2</v>
      </c>
      <c r="AD57" s="60"/>
    </row>
    <row r="58" spans="1:30" x14ac:dyDescent="0.3">
      <c r="A58" s="59"/>
      <c r="B58" s="30">
        <v>12</v>
      </c>
      <c r="C58" s="2">
        <v>10</v>
      </c>
      <c r="D58" s="2">
        <v>9</v>
      </c>
      <c r="E58" s="2">
        <v>9</v>
      </c>
      <c r="F58" s="2">
        <v>9</v>
      </c>
      <c r="G58" s="5">
        <v>9</v>
      </c>
      <c r="J58" s="30" t="s">
        <v>14</v>
      </c>
      <c r="K58">
        <f t="shared" si="36"/>
        <v>4</v>
      </c>
      <c r="L58">
        <f t="shared" si="37"/>
        <v>7</v>
      </c>
      <c r="M58">
        <f t="shared" si="38"/>
        <v>6</v>
      </c>
      <c r="N58">
        <f t="shared" si="39"/>
        <v>6</v>
      </c>
      <c r="O58" s="8">
        <f t="shared" si="40"/>
        <v>6</v>
      </c>
      <c r="S58" s="39">
        <v>10</v>
      </c>
      <c r="T58" s="17">
        <v>5</v>
      </c>
      <c r="U58" s="46" t="s">
        <v>16</v>
      </c>
      <c r="V58" s="46" t="s">
        <v>16</v>
      </c>
      <c r="W58" s="46" t="s">
        <v>16</v>
      </c>
      <c r="X58" s="46" t="s">
        <v>16</v>
      </c>
      <c r="Y58" s="46" t="s">
        <v>16</v>
      </c>
      <c r="Z58" s="20">
        <f t="shared" si="32"/>
        <v>5400</v>
      </c>
      <c r="AA58" s="56">
        <f t="shared" si="33"/>
        <v>1.7763157894736842E-3</v>
      </c>
      <c r="AB58" s="17">
        <f>$E$33</f>
        <v>75</v>
      </c>
      <c r="AC58" s="47">
        <f t="shared" si="34"/>
        <v>0.13322368421052633</v>
      </c>
      <c r="AD58" s="60"/>
    </row>
    <row r="59" spans="1:30" x14ac:dyDescent="0.3">
      <c r="A59" s="59"/>
      <c r="B59" s="30">
        <v>13</v>
      </c>
      <c r="C59" s="2" t="s">
        <v>3</v>
      </c>
      <c r="D59" s="2" t="s">
        <v>2</v>
      </c>
      <c r="E59" s="2" t="s">
        <v>2</v>
      </c>
      <c r="F59" s="2" t="s">
        <v>2</v>
      </c>
      <c r="G59" s="5" t="s">
        <v>2</v>
      </c>
      <c r="J59" s="30" t="s">
        <v>16</v>
      </c>
      <c r="K59">
        <f t="shared" si="36"/>
        <v>5</v>
      </c>
      <c r="L59">
        <f t="shared" si="37"/>
        <v>5</v>
      </c>
      <c r="M59">
        <f t="shared" si="38"/>
        <v>6</v>
      </c>
      <c r="N59">
        <f t="shared" si="39"/>
        <v>6</v>
      </c>
      <c r="O59" s="8">
        <f t="shared" si="40"/>
        <v>6</v>
      </c>
      <c r="S59" s="35">
        <v>10</v>
      </c>
      <c r="T59" s="20">
        <v>4</v>
      </c>
      <c r="U59" s="1" t="s">
        <v>16</v>
      </c>
      <c r="V59" s="1" t="s">
        <v>16</v>
      </c>
      <c r="W59" s="1" t="s">
        <v>16</v>
      </c>
      <c r="X59" s="1" t="s">
        <v>16</v>
      </c>
      <c r="Y59" s="1" t="s">
        <v>24</v>
      </c>
      <c r="Z59" s="20">
        <f t="shared" si="32"/>
        <v>11700</v>
      </c>
      <c r="AA59" s="56">
        <f t="shared" si="33"/>
        <v>3.8486842105263158E-3</v>
      </c>
      <c r="AB59" s="20">
        <f>$D$33</f>
        <v>20</v>
      </c>
      <c r="AC59" s="48">
        <f t="shared" si="34"/>
        <v>7.6973684210526319E-2</v>
      </c>
      <c r="AD59" s="60"/>
    </row>
    <row r="60" spans="1:30" x14ac:dyDescent="0.3">
      <c r="A60" s="59"/>
      <c r="B60" s="30">
        <v>14</v>
      </c>
      <c r="C60" s="2" t="s">
        <v>4</v>
      </c>
      <c r="D60" s="55" t="s">
        <v>1</v>
      </c>
      <c r="E60" s="55" t="s">
        <v>1</v>
      </c>
      <c r="F60" s="55" t="s">
        <v>1</v>
      </c>
      <c r="G60" s="55" t="s">
        <v>1</v>
      </c>
      <c r="J60" s="23" t="s">
        <v>18</v>
      </c>
      <c r="K60" s="14">
        <f t="shared" si="36"/>
        <v>6</v>
      </c>
      <c r="L60" s="14">
        <f t="shared" si="37"/>
        <v>6</v>
      </c>
      <c r="M60" s="14">
        <f t="shared" si="38"/>
        <v>6</v>
      </c>
      <c r="N60" s="14">
        <f t="shared" si="39"/>
        <v>6</v>
      </c>
      <c r="O60" s="16">
        <f t="shared" si="40"/>
        <v>5</v>
      </c>
      <c r="S60" s="36">
        <v>10</v>
      </c>
      <c r="T60" s="21">
        <v>3</v>
      </c>
      <c r="U60" s="7" t="s">
        <v>16</v>
      </c>
      <c r="V60" s="7" t="s">
        <v>16</v>
      </c>
      <c r="W60" s="7" t="s">
        <v>16</v>
      </c>
      <c r="X60" s="7" t="s">
        <v>24</v>
      </c>
      <c r="Y60" s="7" t="s">
        <v>42</v>
      </c>
      <c r="Z60" s="21">
        <f t="shared" si="32"/>
        <v>39900</v>
      </c>
      <c r="AA60" s="52">
        <f t="shared" si="33"/>
        <v>1.3125E-2</v>
      </c>
      <c r="AB60" s="21">
        <f>$C$33</f>
        <v>5</v>
      </c>
      <c r="AC60" s="49">
        <f t="shared" si="34"/>
        <v>6.5625000000000003E-2</v>
      </c>
      <c r="AD60" s="60"/>
    </row>
    <row r="61" spans="1:30" x14ac:dyDescent="0.3">
      <c r="A61" s="59"/>
      <c r="B61" s="30">
        <v>15</v>
      </c>
      <c r="C61" s="2">
        <v>10</v>
      </c>
      <c r="D61" s="2" t="s">
        <v>4</v>
      </c>
      <c r="E61" s="2" t="s">
        <v>4</v>
      </c>
      <c r="F61" s="2" t="s">
        <v>4</v>
      </c>
      <c r="G61" s="5" t="s">
        <v>4</v>
      </c>
      <c r="J61" s="30" t="s">
        <v>20</v>
      </c>
      <c r="K61">
        <f>$K$47-K56</f>
        <v>19</v>
      </c>
      <c r="L61">
        <f>$L$47-L56</f>
        <v>15</v>
      </c>
      <c r="M61">
        <f>$M$47-M56</f>
        <v>15</v>
      </c>
      <c r="N61">
        <f>$N$47-N56</f>
        <v>15</v>
      </c>
      <c r="O61" s="8">
        <f>$O$47-O56</f>
        <v>14</v>
      </c>
      <c r="S61" s="39">
        <v>9</v>
      </c>
      <c r="T61" s="17">
        <v>5</v>
      </c>
      <c r="U61" s="46" t="s">
        <v>18</v>
      </c>
      <c r="V61" s="46" t="s">
        <v>18</v>
      </c>
      <c r="W61" s="46" t="s">
        <v>18</v>
      </c>
      <c r="X61" s="46" t="s">
        <v>18</v>
      </c>
      <c r="Y61" s="46" t="s">
        <v>18</v>
      </c>
      <c r="Z61" s="20">
        <f t="shared" si="32"/>
        <v>6480</v>
      </c>
      <c r="AA61" s="56">
        <f t="shared" si="33"/>
        <v>2.131578947368421E-3</v>
      </c>
      <c r="AB61" s="17">
        <f>$E$34</f>
        <v>50</v>
      </c>
      <c r="AC61" s="47">
        <f t="shared" si="34"/>
        <v>0.10657894736842105</v>
      </c>
      <c r="AD61" s="60"/>
    </row>
    <row r="62" spans="1:30" x14ac:dyDescent="0.3">
      <c r="A62" s="59"/>
      <c r="B62" s="30">
        <v>16</v>
      </c>
      <c r="C62" s="2">
        <v>9</v>
      </c>
      <c r="D62" s="2">
        <v>10</v>
      </c>
      <c r="E62" s="2">
        <v>10</v>
      </c>
      <c r="F62" s="2">
        <v>10</v>
      </c>
      <c r="G62" s="5">
        <v>10</v>
      </c>
      <c r="J62" s="30" t="s">
        <v>22</v>
      </c>
      <c r="K62">
        <f t="shared" ref="K62:K65" si="41">$K$47-K57</f>
        <v>17</v>
      </c>
      <c r="L62">
        <f t="shared" ref="L62:L65" si="42">$L$5-L57</f>
        <v>16</v>
      </c>
      <c r="M62">
        <f t="shared" ref="M62:M65" si="43">$M$5-M57</f>
        <v>16</v>
      </c>
      <c r="N62">
        <f t="shared" ref="N62:N64" si="44">$N$5-N57</f>
        <v>16</v>
      </c>
      <c r="O62" s="8">
        <f t="shared" ref="O62:O65" si="45">$O$47-O57</f>
        <v>15</v>
      </c>
      <c r="S62" s="35">
        <v>9</v>
      </c>
      <c r="T62" s="20">
        <v>4</v>
      </c>
      <c r="U62" s="1" t="s">
        <v>18</v>
      </c>
      <c r="V62" s="1" t="s">
        <v>18</v>
      </c>
      <c r="W62" s="1" t="s">
        <v>18</v>
      </c>
      <c r="X62" s="1" t="s">
        <v>18</v>
      </c>
      <c r="Y62" s="1" t="s">
        <v>25</v>
      </c>
      <c r="Z62" s="20">
        <f t="shared" si="32"/>
        <v>18144</v>
      </c>
      <c r="AA62" s="56">
        <f t="shared" si="33"/>
        <v>5.9684210526315786E-3</v>
      </c>
      <c r="AB62" s="20">
        <f>$D$34</f>
        <v>10</v>
      </c>
      <c r="AC62" s="48">
        <f t="shared" si="34"/>
        <v>5.9684210526315784E-2</v>
      </c>
      <c r="AD62" s="60"/>
    </row>
    <row r="63" spans="1:30" x14ac:dyDescent="0.3">
      <c r="A63" s="59"/>
      <c r="B63" s="30">
        <v>17</v>
      </c>
      <c r="C63" s="2">
        <v>9</v>
      </c>
      <c r="D63" s="2">
        <v>9</v>
      </c>
      <c r="E63" s="2">
        <v>9</v>
      </c>
      <c r="F63" s="2">
        <v>9</v>
      </c>
      <c r="G63" s="5">
        <v>9</v>
      </c>
      <c r="J63" s="30" t="s">
        <v>23</v>
      </c>
      <c r="K63">
        <f t="shared" si="41"/>
        <v>16</v>
      </c>
      <c r="L63">
        <f t="shared" si="42"/>
        <v>13</v>
      </c>
      <c r="M63">
        <f t="shared" si="43"/>
        <v>14</v>
      </c>
      <c r="N63">
        <f t="shared" si="44"/>
        <v>14</v>
      </c>
      <c r="O63" s="8">
        <f t="shared" si="45"/>
        <v>13</v>
      </c>
      <c r="S63" s="36">
        <v>9</v>
      </c>
      <c r="T63" s="21">
        <v>3</v>
      </c>
      <c r="U63" s="7" t="s">
        <v>18</v>
      </c>
      <c r="V63" s="7" t="s">
        <v>18</v>
      </c>
      <c r="W63" s="7" t="s">
        <v>18</v>
      </c>
      <c r="X63" s="7" t="s">
        <v>25</v>
      </c>
      <c r="Y63" s="7" t="s">
        <v>42</v>
      </c>
      <c r="Z63" s="21">
        <f t="shared" si="32"/>
        <v>57456</v>
      </c>
      <c r="AA63" s="52">
        <f t="shared" si="33"/>
        <v>1.89E-2</v>
      </c>
      <c r="AB63" s="21">
        <f>$C$34</f>
        <v>5</v>
      </c>
      <c r="AC63" s="49">
        <f t="shared" si="34"/>
        <v>9.4500000000000001E-2</v>
      </c>
      <c r="AD63" s="60"/>
    </row>
    <row r="64" spans="1:30" x14ac:dyDescent="0.3">
      <c r="A64" s="59"/>
      <c r="B64" s="30">
        <v>18</v>
      </c>
      <c r="C64" s="2" t="s">
        <v>4</v>
      </c>
      <c r="D64" s="2" t="s">
        <v>4</v>
      </c>
      <c r="E64" s="2" t="s">
        <v>4</v>
      </c>
      <c r="F64" s="2" t="s">
        <v>4</v>
      </c>
      <c r="G64" s="5" t="s">
        <v>4</v>
      </c>
      <c r="J64" s="30" t="s">
        <v>24</v>
      </c>
      <c r="K64">
        <f t="shared" si="41"/>
        <v>15</v>
      </c>
      <c r="L64">
        <f t="shared" si="42"/>
        <v>15</v>
      </c>
      <c r="M64">
        <f t="shared" si="43"/>
        <v>14</v>
      </c>
      <c r="N64">
        <f t="shared" si="44"/>
        <v>14</v>
      </c>
      <c r="O64" s="8">
        <f t="shared" si="45"/>
        <v>13</v>
      </c>
      <c r="S64" s="39" t="s">
        <v>5</v>
      </c>
      <c r="T64" s="17">
        <v>3</v>
      </c>
      <c r="U64" s="41" t="s">
        <v>43</v>
      </c>
      <c r="V64" s="41" t="s">
        <v>43</v>
      </c>
      <c r="W64" s="41" t="s">
        <v>43</v>
      </c>
      <c r="X64" s="46" t="s">
        <v>44</v>
      </c>
      <c r="Y64" s="46" t="s">
        <v>44</v>
      </c>
      <c r="Z64" s="20">
        <f t="shared" si="32"/>
        <v>7344</v>
      </c>
      <c r="AA64" s="56">
        <f t="shared" si="33"/>
        <v>2.4157894736842106E-3</v>
      </c>
      <c r="AB64" s="17">
        <f>$C$35</f>
        <v>2</v>
      </c>
      <c r="AC64" s="47">
        <f t="shared" si="34"/>
        <v>4.8315789473684211E-3</v>
      </c>
      <c r="AD64" s="60"/>
    </row>
    <row r="65" spans="1:30" x14ac:dyDescent="0.3">
      <c r="A65" s="59"/>
      <c r="B65" s="30">
        <v>19</v>
      </c>
      <c r="C65" s="2">
        <v>10</v>
      </c>
      <c r="D65" s="2" t="s">
        <v>4</v>
      </c>
      <c r="E65" s="2">
        <v>10</v>
      </c>
      <c r="F65" s="2">
        <v>10</v>
      </c>
      <c r="G65" s="5">
        <v>10</v>
      </c>
      <c r="J65" s="30" t="s">
        <v>25</v>
      </c>
      <c r="K65">
        <f t="shared" si="41"/>
        <v>14</v>
      </c>
      <c r="L65">
        <f t="shared" si="42"/>
        <v>14</v>
      </c>
      <c r="M65">
        <f t="shared" si="43"/>
        <v>14</v>
      </c>
      <c r="N65">
        <f>$N$5-N60</f>
        <v>14</v>
      </c>
      <c r="O65" s="8">
        <f t="shared" si="45"/>
        <v>14</v>
      </c>
      <c r="S65" s="35" t="s">
        <v>5</v>
      </c>
      <c r="T65" s="20">
        <v>3</v>
      </c>
      <c r="U65" s="2" t="s">
        <v>43</v>
      </c>
      <c r="V65" s="2" t="s">
        <v>43</v>
      </c>
      <c r="W65" s="1" t="s">
        <v>44</v>
      </c>
      <c r="X65" s="2" t="s">
        <v>43</v>
      </c>
      <c r="Y65" s="1" t="s">
        <v>44</v>
      </c>
      <c r="Z65" s="20">
        <f t="shared" si="32"/>
        <v>7344</v>
      </c>
      <c r="AA65" s="56">
        <f t="shared" si="33"/>
        <v>2.4157894736842106E-3</v>
      </c>
      <c r="AB65" s="20">
        <f t="shared" ref="AB65:AB73" si="46">$C$35</f>
        <v>2</v>
      </c>
      <c r="AC65" s="48">
        <f t="shared" si="34"/>
        <v>4.8315789473684211E-3</v>
      </c>
      <c r="AD65" s="60"/>
    </row>
    <row r="66" spans="1:30" x14ac:dyDescent="0.3">
      <c r="A66" s="59"/>
      <c r="B66" s="23">
        <v>20</v>
      </c>
      <c r="C66" s="32">
        <v>9</v>
      </c>
      <c r="D66" s="32">
        <v>9</v>
      </c>
      <c r="E66" s="32">
        <v>9</v>
      </c>
      <c r="F66" s="32">
        <v>9</v>
      </c>
      <c r="G66" s="28"/>
      <c r="J66" s="23" t="s">
        <v>44</v>
      </c>
      <c r="K66" s="58">
        <f>$K$47-K55</f>
        <v>17</v>
      </c>
      <c r="L66" s="14">
        <f>$L$47-L55</f>
        <v>17</v>
      </c>
      <c r="M66" s="14">
        <f>$M$47-M55</f>
        <v>17</v>
      </c>
      <c r="N66" s="14">
        <f>$N$47-N55</f>
        <v>17</v>
      </c>
      <c r="O66" s="14">
        <f>$O$47-O55</f>
        <v>16</v>
      </c>
      <c r="P66" s="18"/>
      <c r="S66" s="35" t="s">
        <v>5</v>
      </c>
      <c r="T66" s="20">
        <v>3</v>
      </c>
      <c r="U66" s="2" t="s">
        <v>43</v>
      </c>
      <c r="V66" s="2" t="s">
        <v>43</v>
      </c>
      <c r="W66" s="1" t="s">
        <v>44</v>
      </c>
      <c r="X66" s="1" t="s">
        <v>44</v>
      </c>
      <c r="Y66" s="2" t="s">
        <v>43</v>
      </c>
      <c r="Z66" s="20">
        <f t="shared" si="32"/>
        <v>7803</v>
      </c>
      <c r="AA66" s="56">
        <f t="shared" si="33"/>
        <v>2.5667763157894738E-3</v>
      </c>
      <c r="AB66" s="20">
        <f t="shared" si="46"/>
        <v>2</v>
      </c>
      <c r="AC66" s="48">
        <f t="shared" si="34"/>
        <v>5.1335526315789476E-3</v>
      </c>
      <c r="AD66" s="60"/>
    </row>
    <row r="67" spans="1:30" x14ac:dyDescent="0.3">
      <c r="A67" s="59"/>
      <c r="S67" s="35" t="s">
        <v>5</v>
      </c>
      <c r="T67" s="20">
        <v>3</v>
      </c>
      <c r="U67" s="2" t="s">
        <v>43</v>
      </c>
      <c r="V67" s="1" t="s">
        <v>44</v>
      </c>
      <c r="W67" s="2" t="s">
        <v>43</v>
      </c>
      <c r="X67" s="2" t="s">
        <v>43</v>
      </c>
      <c r="Y67" s="1" t="s">
        <v>44</v>
      </c>
      <c r="Z67" s="20">
        <f t="shared" si="32"/>
        <v>7344</v>
      </c>
      <c r="AA67" s="56">
        <f t="shared" si="33"/>
        <v>2.4157894736842106E-3</v>
      </c>
      <c r="AB67" s="20">
        <f t="shared" si="46"/>
        <v>2</v>
      </c>
      <c r="AC67" s="48">
        <f t="shared" si="34"/>
        <v>4.8315789473684211E-3</v>
      </c>
      <c r="AD67" s="60"/>
    </row>
    <row r="68" spans="1:30" x14ac:dyDescent="0.3">
      <c r="A68" s="59"/>
      <c r="S68" s="35" t="s">
        <v>5</v>
      </c>
      <c r="T68" s="20">
        <v>3</v>
      </c>
      <c r="U68" s="2" t="s">
        <v>43</v>
      </c>
      <c r="V68" s="1" t="s">
        <v>44</v>
      </c>
      <c r="W68" s="2" t="s">
        <v>43</v>
      </c>
      <c r="X68" s="1" t="s">
        <v>44</v>
      </c>
      <c r="Y68" s="2" t="s">
        <v>43</v>
      </c>
      <c r="Z68" s="20">
        <f t="shared" si="32"/>
        <v>7803</v>
      </c>
      <c r="AA68" s="56">
        <f t="shared" si="33"/>
        <v>2.5667763157894738E-3</v>
      </c>
      <c r="AB68" s="20">
        <f t="shared" si="46"/>
        <v>2</v>
      </c>
      <c r="AC68" s="48">
        <f t="shared" si="34"/>
        <v>5.1335526315789476E-3</v>
      </c>
      <c r="AD68" s="60"/>
    </row>
    <row r="69" spans="1:30" x14ac:dyDescent="0.3">
      <c r="A69" s="59"/>
      <c r="S69" s="35" t="s">
        <v>5</v>
      </c>
      <c r="T69" s="20">
        <v>3</v>
      </c>
      <c r="U69" s="2" t="s">
        <v>43</v>
      </c>
      <c r="V69" s="1" t="s">
        <v>44</v>
      </c>
      <c r="W69" s="1" t="s">
        <v>44</v>
      </c>
      <c r="X69" s="2" t="s">
        <v>43</v>
      </c>
      <c r="Y69" s="2" t="s">
        <v>43</v>
      </c>
      <c r="Z69" s="20">
        <f t="shared" si="32"/>
        <v>7803</v>
      </c>
      <c r="AA69" s="56">
        <f t="shared" si="33"/>
        <v>2.5667763157894738E-3</v>
      </c>
      <c r="AB69" s="20">
        <f t="shared" si="46"/>
        <v>2</v>
      </c>
      <c r="AC69" s="48">
        <f t="shared" si="34"/>
        <v>5.1335526315789476E-3</v>
      </c>
      <c r="AD69" s="60"/>
    </row>
    <row r="70" spans="1:30" x14ac:dyDescent="0.3">
      <c r="A70" s="59"/>
      <c r="B70" s="125" t="s">
        <v>37</v>
      </c>
      <c r="C70" s="126"/>
      <c r="D70" s="126"/>
      <c r="E70" s="127"/>
      <c r="I70" s="122" t="s">
        <v>47</v>
      </c>
      <c r="J70" s="123"/>
      <c r="K70" s="123"/>
      <c r="L70" s="123"/>
      <c r="M70" s="123"/>
      <c r="N70" s="124"/>
      <c r="S70" s="35" t="s">
        <v>5</v>
      </c>
      <c r="T70" s="20">
        <v>3</v>
      </c>
      <c r="U70" s="1" t="s">
        <v>44</v>
      </c>
      <c r="V70" s="2" t="s">
        <v>43</v>
      </c>
      <c r="W70" s="2" t="s">
        <v>43</v>
      </c>
      <c r="X70" s="2" t="s">
        <v>43</v>
      </c>
      <c r="Y70" s="1" t="s">
        <v>44</v>
      </c>
      <c r="Z70" s="20">
        <f t="shared" si="32"/>
        <v>7344</v>
      </c>
      <c r="AA70" s="56">
        <f t="shared" si="33"/>
        <v>2.4157894736842106E-3</v>
      </c>
      <c r="AB70" s="20">
        <f t="shared" si="46"/>
        <v>2</v>
      </c>
      <c r="AC70" s="48">
        <f t="shared" si="34"/>
        <v>4.8315789473684211E-3</v>
      </c>
      <c r="AD70" s="60"/>
    </row>
    <row r="71" spans="1:30" x14ac:dyDescent="0.3">
      <c r="A71" s="59"/>
      <c r="B71" s="22" t="s">
        <v>34</v>
      </c>
      <c r="C71" s="29" t="s">
        <v>38</v>
      </c>
      <c r="D71" s="29" t="s">
        <v>39</v>
      </c>
      <c r="E71" s="34" t="s">
        <v>40</v>
      </c>
      <c r="I71" s="140" t="s">
        <v>48</v>
      </c>
      <c r="J71" s="141"/>
      <c r="K71" s="142"/>
      <c r="L71" s="54">
        <v>3</v>
      </c>
      <c r="M71" s="54">
        <v>4</v>
      </c>
      <c r="N71" s="15">
        <v>5</v>
      </c>
      <c r="S71" s="35" t="s">
        <v>5</v>
      </c>
      <c r="T71" s="20">
        <v>3</v>
      </c>
      <c r="U71" s="1" t="s">
        <v>44</v>
      </c>
      <c r="V71" s="2" t="s">
        <v>43</v>
      </c>
      <c r="W71" s="2" t="s">
        <v>43</v>
      </c>
      <c r="X71" s="1" t="s">
        <v>44</v>
      </c>
      <c r="Y71" s="2" t="s">
        <v>43</v>
      </c>
      <c r="Z71" s="20">
        <f t="shared" si="32"/>
        <v>7803</v>
      </c>
      <c r="AA71" s="56">
        <f t="shared" si="33"/>
        <v>2.5667763157894738E-3</v>
      </c>
      <c r="AB71" s="20">
        <f t="shared" si="46"/>
        <v>2</v>
      </c>
      <c r="AC71" s="48">
        <f t="shared" si="34"/>
        <v>5.1335526315789476E-3</v>
      </c>
      <c r="AD71" s="60"/>
    </row>
    <row r="72" spans="1:30" x14ac:dyDescent="0.3">
      <c r="A72" s="59"/>
      <c r="B72" s="30" t="s">
        <v>2</v>
      </c>
      <c r="C72" s="1">
        <v>5</v>
      </c>
      <c r="D72" s="1">
        <v>30</v>
      </c>
      <c r="E72" s="4">
        <v>100</v>
      </c>
      <c r="I72" s="140" t="s">
        <v>49</v>
      </c>
      <c r="J72" s="141"/>
      <c r="K72" s="142"/>
      <c r="L72" s="54">
        <v>10</v>
      </c>
      <c r="M72" s="54">
        <v>15</v>
      </c>
      <c r="N72" s="15">
        <v>20</v>
      </c>
      <c r="S72" s="35" t="s">
        <v>5</v>
      </c>
      <c r="T72" s="20">
        <v>3</v>
      </c>
      <c r="U72" s="1" t="s">
        <v>44</v>
      </c>
      <c r="V72" s="2" t="s">
        <v>43</v>
      </c>
      <c r="W72" s="1" t="s">
        <v>44</v>
      </c>
      <c r="X72" s="2" t="s">
        <v>43</v>
      </c>
      <c r="Y72" s="2" t="s">
        <v>43</v>
      </c>
      <c r="Z72" s="20">
        <f t="shared" si="32"/>
        <v>7803</v>
      </c>
      <c r="AA72" s="56">
        <f t="shared" si="33"/>
        <v>2.5667763157894738E-3</v>
      </c>
      <c r="AB72" s="20">
        <f t="shared" si="46"/>
        <v>2</v>
      </c>
      <c r="AC72" s="48">
        <f t="shared" si="34"/>
        <v>5.1335526315789476E-3</v>
      </c>
      <c r="AD72" s="60"/>
    </row>
    <row r="73" spans="1:30" x14ac:dyDescent="0.3">
      <c r="A73" s="59"/>
      <c r="B73" s="30" t="s">
        <v>3</v>
      </c>
      <c r="C73" s="1">
        <v>5</v>
      </c>
      <c r="D73" s="1">
        <v>25</v>
      </c>
      <c r="E73" s="4">
        <v>100</v>
      </c>
      <c r="I73" s="131" t="s">
        <v>50</v>
      </c>
      <c r="J73" s="132"/>
      <c r="K73" s="133"/>
      <c r="L73" s="64">
        <f>SUM($AA$22:$AA$31)</f>
        <v>2.4384375000000003E-2</v>
      </c>
      <c r="M73" s="64">
        <f>SUM($AA$32:$AA$36)</f>
        <v>2.1515624999999998E-3</v>
      </c>
      <c r="N73" s="65">
        <f>SUM($AA$37)</f>
        <v>7.5937499999999996E-5</v>
      </c>
      <c r="S73" s="36" t="s">
        <v>5</v>
      </c>
      <c r="T73" s="21">
        <v>3</v>
      </c>
      <c r="U73" s="7" t="s">
        <v>44</v>
      </c>
      <c r="V73" s="7" t="s">
        <v>44</v>
      </c>
      <c r="W73" s="32" t="s">
        <v>43</v>
      </c>
      <c r="X73" s="32" t="s">
        <v>43</v>
      </c>
      <c r="Y73" s="32" t="s">
        <v>43</v>
      </c>
      <c r="Z73" s="21">
        <f t="shared" si="32"/>
        <v>7803</v>
      </c>
      <c r="AA73" s="52">
        <f t="shared" si="33"/>
        <v>2.5667763157894738E-3</v>
      </c>
      <c r="AB73" s="21">
        <f t="shared" si="46"/>
        <v>2</v>
      </c>
      <c r="AC73" s="49">
        <f t="shared" si="34"/>
        <v>5.1335526315789476E-3</v>
      </c>
      <c r="AD73" s="60"/>
    </row>
    <row r="74" spans="1:30" x14ac:dyDescent="0.3">
      <c r="A74" s="59"/>
      <c r="B74" s="30" t="s">
        <v>4</v>
      </c>
      <c r="C74" s="1">
        <v>5</v>
      </c>
      <c r="D74" s="1">
        <v>20</v>
      </c>
      <c r="E74" s="4">
        <v>75</v>
      </c>
      <c r="I74" s="131" t="s">
        <v>51</v>
      </c>
      <c r="J74" s="132"/>
      <c r="K74" s="133"/>
      <c r="L74" s="64">
        <f>SUM($AA$64:$AA$73)</f>
        <v>2.5063815789473688E-2</v>
      </c>
      <c r="M74" s="64">
        <f>SUM($AA$74:$AA$78)</f>
        <v>2.2381578947368421E-3</v>
      </c>
      <c r="N74" s="65">
        <f>SUM($AA$79)</f>
        <v>7.9934210526315792E-5</v>
      </c>
      <c r="S74" s="39" t="s">
        <v>5</v>
      </c>
      <c r="T74" s="17">
        <v>4</v>
      </c>
      <c r="U74" s="41" t="s">
        <v>43</v>
      </c>
      <c r="V74" s="41" t="s">
        <v>43</v>
      </c>
      <c r="W74" s="41" t="s">
        <v>43</v>
      </c>
      <c r="X74" s="41" t="s">
        <v>43</v>
      </c>
      <c r="Y74" s="46" t="s">
        <v>44</v>
      </c>
      <c r="Z74" s="20">
        <f t="shared" si="32"/>
        <v>1296</v>
      </c>
      <c r="AA74" s="56">
        <f t="shared" si="33"/>
        <v>4.2631578947368421E-4</v>
      </c>
      <c r="AB74" s="17">
        <f>$D$35</f>
        <v>2</v>
      </c>
      <c r="AC74" s="47">
        <f t="shared" si="34"/>
        <v>8.5263157894736841E-4</v>
      </c>
      <c r="AD74" s="60"/>
    </row>
    <row r="75" spans="1:30" x14ac:dyDescent="0.3">
      <c r="A75" s="59"/>
      <c r="B75" s="30">
        <v>10</v>
      </c>
      <c r="C75" s="1">
        <v>5</v>
      </c>
      <c r="D75" s="1">
        <v>20</v>
      </c>
      <c r="E75" s="4">
        <v>75</v>
      </c>
      <c r="I75" s="131" t="s">
        <v>52</v>
      </c>
      <c r="J75" s="132"/>
      <c r="K75" s="133"/>
      <c r="L75">
        <f>L72*1/(1-$L$72*$L$74-$M$72*$M$74-$N$72*$N$74)</f>
        <v>14.001860773602807</v>
      </c>
      <c r="M75">
        <f t="shared" ref="M75:N75" si="47">M72*1/(1-$L$72*$L$74-$M$72*$M$74-$N$72*$N$74)</f>
        <v>21.002791160404211</v>
      </c>
      <c r="N75" s="8">
        <f t="shared" si="47"/>
        <v>28.003721547205615</v>
      </c>
      <c r="S75" s="35" t="s">
        <v>5</v>
      </c>
      <c r="T75" s="20">
        <v>4</v>
      </c>
      <c r="U75" s="2" t="s">
        <v>43</v>
      </c>
      <c r="V75" s="2" t="s">
        <v>43</v>
      </c>
      <c r="W75" s="2" t="s">
        <v>43</v>
      </c>
      <c r="X75" s="1" t="s">
        <v>44</v>
      </c>
      <c r="Y75" s="2" t="s">
        <v>43</v>
      </c>
      <c r="Z75" s="20">
        <f t="shared" si="32"/>
        <v>1377</v>
      </c>
      <c r="AA75" s="56">
        <f t="shared" si="33"/>
        <v>4.5296052631578948E-4</v>
      </c>
      <c r="AB75" s="20">
        <f t="shared" ref="AB75:AB78" si="48">$D$35</f>
        <v>2</v>
      </c>
      <c r="AC75" s="48">
        <f t="shared" si="34"/>
        <v>9.0592105263157896E-4</v>
      </c>
      <c r="AD75" s="60"/>
    </row>
    <row r="76" spans="1:30" x14ac:dyDescent="0.3">
      <c r="A76" s="59"/>
      <c r="B76" s="30">
        <v>9</v>
      </c>
      <c r="C76" s="1">
        <v>5</v>
      </c>
      <c r="D76" s="1">
        <v>10</v>
      </c>
      <c r="E76" s="4">
        <v>50</v>
      </c>
      <c r="I76" s="137" t="s">
        <v>53</v>
      </c>
      <c r="J76" s="138"/>
      <c r="K76" s="139"/>
      <c r="L76" s="66">
        <f>L75*$V$46*L73</f>
        <v>0.34919935812810343</v>
      </c>
      <c r="M76" s="66">
        <f t="shared" ref="M76:N76" si="49">M75*$V$46*M73</f>
        <v>4.6217562105190145E-2</v>
      </c>
      <c r="N76" s="67">
        <f t="shared" si="49"/>
        <v>2.1749440990677716E-3</v>
      </c>
      <c r="S76" s="35" t="s">
        <v>5</v>
      </c>
      <c r="T76" s="20">
        <v>4</v>
      </c>
      <c r="U76" s="2" t="s">
        <v>43</v>
      </c>
      <c r="V76" s="2" t="s">
        <v>43</v>
      </c>
      <c r="W76" s="1" t="s">
        <v>44</v>
      </c>
      <c r="X76" s="2" t="s">
        <v>43</v>
      </c>
      <c r="Y76" s="2" t="s">
        <v>43</v>
      </c>
      <c r="Z76" s="20">
        <f t="shared" si="32"/>
        <v>1377</v>
      </c>
      <c r="AA76" s="56">
        <f t="shared" si="33"/>
        <v>4.5296052631578948E-4</v>
      </c>
      <c r="AB76" s="20">
        <f t="shared" si="48"/>
        <v>2</v>
      </c>
      <c r="AC76" s="48">
        <f t="shared" si="34"/>
        <v>9.0592105263157896E-4</v>
      </c>
      <c r="AD76" s="60"/>
    </row>
    <row r="77" spans="1:30" x14ac:dyDescent="0.3">
      <c r="A77" s="59"/>
      <c r="B77" s="40" t="s">
        <v>5</v>
      </c>
      <c r="C77" s="7">
        <v>2</v>
      </c>
      <c r="D77" s="7">
        <v>2</v>
      </c>
      <c r="E77" s="6">
        <v>2</v>
      </c>
      <c r="S77" s="35" t="s">
        <v>5</v>
      </c>
      <c r="T77" s="20">
        <v>4</v>
      </c>
      <c r="U77" s="2" t="s">
        <v>43</v>
      </c>
      <c r="V77" s="1" t="s">
        <v>44</v>
      </c>
      <c r="W77" s="2" t="s">
        <v>43</v>
      </c>
      <c r="X77" s="2" t="s">
        <v>43</v>
      </c>
      <c r="Y77" s="2" t="s">
        <v>43</v>
      </c>
      <c r="Z77" s="20">
        <f t="shared" si="32"/>
        <v>1377</v>
      </c>
      <c r="AA77" s="56">
        <f t="shared" si="33"/>
        <v>4.5296052631578948E-4</v>
      </c>
      <c r="AB77" s="20">
        <f t="shared" si="48"/>
        <v>2</v>
      </c>
      <c r="AC77" s="48">
        <f t="shared" si="34"/>
        <v>9.0592105263157896E-4</v>
      </c>
      <c r="AD77" s="60"/>
    </row>
    <row r="78" spans="1:30" x14ac:dyDescent="0.3">
      <c r="A78" s="59"/>
      <c r="S78" s="36" t="s">
        <v>5</v>
      </c>
      <c r="T78" s="21">
        <v>4</v>
      </c>
      <c r="U78" s="7" t="s">
        <v>44</v>
      </c>
      <c r="V78" s="32" t="s">
        <v>43</v>
      </c>
      <c r="W78" s="32" t="s">
        <v>43</v>
      </c>
      <c r="X78" s="32" t="s">
        <v>43</v>
      </c>
      <c r="Y78" s="32" t="s">
        <v>43</v>
      </c>
      <c r="Z78" s="21">
        <f t="shared" si="32"/>
        <v>1377</v>
      </c>
      <c r="AA78" s="52">
        <f t="shared" si="33"/>
        <v>4.5296052631578948E-4</v>
      </c>
      <c r="AB78" s="21">
        <f t="shared" si="48"/>
        <v>2</v>
      </c>
      <c r="AC78" s="49">
        <f t="shared" si="34"/>
        <v>9.0592105263157896E-4</v>
      </c>
      <c r="AD78" s="60"/>
    </row>
    <row r="79" spans="1:30" x14ac:dyDescent="0.3">
      <c r="A79" s="59"/>
      <c r="S79" s="33" t="s">
        <v>5</v>
      </c>
      <c r="T79" s="13">
        <v>5</v>
      </c>
      <c r="U79" s="29" t="s">
        <v>43</v>
      </c>
      <c r="V79" s="29" t="s">
        <v>43</v>
      </c>
      <c r="W79" s="29" t="s">
        <v>43</v>
      </c>
      <c r="X79" s="29" t="s">
        <v>43</v>
      </c>
      <c r="Y79" s="29" t="s">
        <v>43</v>
      </c>
      <c r="Z79" s="13">
        <f t="shared" si="32"/>
        <v>243</v>
      </c>
      <c r="AA79" s="53">
        <f t="shared" si="33"/>
        <v>7.9934210526315792E-5</v>
      </c>
      <c r="AB79" s="13">
        <f>$E$35</f>
        <v>2</v>
      </c>
      <c r="AC79" s="50">
        <f t="shared" si="34"/>
        <v>1.5986842105263158E-4</v>
      </c>
      <c r="AD79" s="60"/>
    </row>
    <row r="80" spans="1:30" x14ac:dyDescent="0.3">
      <c r="A80" s="59"/>
      <c r="Z80" s="72" t="s">
        <v>62</v>
      </c>
      <c r="AA80" s="108">
        <f>SUM(AA49:AA79)</f>
        <v>0.10325690789473678</v>
      </c>
      <c r="AD80" s="60"/>
    </row>
    <row r="81" spans="1:30" ht="16.8" thickBot="1" x14ac:dyDescent="0.35">
      <c r="A81" s="61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107"/>
      <c r="AA81" s="62"/>
      <c r="AB81" s="62"/>
      <c r="AC81" s="62"/>
      <c r="AD81" s="63"/>
    </row>
    <row r="82" spans="1:30" ht="16.8" thickTop="1" x14ac:dyDescent="0.3"/>
  </sheetData>
  <mergeCells count="15">
    <mergeCell ref="I75:K75"/>
    <mergeCell ref="I76:K76"/>
    <mergeCell ref="I70:N70"/>
    <mergeCell ref="I71:K71"/>
    <mergeCell ref="I72:K72"/>
    <mergeCell ref="A1:AD1"/>
    <mergeCell ref="B45:G45"/>
    <mergeCell ref="A43:AD43"/>
    <mergeCell ref="I73:K73"/>
    <mergeCell ref="I74:K74"/>
    <mergeCell ref="B70:E70"/>
    <mergeCell ref="J45:O45"/>
    <mergeCell ref="B3:G3"/>
    <mergeCell ref="B28:E28"/>
    <mergeCell ref="J3:O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1871-5A2A-4DD5-9F53-87F726C0EC30}">
  <dimension ref="B1:AL100"/>
  <sheetViews>
    <sheetView topLeftCell="A82" workbookViewId="0">
      <selection activeCell="I26" sqref="I26"/>
    </sheetView>
  </sheetViews>
  <sheetFormatPr defaultRowHeight="16.2" x14ac:dyDescent="0.3"/>
  <cols>
    <col min="14" max="14" width="9.6640625" bestFit="1" customWidth="1"/>
    <col min="18" max="18" width="9.6640625" bestFit="1" customWidth="1"/>
  </cols>
  <sheetData>
    <row r="1" spans="2:23" ht="16.8" thickBot="1" x14ac:dyDescent="0.35"/>
    <row r="2" spans="2:23" x14ac:dyDescent="0.3">
      <c r="J2" s="75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84"/>
      <c r="W2" s="77"/>
    </row>
    <row r="3" spans="2:23" x14ac:dyDescent="0.3">
      <c r="B3" s="125" t="s">
        <v>35</v>
      </c>
      <c r="C3" s="126"/>
      <c r="D3" s="126"/>
      <c r="E3" s="126"/>
      <c r="F3" s="126"/>
      <c r="G3" s="127"/>
      <c r="J3" s="83"/>
      <c r="K3" s="45" t="s">
        <v>26</v>
      </c>
      <c r="M3" s="122" t="s">
        <v>27</v>
      </c>
      <c r="N3" s="124"/>
      <c r="R3" s="122" t="s">
        <v>28</v>
      </c>
      <c r="S3" s="124"/>
      <c r="U3" s="122" t="s">
        <v>45</v>
      </c>
      <c r="V3" s="123"/>
      <c r="W3" s="85"/>
    </row>
    <row r="4" spans="2:23" x14ac:dyDescent="0.3">
      <c r="B4" s="22" t="s">
        <v>36</v>
      </c>
      <c r="C4" s="29" t="s">
        <v>6</v>
      </c>
      <c r="D4" s="29" t="s">
        <v>7</v>
      </c>
      <c r="E4" s="29" t="s">
        <v>8</v>
      </c>
      <c r="F4" s="29" t="s">
        <v>9</v>
      </c>
      <c r="G4" s="34" t="s">
        <v>10</v>
      </c>
      <c r="J4" s="78"/>
      <c r="K4" s="13">
        <v>1</v>
      </c>
      <c r="M4" s="145">
        <v>3</v>
      </c>
      <c r="N4" s="146"/>
      <c r="R4" s="145">
        <f>PRODUCT($C$30:$G$30)</f>
        <v>3200000</v>
      </c>
      <c r="S4" s="146"/>
      <c r="U4" s="143">
        <f>SUM(U7:U22)</f>
        <v>0.80054375000000011</v>
      </c>
      <c r="V4" s="144"/>
      <c r="W4" s="85"/>
    </row>
    <row r="5" spans="2:23" x14ac:dyDescent="0.3">
      <c r="B5" s="30">
        <v>1</v>
      </c>
      <c r="C5" s="2" t="s">
        <v>2</v>
      </c>
      <c r="D5" s="2" t="s">
        <v>1</v>
      </c>
      <c r="E5" s="2" t="s">
        <v>1</v>
      </c>
      <c r="F5" s="2" t="s">
        <v>1</v>
      </c>
      <c r="G5" s="5" t="s">
        <v>1</v>
      </c>
      <c r="J5" s="78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W5" s="79"/>
    </row>
    <row r="6" spans="2:23" x14ac:dyDescent="0.3">
      <c r="B6" s="30">
        <v>2</v>
      </c>
      <c r="C6" s="2" t="s">
        <v>3</v>
      </c>
      <c r="D6" s="2" t="s">
        <v>2</v>
      </c>
      <c r="E6" s="2" t="s">
        <v>2</v>
      </c>
      <c r="F6" s="2" t="s">
        <v>2</v>
      </c>
      <c r="G6" s="5" t="s">
        <v>2</v>
      </c>
      <c r="J6" s="78"/>
      <c r="K6" s="13" t="s">
        <v>34</v>
      </c>
      <c r="L6" s="10" t="s">
        <v>33</v>
      </c>
      <c r="M6" s="13" t="s">
        <v>6</v>
      </c>
      <c r="N6" s="13" t="s">
        <v>7</v>
      </c>
      <c r="O6" s="13" t="s">
        <v>8</v>
      </c>
      <c r="P6" s="13" t="s">
        <v>9</v>
      </c>
      <c r="Q6" s="13" t="s">
        <v>10</v>
      </c>
      <c r="R6" s="10" t="s">
        <v>32</v>
      </c>
      <c r="S6" s="13" t="s">
        <v>31</v>
      </c>
      <c r="T6" s="10" t="s">
        <v>30</v>
      </c>
      <c r="U6" s="13" t="s">
        <v>29</v>
      </c>
      <c r="W6" s="79"/>
    </row>
    <row r="7" spans="2:23" x14ac:dyDescent="0.3">
      <c r="B7" s="30">
        <v>3</v>
      </c>
      <c r="C7" s="2" t="s">
        <v>4</v>
      </c>
      <c r="D7" s="2" t="s">
        <v>3</v>
      </c>
      <c r="E7" s="2" t="s">
        <v>3</v>
      </c>
      <c r="F7" s="2" t="s">
        <v>3</v>
      </c>
      <c r="G7" s="5" t="s">
        <v>3</v>
      </c>
      <c r="J7" s="78"/>
      <c r="K7" s="13" t="s">
        <v>5</v>
      </c>
      <c r="L7" s="13">
        <v>3</v>
      </c>
      <c r="M7" s="22" t="s">
        <v>42</v>
      </c>
      <c r="N7" s="23" t="s">
        <v>43</v>
      </c>
      <c r="O7" s="23" t="s">
        <v>43</v>
      </c>
      <c r="P7" s="23" t="s">
        <v>43</v>
      </c>
      <c r="Q7" s="22" t="s">
        <v>42</v>
      </c>
      <c r="R7" s="13">
        <f>PRODUCT((IFERROR(VLOOKUP(M7,$K$26:$P$30,2,FALSE),"")&amp;IFERROR(VLOOKUP(M7,$K$34:$P$38,2,FALSE),"")&amp;IFERROR(VLOOKUP(M7,$B$30:$G$38,2,FALSE),"")),(IFERROR(VLOOKUP(N7,$K$26:$P$30,3,FALSE),"")&amp;IFERROR(VLOOKUP(N7,$K$34:$P$38,3,FALSE),"")&amp;IFERROR(VLOOKUP(N7,$B$30:$G$38,3,FALSE),"")),(IFERROR(VLOOKUP(O7,$K$26:$P$30,4,FALSE),"")&amp;IFERROR(VLOOKUP(O7,$K$34:$P$38,4,FALSE),"")&amp;IFERROR(VLOOKUP(O7,$B$30:$G$38,4,FALSE),"")),(IFERROR(VLOOKUP(P7,$K$26:$P$30,5,FALSE),"")&amp;IFERROR(VLOOKUP(P7,$K$34:$P$38,5,FALSE),"")&amp;IFERROR(VLOOKUP(P7,$B$30:$G$38,5,FALSE),"")),(IFERROR(VLOOKUP(Q7,$K$26:$P$30,6,FALSE),"")&amp;IFERROR(VLOOKUP(Q7,$K$34:$P$38,6,FALSE),"")&amp;IFERROR(VLOOKUP(Q7,$B$30:$G$38,6,FALSE),"")))</f>
        <v>10800</v>
      </c>
      <c r="S7" s="13">
        <f>R7/$R$4</f>
        <v>3.375E-3</v>
      </c>
      <c r="T7" s="10">
        <f>C80</f>
        <v>50</v>
      </c>
      <c r="U7" s="74">
        <f>S7*T7/$K$4</f>
        <v>0.16875000000000001</v>
      </c>
      <c r="W7" s="79"/>
    </row>
    <row r="8" spans="2:23" x14ac:dyDescent="0.3">
      <c r="B8" s="30">
        <v>4</v>
      </c>
      <c r="C8" s="2">
        <v>10</v>
      </c>
      <c r="D8" s="2" t="s">
        <v>4</v>
      </c>
      <c r="E8" s="2" t="s">
        <v>4</v>
      </c>
      <c r="F8" s="2" t="s">
        <v>4</v>
      </c>
      <c r="G8" s="5" t="s">
        <v>4</v>
      </c>
      <c r="I8" s="79"/>
      <c r="J8" s="78"/>
      <c r="K8" s="20" t="s">
        <v>2</v>
      </c>
      <c r="L8" s="20">
        <v>5</v>
      </c>
      <c r="M8" s="30" t="s">
        <v>12</v>
      </c>
      <c r="N8" s="30" t="s">
        <v>12</v>
      </c>
      <c r="O8" s="30" t="s">
        <v>12</v>
      </c>
      <c r="P8" s="30" t="s">
        <v>12</v>
      </c>
      <c r="Q8" s="30" t="s">
        <v>12</v>
      </c>
      <c r="R8" s="13">
        <f>PRODUCT((IFERROR(VLOOKUP(M8,$K$26:$P$30,2,FALSE),"")&amp;IFERROR(VLOOKUP(M8,$K$34:$P$38,2,FALSE),"")&amp;IFERROR(VLOOKUP(M8,$B$30:$G$38,2,FALSE),"")),(IFERROR(VLOOKUP(N8,$K$26:$P$30,3,FALSE),"")&amp;IFERROR(VLOOKUP(N8,$K$34:$P$38,3,FALSE),"")&amp;IFERROR(VLOOKUP(N8,$B$30:$G$38,3,FALSE),"")),(IFERROR(VLOOKUP(O8,$K$26:$P$30,4,FALSE),"")&amp;IFERROR(VLOOKUP(O8,$K$34:$P$38,4,FALSE),"")&amp;IFERROR(VLOOKUP(O8,$B$30:$G$38,4,FALSE),"")),(IFERROR(VLOOKUP(P8,$K$26:$P$30,5,FALSE),"")&amp;IFERROR(VLOOKUP(P8,$K$34:$P$38,5,FALSE),"")&amp;IFERROR(VLOOKUP(P8,$B$30:$G$38,5,FALSE),"")),(IFERROR(VLOOKUP(Q8,$K$26:$P$30,6,FALSE),"")&amp;IFERROR(VLOOKUP(Q8,$K$34:$P$38,6,FALSE),"")&amp;IFERROR(VLOOKUP(Q8,$B$30:$G$38,6,FALSE),"")))</f>
        <v>512</v>
      </c>
      <c r="S8" s="13">
        <f t="shared" ref="S8:S22" si="0">R8/$R$4</f>
        <v>1.6000000000000001E-4</v>
      </c>
      <c r="T8" s="1">
        <f>E75</f>
        <v>100</v>
      </c>
      <c r="U8" s="74">
        <f t="shared" ref="U8:U22" si="1">S8*T8/$K$4</f>
        <v>1.6E-2</v>
      </c>
      <c r="W8" s="79"/>
    </row>
    <row r="9" spans="2:23" x14ac:dyDescent="0.3">
      <c r="B9" s="30">
        <v>5</v>
      </c>
      <c r="C9" s="2">
        <v>9</v>
      </c>
      <c r="D9" s="2">
        <v>10</v>
      </c>
      <c r="E9" s="2">
        <v>10</v>
      </c>
      <c r="F9" s="2">
        <v>10</v>
      </c>
      <c r="G9" s="5">
        <v>10</v>
      </c>
      <c r="J9" s="78"/>
      <c r="K9" s="20" t="s">
        <v>2</v>
      </c>
      <c r="L9" s="20">
        <v>4</v>
      </c>
      <c r="M9" s="30" t="s">
        <v>12</v>
      </c>
      <c r="N9" s="30" t="s">
        <v>12</v>
      </c>
      <c r="O9" s="30" t="s">
        <v>12</v>
      </c>
      <c r="P9" s="30" t="s">
        <v>12</v>
      </c>
      <c r="Q9" s="30" t="s">
        <v>20</v>
      </c>
      <c r="R9" s="13">
        <f t="shared" ref="R9:R22" si="2">PRODUCT((IFERROR(VLOOKUP(M9,$K$26:$P$30,2,FALSE),"")&amp;IFERROR(VLOOKUP(M9,$K$34:$P$38,2,FALSE),"")&amp;IFERROR(VLOOKUP(M9,$B$30:$G$38,2,FALSE),"")),(IFERROR(VLOOKUP(N9,$K$26:$P$30,3,FALSE),"")&amp;IFERROR(VLOOKUP(N9,$K$34:$P$38,3,FALSE),"")&amp;IFERROR(VLOOKUP(N9,$B$30:$G$38,3,FALSE),"")),(IFERROR(VLOOKUP(O9,$K$26:$P$30,4,FALSE),"")&amp;IFERROR(VLOOKUP(O9,$K$34:$P$38,4,FALSE),"")&amp;IFERROR(VLOOKUP(O9,$B$30:$G$38,4,FALSE),"")),(IFERROR(VLOOKUP(P9,$K$26:$P$30,5,FALSE),"")&amp;IFERROR(VLOOKUP(P9,$K$34:$P$38,5,FALSE),"")&amp;IFERROR(VLOOKUP(P9,$B$30:$G$38,5,FALSE),"")),(IFERROR(VLOOKUP(Q9,$K$26:$P$30,6,FALSE),"")&amp;IFERROR(VLOOKUP(Q9,$K$34:$P$38,6,FALSE),"")&amp;IFERROR(VLOOKUP(Q9,$B$30:$G$38,6,FALSE),"")))</f>
        <v>2048</v>
      </c>
      <c r="S9" s="13">
        <f t="shared" si="0"/>
        <v>6.4000000000000005E-4</v>
      </c>
      <c r="T9" s="17">
        <f>D75</f>
        <v>30</v>
      </c>
      <c r="U9" s="74">
        <f t="shared" si="1"/>
        <v>1.9200000000000002E-2</v>
      </c>
      <c r="W9" s="79"/>
    </row>
    <row r="10" spans="2:23" x14ac:dyDescent="0.3">
      <c r="B10" s="30">
        <v>6</v>
      </c>
      <c r="C10" s="2">
        <v>9</v>
      </c>
      <c r="D10" s="2">
        <v>9</v>
      </c>
      <c r="E10" s="2">
        <v>9</v>
      </c>
      <c r="F10" s="2">
        <v>9</v>
      </c>
      <c r="G10" s="5">
        <v>9</v>
      </c>
      <c r="J10" s="78"/>
      <c r="K10" s="21" t="s">
        <v>2</v>
      </c>
      <c r="L10" s="21">
        <v>3</v>
      </c>
      <c r="M10" s="30" t="s">
        <v>12</v>
      </c>
      <c r="N10" s="30" t="s">
        <v>12</v>
      </c>
      <c r="O10" s="30" t="s">
        <v>12</v>
      </c>
      <c r="P10" s="30" t="s">
        <v>20</v>
      </c>
      <c r="Q10" s="23" t="s">
        <v>57</v>
      </c>
      <c r="R10" s="13">
        <f t="shared" si="2"/>
        <v>10240</v>
      </c>
      <c r="S10" s="13">
        <f t="shared" si="0"/>
        <v>3.2000000000000002E-3</v>
      </c>
      <c r="T10" s="13">
        <f>C75</f>
        <v>5</v>
      </c>
      <c r="U10" s="74">
        <f t="shared" si="1"/>
        <v>1.6E-2</v>
      </c>
      <c r="W10" s="79"/>
    </row>
    <row r="11" spans="2:23" x14ac:dyDescent="0.3">
      <c r="B11" s="30">
        <v>7</v>
      </c>
      <c r="C11" s="2" t="s">
        <v>2</v>
      </c>
      <c r="D11" s="2" t="s">
        <v>5</v>
      </c>
      <c r="E11" s="2" t="s">
        <v>5</v>
      </c>
      <c r="F11" s="2" t="s">
        <v>5</v>
      </c>
      <c r="G11" s="5" t="s">
        <v>56</v>
      </c>
      <c r="J11" s="78"/>
      <c r="K11" s="20" t="s">
        <v>3</v>
      </c>
      <c r="L11" s="20">
        <v>5</v>
      </c>
      <c r="M11" s="31" t="s">
        <v>13</v>
      </c>
      <c r="N11" s="31" t="s">
        <v>13</v>
      </c>
      <c r="O11" s="31" t="s">
        <v>13</v>
      </c>
      <c r="P11" s="31" t="s">
        <v>13</v>
      </c>
      <c r="Q11" s="31" t="s">
        <v>13</v>
      </c>
      <c r="R11" s="13">
        <f t="shared" si="2"/>
        <v>768</v>
      </c>
      <c r="S11" s="13">
        <f t="shared" si="0"/>
        <v>2.4000000000000001E-4</v>
      </c>
      <c r="T11" s="1">
        <f>E76</f>
        <v>100</v>
      </c>
      <c r="U11" s="74">
        <f t="shared" si="1"/>
        <v>2.4E-2</v>
      </c>
      <c r="W11" s="79"/>
    </row>
    <row r="12" spans="2:23" x14ac:dyDescent="0.3">
      <c r="B12" s="30">
        <v>8</v>
      </c>
      <c r="C12" s="2" t="s">
        <v>3</v>
      </c>
      <c r="D12" s="2" t="s">
        <v>2</v>
      </c>
      <c r="E12" s="2" t="s">
        <v>2</v>
      </c>
      <c r="F12" s="2" t="s">
        <v>2</v>
      </c>
      <c r="G12" s="5" t="s">
        <v>2</v>
      </c>
      <c r="I12" s="79"/>
      <c r="J12" s="78"/>
      <c r="K12" s="20" t="s">
        <v>3</v>
      </c>
      <c r="L12" s="20">
        <v>4</v>
      </c>
      <c r="M12" s="30" t="s">
        <v>13</v>
      </c>
      <c r="N12" s="30" t="s">
        <v>13</v>
      </c>
      <c r="O12" s="30" t="s">
        <v>13</v>
      </c>
      <c r="P12" s="30" t="s">
        <v>13</v>
      </c>
      <c r="Q12" s="30" t="s">
        <v>22</v>
      </c>
      <c r="R12" s="13">
        <f t="shared" si="2"/>
        <v>3072</v>
      </c>
      <c r="S12" s="13">
        <f t="shared" si="0"/>
        <v>9.6000000000000002E-4</v>
      </c>
      <c r="T12" s="17">
        <f>D76</f>
        <v>25</v>
      </c>
      <c r="U12" s="74">
        <f t="shared" si="1"/>
        <v>2.4E-2</v>
      </c>
      <c r="W12" s="79"/>
    </row>
    <row r="13" spans="2:23" x14ac:dyDescent="0.3">
      <c r="B13" s="30">
        <v>9</v>
      </c>
      <c r="C13" s="2" t="s">
        <v>4</v>
      </c>
      <c r="D13" s="2" t="s">
        <v>3</v>
      </c>
      <c r="E13" s="2" t="s">
        <v>3</v>
      </c>
      <c r="F13" s="2" t="s">
        <v>3</v>
      </c>
      <c r="G13" s="5" t="s">
        <v>3</v>
      </c>
      <c r="J13" s="78"/>
      <c r="K13" s="21" t="s">
        <v>3</v>
      </c>
      <c r="L13" s="21">
        <v>3</v>
      </c>
      <c r="M13" s="23" t="s">
        <v>13</v>
      </c>
      <c r="N13" s="23" t="s">
        <v>13</v>
      </c>
      <c r="O13" s="23" t="s">
        <v>13</v>
      </c>
      <c r="P13" s="23" t="s">
        <v>21</v>
      </c>
      <c r="Q13" s="23" t="s">
        <v>57</v>
      </c>
      <c r="R13" s="13">
        <f t="shared" si="2"/>
        <v>15360</v>
      </c>
      <c r="S13" s="13">
        <f t="shared" si="0"/>
        <v>4.7999999999999996E-3</v>
      </c>
      <c r="T13" s="13">
        <f>C76</f>
        <v>5</v>
      </c>
      <c r="U13" s="74">
        <f t="shared" si="1"/>
        <v>2.3999999999999997E-2</v>
      </c>
      <c r="W13" s="79"/>
    </row>
    <row r="14" spans="2:23" x14ac:dyDescent="0.3">
      <c r="B14" s="30">
        <v>10</v>
      </c>
      <c r="C14" s="2">
        <v>10</v>
      </c>
      <c r="D14" s="2" t="s">
        <v>4</v>
      </c>
      <c r="E14" s="2" t="s">
        <v>4</v>
      </c>
      <c r="F14" s="2" t="s">
        <v>4</v>
      </c>
      <c r="G14" s="5" t="s">
        <v>4</v>
      </c>
      <c r="J14" s="78"/>
      <c r="K14" s="20" t="s">
        <v>4</v>
      </c>
      <c r="L14" s="20">
        <v>5</v>
      </c>
      <c r="M14" s="30" t="s">
        <v>14</v>
      </c>
      <c r="N14" s="30" t="s">
        <v>14</v>
      </c>
      <c r="O14" s="30" t="s">
        <v>14</v>
      </c>
      <c r="P14" s="30" t="s">
        <v>14</v>
      </c>
      <c r="Q14" s="30" t="s">
        <v>14</v>
      </c>
      <c r="R14" s="13">
        <f t="shared" si="2"/>
        <v>3000</v>
      </c>
      <c r="S14" s="13">
        <f t="shared" si="0"/>
        <v>9.3749999999999997E-4</v>
      </c>
      <c r="T14" s="1">
        <f>E77</f>
        <v>75</v>
      </c>
      <c r="U14" s="74">
        <f t="shared" si="1"/>
        <v>7.03125E-2</v>
      </c>
      <c r="W14" s="79"/>
    </row>
    <row r="15" spans="2:23" x14ac:dyDescent="0.3">
      <c r="B15" s="30">
        <v>11</v>
      </c>
      <c r="C15" s="2">
        <v>9</v>
      </c>
      <c r="D15" s="2">
        <v>10</v>
      </c>
      <c r="E15" s="2">
        <v>10</v>
      </c>
      <c r="F15" s="2">
        <v>10</v>
      </c>
      <c r="G15" s="5">
        <v>10</v>
      </c>
      <c r="I15" s="79"/>
      <c r="J15" s="78"/>
      <c r="K15" s="20" t="s">
        <v>4</v>
      </c>
      <c r="L15" s="20">
        <v>4</v>
      </c>
      <c r="M15" s="30" t="s">
        <v>14</v>
      </c>
      <c r="N15" s="30" t="s">
        <v>14</v>
      </c>
      <c r="O15" s="30" t="s">
        <v>14</v>
      </c>
      <c r="P15" s="30" t="s">
        <v>14</v>
      </c>
      <c r="Q15" s="30" t="s">
        <v>23</v>
      </c>
      <c r="R15" s="13">
        <f t="shared" si="2"/>
        <v>9000</v>
      </c>
      <c r="S15" s="13">
        <f t="shared" si="0"/>
        <v>2.8124999999999999E-3</v>
      </c>
      <c r="T15" s="17">
        <f>D77</f>
        <v>20</v>
      </c>
      <c r="U15" s="74">
        <f t="shared" si="1"/>
        <v>5.6249999999999994E-2</v>
      </c>
      <c r="W15" s="79"/>
    </row>
    <row r="16" spans="2:23" x14ac:dyDescent="0.3">
      <c r="B16" s="30">
        <v>12</v>
      </c>
      <c r="C16" s="2">
        <v>10</v>
      </c>
      <c r="D16" s="2">
        <v>9</v>
      </c>
      <c r="E16" s="2">
        <v>9</v>
      </c>
      <c r="F16" s="2">
        <v>9</v>
      </c>
      <c r="G16" s="5">
        <v>9</v>
      </c>
      <c r="J16" s="78"/>
      <c r="K16" s="21" t="s">
        <v>4</v>
      </c>
      <c r="L16" s="21">
        <v>3</v>
      </c>
      <c r="M16" s="23" t="s">
        <v>14</v>
      </c>
      <c r="N16" s="23" t="s">
        <v>14</v>
      </c>
      <c r="O16" s="23" t="s">
        <v>14</v>
      </c>
      <c r="P16" s="23" t="s">
        <v>23</v>
      </c>
      <c r="Q16" s="23" t="s">
        <v>57</v>
      </c>
      <c r="R16" s="13">
        <f t="shared" si="2"/>
        <v>36000</v>
      </c>
      <c r="S16" s="13">
        <f t="shared" si="0"/>
        <v>1.125E-2</v>
      </c>
      <c r="T16" s="13">
        <f>C77</f>
        <v>5</v>
      </c>
      <c r="U16" s="74">
        <f t="shared" si="1"/>
        <v>5.6249999999999994E-2</v>
      </c>
      <c r="W16" s="79"/>
    </row>
    <row r="17" spans="2:23" x14ac:dyDescent="0.3">
      <c r="B17" s="30">
        <v>13</v>
      </c>
      <c r="C17" s="2" t="s">
        <v>3</v>
      </c>
      <c r="D17" s="2" t="s">
        <v>2</v>
      </c>
      <c r="E17" s="2" t="s">
        <v>2</v>
      </c>
      <c r="F17" s="2" t="s">
        <v>2</v>
      </c>
      <c r="G17" s="5" t="s">
        <v>2</v>
      </c>
      <c r="J17" s="78"/>
      <c r="K17" s="20">
        <v>10</v>
      </c>
      <c r="L17" s="20">
        <v>5</v>
      </c>
      <c r="M17" s="30" t="s">
        <v>16</v>
      </c>
      <c r="N17" s="30" t="s">
        <v>16</v>
      </c>
      <c r="O17" s="30" t="s">
        <v>16</v>
      </c>
      <c r="P17" s="30" t="s">
        <v>16</v>
      </c>
      <c r="Q17" s="30" t="s">
        <v>16</v>
      </c>
      <c r="R17" s="13">
        <f t="shared" si="2"/>
        <v>2500</v>
      </c>
      <c r="S17" s="13">
        <f t="shared" si="0"/>
        <v>7.8125000000000004E-4</v>
      </c>
      <c r="T17" s="1">
        <f>E78</f>
        <v>75</v>
      </c>
      <c r="U17" s="74">
        <f t="shared" si="1"/>
        <v>5.859375E-2</v>
      </c>
      <c r="W17" s="79"/>
    </row>
    <row r="18" spans="2:23" x14ac:dyDescent="0.3">
      <c r="B18" s="30">
        <v>14</v>
      </c>
      <c r="C18" s="2" t="s">
        <v>4</v>
      </c>
      <c r="D18" s="2" t="s">
        <v>3</v>
      </c>
      <c r="E18" s="2" t="s">
        <v>3</v>
      </c>
      <c r="F18" s="2" t="s">
        <v>3</v>
      </c>
      <c r="G18" s="5" t="s">
        <v>3</v>
      </c>
      <c r="J18" s="78"/>
      <c r="K18" s="20">
        <v>10</v>
      </c>
      <c r="L18" s="20">
        <v>4</v>
      </c>
      <c r="M18" s="30" t="s">
        <v>16</v>
      </c>
      <c r="N18" s="30" t="s">
        <v>16</v>
      </c>
      <c r="O18" s="30" t="s">
        <v>16</v>
      </c>
      <c r="P18" s="30" t="s">
        <v>16</v>
      </c>
      <c r="Q18" s="30" t="s">
        <v>24</v>
      </c>
      <c r="R18" s="13">
        <f t="shared" si="2"/>
        <v>7500</v>
      </c>
      <c r="S18" s="13">
        <f t="shared" si="0"/>
        <v>2.3437499999999999E-3</v>
      </c>
      <c r="T18" s="17">
        <f>D78</f>
        <v>20</v>
      </c>
      <c r="U18" s="74">
        <f t="shared" si="1"/>
        <v>4.6875E-2</v>
      </c>
      <c r="W18" s="79"/>
    </row>
    <row r="19" spans="2:23" x14ac:dyDescent="0.3">
      <c r="B19" s="30">
        <v>15</v>
      </c>
      <c r="C19" s="2">
        <v>10</v>
      </c>
      <c r="D19" s="2" t="s">
        <v>4</v>
      </c>
      <c r="E19" s="2" t="s">
        <v>4</v>
      </c>
      <c r="F19" s="2" t="s">
        <v>4</v>
      </c>
      <c r="G19" s="5" t="s">
        <v>4</v>
      </c>
      <c r="J19" s="78"/>
      <c r="K19" s="21">
        <v>10</v>
      </c>
      <c r="L19" s="21">
        <v>3</v>
      </c>
      <c r="M19" s="23" t="s">
        <v>15</v>
      </c>
      <c r="N19" s="23" t="s">
        <v>15</v>
      </c>
      <c r="O19" s="23" t="s">
        <v>15</v>
      </c>
      <c r="P19" s="23" t="s">
        <v>24</v>
      </c>
      <c r="Q19" s="23" t="s">
        <v>57</v>
      </c>
      <c r="R19" s="13">
        <f t="shared" si="2"/>
        <v>30000</v>
      </c>
      <c r="S19" s="13">
        <f t="shared" si="0"/>
        <v>9.3749999999999997E-3</v>
      </c>
      <c r="T19" s="13">
        <f>C78</f>
        <v>5</v>
      </c>
      <c r="U19" s="74">
        <f t="shared" si="1"/>
        <v>4.6875E-2</v>
      </c>
      <c r="W19" s="79"/>
    </row>
    <row r="20" spans="2:23" x14ac:dyDescent="0.3">
      <c r="B20" s="30">
        <v>16</v>
      </c>
      <c r="C20" s="2">
        <v>9</v>
      </c>
      <c r="D20" s="2">
        <v>10</v>
      </c>
      <c r="E20" s="2">
        <v>10</v>
      </c>
      <c r="F20" s="2">
        <v>10</v>
      </c>
      <c r="G20" s="5">
        <v>10</v>
      </c>
      <c r="J20" s="78"/>
      <c r="K20" s="20">
        <v>9</v>
      </c>
      <c r="L20" s="20">
        <v>5</v>
      </c>
      <c r="M20" s="30" t="s">
        <v>17</v>
      </c>
      <c r="N20" s="30" t="s">
        <v>17</v>
      </c>
      <c r="O20" s="30" t="s">
        <v>17</v>
      </c>
      <c r="P20" s="30" t="s">
        <v>17</v>
      </c>
      <c r="Q20" s="30" t="s">
        <v>17</v>
      </c>
      <c r="R20" s="13">
        <f t="shared" si="2"/>
        <v>4500</v>
      </c>
      <c r="S20" s="13">
        <f t="shared" si="0"/>
        <v>1.4062499999999999E-3</v>
      </c>
      <c r="T20" s="1">
        <f>E79</f>
        <v>50</v>
      </c>
      <c r="U20" s="74">
        <f t="shared" si="1"/>
        <v>7.03125E-2</v>
      </c>
      <c r="W20" s="79"/>
    </row>
    <row r="21" spans="2:23" x14ac:dyDescent="0.3">
      <c r="B21" s="30">
        <v>17</v>
      </c>
      <c r="C21" s="2">
        <v>9</v>
      </c>
      <c r="D21" s="2">
        <v>9</v>
      </c>
      <c r="E21" s="2">
        <v>9</v>
      </c>
      <c r="F21" s="2">
        <v>9</v>
      </c>
      <c r="G21" s="5">
        <v>9</v>
      </c>
      <c r="J21" s="78"/>
      <c r="K21" s="20">
        <v>9</v>
      </c>
      <c r="L21" s="20">
        <v>4</v>
      </c>
      <c r="M21" s="30" t="s">
        <v>17</v>
      </c>
      <c r="N21" s="30" t="s">
        <v>17</v>
      </c>
      <c r="O21" s="30" t="s">
        <v>17</v>
      </c>
      <c r="P21" s="30" t="s">
        <v>17</v>
      </c>
      <c r="Q21" s="30" t="s">
        <v>25</v>
      </c>
      <c r="R21" s="13">
        <f t="shared" si="2"/>
        <v>10500</v>
      </c>
      <c r="S21" s="13">
        <f t="shared" si="0"/>
        <v>3.2812499999999999E-3</v>
      </c>
      <c r="T21" s="17">
        <f>D79</f>
        <v>10</v>
      </c>
      <c r="U21" s="74">
        <f t="shared" si="1"/>
        <v>3.2812500000000001E-2</v>
      </c>
      <c r="W21" s="79"/>
    </row>
    <row r="22" spans="2:23" x14ac:dyDescent="0.3">
      <c r="B22" s="30">
        <v>18</v>
      </c>
      <c r="C22" s="2" t="s">
        <v>4</v>
      </c>
      <c r="D22" s="2" t="s">
        <v>4</v>
      </c>
      <c r="E22" s="2" t="s">
        <v>4</v>
      </c>
      <c r="F22" s="2" t="s">
        <v>4</v>
      </c>
      <c r="G22" s="5" t="s">
        <v>4</v>
      </c>
      <c r="J22" s="78"/>
      <c r="K22" s="21">
        <v>9</v>
      </c>
      <c r="L22" s="21">
        <v>3</v>
      </c>
      <c r="M22" s="23" t="s">
        <v>17</v>
      </c>
      <c r="N22" s="23" t="s">
        <v>17</v>
      </c>
      <c r="O22" s="23" t="s">
        <v>17</v>
      </c>
      <c r="P22" s="23" t="s">
        <v>25</v>
      </c>
      <c r="Q22" s="23" t="s">
        <v>57</v>
      </c>
      <c r="R22" s="13">
        <f t="shared" si="2"/>
        <v>45000</v>
      </c>
      <c r="S22" s="13">
        <f t="shared" si="0"/>
        <v>1.40625E-2</v>
      </c>
      <c r="T22" s="13">
        <f>C79</f>
        <v>5</v>
      </c>
      <c r="U22" s="74">
        <f t="shared" si="1"/>
        <v>7.03125E-2</v>
      </c>
      <c r="W22" s="79"/>
    </row>
    <row r="23" spans="2:23" x14ac:dyDescent="0.3">
      <c r="B23" s="30">
        <v>19</v>
      </c>
      <c r="C23" s="2">
        <v>10</v>
      </c>
      <c r="D23" s="2" t="s">
        <v>4</v>
      </c>
      <c r="E23" s="2">
        <v>10</v>
      </c>
      <c r="F23" s="2">
        <v>10</v>
      </c>
      <c r="G23" s="5">
        <v>10</v>
      </c>
      <c r="J23" s="78"/>
      <c r="R23" s="9" t="s">
        <v>62</v>
      </c>
      <c r="S23" s="104">
        <f>SUM(S7:S22)</f>
        <v>5.9624999999999997E-2</v>
      </c>
      <c r="T23" s="105"/>
      <c r="W23" s="79"/>
    </row>
    <row r="24" spans="2:23" x14ac:dyDescent="0.3">
      <c r="B24" s="23">
        <v>20</v>
      </c>
      <c r="C24" s="32">
        <v>9</v>
      </c>
      <c r="D24" s="32">
        <v>9</v>
      </c>
      <c r="E24" s="32">
        <v>9</v>
      </c>
      <c r="F24" s="32">
        <v>9</v>
      </c>
      <c r="G24" s="28" t="s">
        <v>56</v>
      </c>
      <c r="J24" s="78"/>
      <c r="K24" s="122" t="s">
        <v>11</v>
      </c>
      <c r="L24" s="123"/>
      <c r="M24" s="123"/>
      <c r="N24" s="123"/>
      <c r="O24" s="123"/>
      <c r="P24" s="124"/>
      <c r="S24" s="54"/>
      <c r="W24" s="79"/>
    </row>
    <row r="25" spans="2:23" x14ac:dyDescent="0.3">
      <c r="J25" s="78"/>
      <c r="K25" s="9"/>
      <c r="L25" s="13" t="s">
        <v>6</v>
      </c>
      <c r="M25" s="10" t="s">
        <v>7</v>
      </c>
      <c r="N25" s="13" t="s">
        <v>8</v>
      </c>
      <c r="O25" s="10" t="s">
        <v>9</v>
      </c>
      <c r="P25" s="13" t="s">
        <v>10</v>
      </c>
      <c r="W25" s="79"/>
    </row>
    <row r="26" spans="2:23" x14ac:dyDescent="0.3">
      <c r="J26" s="78"/>
      <c r="K26" s="31" t="s">
        <v>12</v>
      </c>
      <c r="L26" s="72">
        <f>$C$31+C32</f>
        <v>2</v>
      </c>
      <c r="M26" s="46">
        <f>$D$31+D32</f>
        <v>4</v>
      </c>
      <c r="N26" s="46">
        <f>$E$31+E32</f>
        <v>4</v>
      </c>
      <c r="O26" s="46">
        <f>$F$31+F32</f>
        <v>4</v>
      </c>
      <c r="P26" s="68">
        <f>$G$31+G32</f>
        <v>4</v>
      </c>
      <c r="W26" s="79"/>
    </row>
    <row r="27" spans="2:23" x14ac:dyDescent="0.3">
      <c r="J27" s="78"/>
      <c r="K27" s="30" t="s">
        <v>13</v>
      </c>
      <c r="L27" s="3">
        <f t="shared" ref="L27:L30" si="3">$C$31+C33</f>
        <v>3</v>
      </c>
      <c r="M27" s="1">
        <f t="shared" ref="M27:M30" si="4">$D$31+D33</f>
        <v>4</v>
      </c>
      <c r="N27" s="1">
        <f t="shared" ref="N27:N30" si="5">$E$31+E33</f>
        <v>4</v>
      </c>
      <c r="O27" s="1">
        <f t="shared" ref="O27:O30" si="6">$F$31+F33</f>
        <v>4</v>
      </c>
      <c r="P27" s="4">
        <f t="shared" ref="P27:P30" si="7">$G$31+G33</f>
        <v>4</v>
      </c>
      <c r="W27" s="79"/>
    </row>
    <row r="28" spans="2:23" x14ac:dyDescent="0.3">
      <c r="B28" s="119" t="s">
        <v>0</v>
      </c>
      <c r="C28" s="120"/>
      <c r="D28" s="120"/>
      <c r="E28" s="120"/>
      <c r="F28" s="120"/>
      <c r="G28" s="121"/>
      <c r="J28" s="78"/>
      <c r="K28" s="30" t="s">
        <v>14</v>
      </c>
      <c r="L28" s="3">
        <f t="shared" si="3"/>
        <v>4</v>
      </c>
      <c r="M28" s="1">
        <f t="shared" si="4"/>
        <v>6</v>
      </c>
      <c r="N28" s="1">
        <f t="shared" si="5"/>
        <v>5</v>
      </c>
      <c r="O28" s="1">
        <f t="shared" si="6"/>
        <v>5</v>
      </c>
      <c r="P28" s="4">
        <f t="shared" si="7"/>
        <v>5</v>
      </c>
      <c r="S28" s="147" t="s">
        <v>58</v>
      </c>
      <c r="T28" s="147"/>
      <c r="U28" s="147"/>
      <c r="W28" s="79"/>
    </row>
    <row r="29" spans="2:23" x14ac:dyDescent="0.3">
      <c r="B29" s="17"/>
      <c r="C29" s="9" t="s">
        <v>6</v>
      </c>
      <c r="D29" s="10" t="s">
        <v>7</v>
      </c>
      <c r="E29" s="10" t="s">
        <v>8</v>
      </c>
      <c r="F29" s="10" t="s">
        <v>9</v>
      </c>
      <c r="G29" s="11" t="s">
        <v>10</v>
      </c>
      <c r="J29" s="78"/>
      <c r="K29" s="30" t="s">
        <v>16</v>
      </c>
      <c r="L29" s="3">
        <f t="shared" si="3"/>
        <v>5</v>
      </c>
      <c r="M29" s="1">
        <f t="shared" si="4"/>
        <v>4</v>
      </c>
      <c r="N29" s="1">
        <f t="shared" si="5"/>
        <v>5</v>
      </c>
      <c r="O29" s="1">
        <f t="shared" si="6"/>
        <v>5</v>
      </c>
      <c r="P29" s="4">
        <f t="shared" si="7"/>
        <v>5</v>
      </c>
      <c r="S29" s="147"/>
      <c r="T29" s="147"/>
      <c r="U29" s="147"/>
      <c r="W29" s="79"/>
    </row>
    <row r="30" spans="2:23" x14ac:dyDescent="0.3">
      <c r="B30" s="22" t="s">
        <v>42</v>
      </c>
      <c r="C30" s="9">
        <f>COUNTA(C5:C24)</f>
        <v>20</v>
      </c>
      <c r="D30" s="10">
        <f t="shared" ref="D30:G30" si="8">COUNTA(D5:D24)</f>
        <v>20</v>
      </c>
      <c r="E30" s="10">
        <f t="shared" si="8"/>
        <v>20</v>
      </c>
      <c r="F30" s="10">
        <f t="shared" si="8"/>
        <v>20</v>
      </c>
      <c r="G30" s="11">
        <f t="shared" si="8"/>
        <v>20</v>
      </c>
      <c r="J30" s="78"/>
      <c r="K30" s="23" t="s">
        <v>18</v>
      </c>
      <c r="L30" s="71">
        <f t="shared" si="3"/>
        <v>6</v>
      </c>
      <c r="M30" s="7">
        <f t="shared" si="4"/>
        <v>5</v>
      </c>
      <c r="N30" s="7">
        <f t="shared" si="5"/>
        <v>5</v>
      </c>
      <c r="O30" s="7">
        <f t="shared" si="6"/>
        <v>5</v>
      </c>
      <c r="P30" s="6">
        <f t="shared" si="7"/>
        <v>6</v>
      </c>
      <c r="S30" s="147"/>
      <c r="T30" s="147"/>
      <c r="U30" s="147"/>
      <c r="W30" s="79"/>
    </row>
    <row r="31" spans="2:23" x14ac:dyDescent="0.3">
      <c r="B31" s="30" t="s">
        <v>1</v>
      </c>
      <c r="C31" s="1">
        <f>COUNTIF($C$5:$C$24,B31)</f>
        <v>0</v>
      </c>
      <c r="D31" s="1">
        <f>COUNTIF($D$5:$D$24,B31)</f>
        <v>1</v>
      </c>
      <c r="E31" s="1">
        <f>COUNTIF($E$5:$E$24,B31)</f>
        <v>1</v>
      </c>
      <c r="F31" s="1">
        <f>COUNTIF($F$5:$F$24,B31)</f>
        <v>1</v>
      </c>
      <c r="G31" s="68">
        <f>COUNTIF($G$5:$G$24,B31)</f>
        <v>1</v>
      </c>
      <c r="J31" s="78"/>
      <c r="S31" s="147"/>
      <c r="T31" s="147"/>
      <c r="U31" s="147"/>
      <c r="W31" s="79"/>
    </row>
    <row r="32" spans="2:23" x14ac:dyDescent="0.3">
      <c r="B32" s="30" t="s">
        <v>2</v>
      </c>
      <c r="C32" s="1">
        <f t="shared" ref="C32:C37" si="9">COUNTIF($C$5:$C$24,B32)</f>
        <v>2</v>
      </c>
      <c r="D32" s="1">
        <f t="shared" ref="D32:D37" si="10">COUNTIF($D$5:$D$24,B32)</f>
        <v>3</v>
      </c>
      <c r="E32" s="1">
        <f t="shared" ref="E32:E37" si="11">COUNTIF($E$5:$E$24,B32)</f>
        <v>3</v>
      </c>
      <c r="F32" s="1">
        <f t="shared" ref="F32:F37" si="12">COUNTIF($F$5:$F$24,B32)</f>
        <v>3</v>
      </c>
      <c r="G32" s="4">
        <f t="shared" ref="G32:G37" si="13">COUNTIF($G$5:$G$24,B32)</f>
        <v>3</v>
      </c>
      <c r="J32" s="78"/>
      <c r="K32" s="122" t="s">
        <v>19</v>
      </c>
      <c r="L32" s="123"/>
      <c r="M32" s="123"/>
      <c r="N32" s="123"/>
      <c r="O32" s="123"/>
      <c r="P32" s="124"/>
      <c r="S32" s="147"/>
      <c r="T32" s="147"/>
      <c r="U32" s="147"/>
      <c r="W32" s="79"/>
    </row>
    <row r="33" spans="2:38" x14ac:dyDescent="0.3">
      <c r="B33" s="30" t="s">
        <v>3</v>
      </c>
      <c r="C33" s="1">
        <f t="shared" si="9"/>
        <v>3</v>
      </c>
      <c r="D33" s="1">
        <f t="shared" si="10"/>
        <v>3</v>
      </c>
      <c r="E33" s="1">
        <f t="shared" si="11"/>
        <v>3</v>
      </c>
      <c r="F33" s="1">
        <f t="shared" si="12"/>
        <v>3</v>
      </c>
      <c r="G33" s="4">
        <f t="shared" si="13"/>
        <v>3</v>
      </c>
      <c r="J33" s="78"/>
      <c r="K33" s="13"/>
      <c r="L33" s="13" t="s">
        <v>6</v>
      </c>
      <c r="M33" s="13" t="s">
        <v>7</v>
      </c>
      <c r="N33" s="13" t="s">
        <v>8</v>
      </c>
      <c r="O33" s="10" t="s">
        <v>9</v>
      </c>
      <c r="P33" s="13" t="s">
        <v>10</v>
      </c>
      <c r="S33" s="147"/>
      <c r="T33" s="147"/>
      <c r="U33" s="147"/>
      <c r="W33" s="79"/>
    </row>
    <row r="34" spans="2:38" x14ac:dyDescent="0.3">
      <c r="B34" s="30" t="s">
        <v>4</v>
      </c>
      <c r="C34" s="1">
        <f t="shared" si="9"/>
        <v>4</v>
      </c>
      <c r="D34" s="1">
        <f t="shared" si="10"/>
        <v>5</v>
      </c>
      <c r="E34" s="1">
        <f t="shared" si="11"/>
        <v>4</v>
      </c>
      <c r="F34" s="1">
        <f t="shared" si="12"/>
        <v>4</v>
      </c>
      <c r="G34" s="4">
        <f t="shared" si="13"/>
        <v>4</v>
      </c>
      <c r="J34" s="78"/>
      <c r="K34" s="30" t="s">
        <v>20</v>
      </c>
      <c r="L34" s="1">
        <f>$C$30-L26</f>
        <v>18</v>
      </c>
      <c r="M34" s="1">
        <f>$D$30-M26</f>
        <v>16</v>
      </c>
      <c r="N34" s="1">
        <f>$E$30-N26</f>
        <v>16</v>
      </c>
      <c r="O34" s="1">
        <f>$F$30-O26</f>
        <v>16</v>
      </c>
      <c r="P34" s="68">
        <f>$G$30-P26</f>
        <v>16</v>
      </c>
      <c r="S34" s="147"/>
      <c r="T34" s="147"/>
      <c r="U34" s="147"/>
      <c r="W34" s="79"/>
    </row>
    <row r="35" spans="2:38" x14ac:dyDescent="0.3">
      <c r="B35" s="30">
        <v>10</v>
      </c>
      <c r="C35" s="1">
        <f t="shared" si="9"/>
        <v>5</v>
      </c>
      <c r="D35" s="1">
        <f t="shared" si="10"/>
        <v>3</v>
      </c>
      <c r="E35" s="1">
        <f t="shared" si="11"/>
        <v>4</v>
      </c>
      <c r="F35" s="1">
        <f t="shared" si="12"/>
        <v>4</v>
      </c>
      <c r="G35" s="4">
        <f t="shared" si="13"/>
        <v>4</v>
      </c>
      <c r="J35" s="78"/>
      <c r="K35" s="30" t="s">
        <v>22</v>
      </c>
      <c r="L35" s="1">
        <f>$C$30-L27</f>
        <v>17</v>
      </c>
      <c r="M35" s="1">
        <f>$D$30-M27</f>
        <v>16</v>
      </c>
      <c r="N35" s="1">
        <f>$E$30-N27</f>
        <v>16</v>
      </c>
      <c r="O35" s="1">
        <f>$F$30-O27</f>
        <v>16</v>
      </c>
      <c r="P35" s="4">
        <f>$G$30-P27</f>
        <v>16</v>
      </c>
      <c r="S35" s="147"/>
      <c r="T35" s="147"/>
      <c r="U35" s="147"/>
      <c r="W35" s="79"/>
    </row>
    <row r="36" spans="2:38" x14ac:dyDescent="0.3">
      <c r="B36" s="30">
        <v>9</v>
      </c>
      <c r="C36" s="1">
        <f t="shared" si="9"/>
        <v>6</v>
      </c>
      <c r="D36" s="1">
        <f t="shared" si="10"/>
        <v>4</v>
      </c>
      <c r="E36" s="1">
        <f t="shared" si="11"/>
        <v>4</v>
      </c>
      <c r="F36" s="1">
        <f t="shared" si="12"/>
        <v>4</v>
      </c>
      <c r="G36" s="4">
        <f t="shared" si="13"/>
        <v>5</v>
      </c>
      <c r="J36" s="78"/>
      <c r="K36" s="30" t="s">
        <v>23</v>
      </c>
      <c r="L36" s="1">
        <f>$C$30-L28</f>
        <v>16</v>
      </c>
      <c r="M36" s="1">
        <f>$D$30-M28</f>
        <v>14</v>
      </c>
      <c r="N36" s="1">
        <f>$E$30-N28</f>
        <v>15</v>
      </c>
      <c r="O36" s="1">
        <f>$F$30-O28</f>
        <v>15</v>
      </c>
      <c r="P36" s="4">
        <f>$G$30-P28</f>
        <v>15</v>
      </c>
      <c r="W36" s="79"/>
    </row>
    <row r="37" spans="2:38" x14ac:dyDescent="0.3">
      <c r="B37" s="30" t="s">
        <v>5</v>
      </c>
      <c r="C37" s="1">
        <f t="shared" si="9"/>
        <v>0</v>
      </c>
      <c r="D37" s="1">
        <f t="shared" si="10"/>
        <v>1</v>
      </c>
      <c r="E37" s="1">
        <f t="shared" si="11"/>
        <v>1</v>
      </c>
      <c r="F37" s="1">
        <f t="shared" si="12"/>
        <v>1</v>
      </c>
      <c r="G37" s="4">
        <f t="shared" si="13"/>
        <v>0</v>
      </c>
      <c r="J37" s="78"/>
      <c r="K37" s="30" t="s">
        <v>24</v>
      </c>
      <c r="L37" s="1">
        <f>$C$30-L29</f>
        <v>15</v>
      </c>
      <c r="M37" s="1">
        <f>$D$30-M29</f>
        <v>16</v>
      </c>
      <c r="N37" s="1">
        <f>$E$30-N29</f>
        <v>15</v>
      </c>
      <c r="O37" s="1">
        <f>$F$30-O29</f>
        <v>15</v>
      </c>
      <c r="P37" s="4">
        <f>$G$30-P29</f>
        <v>15</v>
      </c>
      <c r="W37" s="79"/>
    </row>
    <row r="38" spans="2:38" x14ac:dyDescent="0.3">
      <c r="B38" s="23" t="s">
        <v>43</v>
      </c>
      <c r="C38" s="7">
        <f>3*C37</f>
        <v>0</v>
      </c>
      <c r="D38" s="7">
        <f t="shared" ref="D38:G38" si="14">3*D37</f>
        <v>3</v>
      </c>
      <c r="E38" s="7">
        <f t="shared" si="14"/>
        <v>3</v>
      </c>
      <c r="F38" s="7">
        <f t="shared" si="14"/>
        <v>3</v>
      </c>
      <c r="G38" s="6">
        <f t="shared" si="14"/>
        <v>0</v>
      </c>
      <c r="J38" s="78"/>
      <c r="K38" s="23" t="s">
        <v>25</v>
      </c>
      <c r="L38" s="7">
        <f>$C$30-L30</f>
        <v>14</v>
      </c>
      <c r="M38" s="7">
        <f>$D$30-M30</f>
        <v>15</v>
      </c>
      <c r="N38" s="7">
        <f>$E$30-N30</f>
        <v>15</v>
      </c>
      <c r="O38" s="7">
        <f>$F$30-O30</f>
        <v>15</v>
      </c>
      <c r="P38" s="6">
        <f>$G$30-P30</f>
        <v>14</v>
      </c>
      <c r="W38" s="79"/>
    </row>
    <row r="39" spans="2:38" ht="16.8" thickBot="1" x14ac:dyDescent="0.35">
      <c r="J39" s="80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2"/>
    </row>
    <row r="46" spans="2:38" x14ac:dyDescent="0.3">
      <c r="B46" s="125" t="s">
        <v>35</v>
      </c>
      <c r="C46" s="126"/>
      <c r="D46" s="126"/>
      <c r="E46" s="126"/>
      <c r="F46" s="126"/>
      <c r="G46" s="127"/>
      <c r="J46" s="148" t="s">
        <v>12</v>
      </c>
      <c r="K46" s="149"/>
      <c r="L46" s="149"/>
      <c r="M46" s="149"/>
      <c r="N46" s="150"/>
      <c r="P46" s="148" t="s">
        <v>13</v>
      </c>
      <c r="Q46" s="149"/>
      <c r="R46" s="149"/>
      <c r="S46" s="149"/>
      <c r="T46" s="150"/>
      <c r="V46" s="148" t="s">
        <v>14</v>
      </c>
      <c r="W46" s="149"/>
      <c r="X46" s="149"/>
      <c r="Y46" s="149"/>
      <c r="Z46" s="150"/>
      <c r="AB46" s="151" t="s">
        <v>16</v>
      </c>
      <c r="AC46" s="152"/>
      <c r="AD46" s="152"/>
      <c r="AE46" s="152"/>
      <c r="AF46" s="153"/>
      <c r="AH46" s="151" t="s">
        <v>18</v>
      </c>
      <c r="AI46" s="152"/>
      <c r="AJ46" s="152"/>
      <c r="AK46" s="152"/>
      <c r="AL46" s="153"/>
    </row>
    <row r="47" spans="2:38" x14ac:dyDescent="0.3">
      <c r="B47" s="22" t="s">
        <v>36</v>
      </c>
      <c r="C47" s="29" t="s">
        <v>6</v>
      </c>
      <c r="D47" s="29" t="s">
        <v>7</v>
      </c>
      <c r="E47" s="29" t="s">
        <v>8</v>
      </c>
      <c r="F47" s="29" t="s">
        <v>9</v>
      </c>
      <c r="G47" s="34" t="s">
        <v>10</v>
      </c>
      <c r="J47" s="92" t="s">
        <v>6</v>
      </c>
      <c r="K47" s="93" t="s">
        <v>7</v>
      </c>
      <c r="L47" s="93" t="s">
        <v>8</v>
      </c>
      <c r="M47" s="93" t="s">
        <v>9</v>
      </c>
      <c r="N47" s="94" t="s">
        <v>10</v>
      </c>
      <c r="P47" s="92" t="s">
        <v>6</v>
      </c>
      <c r="Q47" s="93" t="s">
        <v>7</v>
      </c>
      <c r="R47" s="93" t="s">
        <v>8</v>
      </c>
      <c r="S47" s="93" t="s">
        <v>9</v>
      </c>
      <c r="T47" s="94" t="s">
        <v>10</v>
      </c>
      <c r="V47" s="92" t="s">
        <v>6</v>
      </c>
      <c r="W47" s="93" t="s">
        <v>7</v>
      </c>
      <c r="X47" s="93" t="s">
        <v>8</v>
      </c>
      <c r="Y47" s="93" t="s">
        <v>9</v>
      </c>
      <c r="Z47" s="94" t="s">
        <v>10</v>
      </c>
      <c r="AB47" s="92" t="s">
        <v>6</v>
      </c>
      <c r="AC47" s="93" t="s">
        <v>7</v>
      </c>
      <c r="AD47" s="93" t="s">
        <v>8</v>
      </c>
      <c r="AE47" s="93" t="s">
        <v>9</v>
      </c>
      <c r="AF47" s="94" t="s">
        <v>10</v>
      </c>
      <c r="AH47" s="92" t="s">
        <v>6</v>
      </c>
      <c r="AI47" s="93" t="s">
        <v>7</v>
      </c>
      <c r="AJ47" s="93" t="s">
        <v>8</v>
      </c>
      <c r="AK47" s="93" t="s">
        <v>9</v>
      </c>
      <c r="AL47" s="94" t="s">
        <v>10</v>
      </c>
    </row>
    <row r="48" spans="2:38" x14ac:dyDescent="0.3">
      <c r="B48" s="30" t="s">
        <v>59</v>
      </c>
      <c r="C48" s="2" t="s">
        <v>2</v>
      </c>
      <c r="D48" s="2" t="s">
        <v>1</v>
      </c>
      <c r="E48" s="2" t="s">
        <v>1</v>
      </c>
      <c r="F48" s="2" t="s">
        <v>1</v>
      </c>
      <c r="G48" s="5" t="s">
        <v>1</v>
      </c>
      <c r="J48" s="95">
        <f>IF(OR($C48=$B$32,$C49=$B$32,$C50=$B$32,$C48=$B$31,$C49=$B$31,$C50=$B$31),1,0)</f>
        <v>1</v>
      </c>
      <c r="K48" s="1">
        <f>IF(OR($D48=$B$32,$D49=$B$32,$D50=$B$32,$D48=$B$31,$D49=$B$31,$D50=$B$31),1,0)</f>
        <v>1</v>
      </c>
      <c r="L48" s="1">
        <f>IF(OR($E48=$B$32,$E49=$B$32,$E50=$B$32,$E48=$B$31,$E49=$B$31,$E50=$B$31),1,0)</f>
        <v>1</v>
      </c>
      <c r="M48" s="1">
        <f>IF(OR($F48=$B$32,$F49=$B$32,$F50=$B$32,$F48=$B$31,$F49=$B$31,$F50=$B$31),1,0)</f>
        <v>1</v>
      </c>
      <c r="N48" s="96">
        <f>IF(OR($G48=$B$32,$G49=$B$32,$G50=$B$32,$G48=$B$31,$G49=$B$31,$G50=$B$31),1,0)</f>
        <v>1</v>
      </c>
      <c r="P48" s="95">
        <f>IF(OR($C48=$B$33,$C49=$B$33,$C50=$B$33,$C48=$B$31,$C49=$B$31,$C50=$B$31),1,0)</f>
        <v>1</v>
      </c>
      <c r="Q48" s="1">
        <f>IF(OR($D48=$B$33,$D49=$B$33,$D50=$B$33,$D48=$B$31,$D49=$B$31,$D50=$B$31),1,0)</f>
        <v>1</v>
      </c>
      <c r="R48" s="1">
        <f>IF(OR($E48=$B$33,$E49=$B$33,$E50=$B$33,$E48=$B$31,$E49=$B$31,$E50=$B$31),1,0)</f>
        <v>1</v>
      </c>
      <c r="S48" s="1">
        <f>IF(OR($F48=$B$33,$F49=$B$33,$F50=$B$33,$F48=$B$31,$F49=$B$31,$F50=$B$31),1,0)</f>
        <v>1</v>
      </c>
      <c r="T48" s="96">
        <f>IF(OR($G48=$B$33,$G49=$B$33,$G50=$B$33,$G48=$B$31,$G49=$B$31,$G50=$B$31),1,0)</f>
        <v>1</v>
      </c>
      <c r="V48" s="95">
        <f>IF(OR(W48=$B$34,$C49=$B$34,$C50=$B$34,$C48=$B$31,$C49=$B$31,$C50=$B$31),1,0)</f>
        <v>1</v>
      </c>
      <c r="W48" s="1">
        <f>IF(OR($D48=$B$34,$D49=$B$34,$D50=$B$34,$D48=$B$31,$D49=$B$31,$D50=$B$31),1,0)</f>
        <v>1</v>
      </c>
      <c r="X48" s="1">
        <f>IF(OR($E48=$B$34,$E49=$B$34,$E50=$B$34,$E48=$B$31,$E49=$B$31,$E50=$B$31),1,0)</f>
        <v>1</v>
      </c>
      <c r="Y48" s="1">
        <f>IF(OR($F48=$B$34,$F49=$B$34,$F50=$B$34,$F48=$B$31,$F49=$B$31,$F50=$B$31),1,0)</f>
        <v>1</v>
      </c>
      <c r="Z48" s="96">
        <f>IF(OR($G48=$B$34,$G49=$B$34,$G50=$B$34,$G48=$B$31,$G49=$B$31,$G50=$B$31),1,0)</f>
        <v>1</v>
      </c>
      <c r="AA48" s="1"/>
      <c r="AB48" s="95">
        <f>IF(OR($C48=$B$35,$C49=$B$35,$C50=$B$35,$C48=$B$31,$C49=$B$31,$C50=$B$31),1,0)</f>
        <v>0</v>
      </c>
      <c r="AC48" s="1">
        <f>IF(OR($D48=$B$35,$D49=$B$35,$D50=$B$35,$D48=$B$31,$D49=$B$31,$D50=$B$31),1,0)</f>
        <v>1</v>
      </c>
      <c r="AD48" s="1">
        <f>IF(OR($E48=$B$35,$E49=$B$35,$E50=$B$35,$E48=$B$31,$E49=$B$31,$E50=$B$31),1,0)</f>
        <v>1</v>
      </c>
      <c r="AE48" s="1">
        <f>IF(OR($F48=$B$35,$F49=$B$35,$F50=$B$35,$F48=$B$31,$F49=$B$31,$F50=$B$31),1,0)</f>
        <v>1</v>
      </c>
      <c r="AF48" s="96">
        <f>IF(OR($G48=$B$35,$G49=$B$35,$G50=$B$35,$G48=$B$31,$G49=$B$31,$G50=$B$31),1,0)</f>
        <v>1</v>
      </c>
      <c r="AG48" s="1"/>
      <c r="AH48" s="95">
        <f>IF(OR($C48=$B$36,$C49=$B$36,$C50=$B$36,$C48=$B$31,$C49=$B$31,$C50=$B$31),1,0)</f>
        <v>0</v>
      </c>
      <c r="AI48" s="1">
        <f>IF(OR($D48=$B$36,$D49=$B$36,$D50=$B$36,$D48=$B$31,$D49=$B$31,$D50=$B$31),1,0)</f>
        <v>1</v>
      </c>
      <c r="AJ48" s="1">
        <f>IF(OR($E48=$B$36,$E49=$B$36,$E50=$B$36,$E48=$B$31,$E49=$B$31,$E50=$B$31),1,0)</f>
        <v>1</v>
      </c>
      <c r="AK48" s="1">
        <f>IF(OR($F48=$B$36,$F49=$B$36,$F50=$B$36,$F48=$B$31,$F49=$B$31,$F50=$B$31),1,0)</f>
        <v>1</v>
      </c>
      <c r="AL48" s="96">
        <f>IF(OR($G48=$B$36,$G49=$B$36,$G50=$B$36,$G48=$B$31,$G49=$B$31,$G50=$B$31),1,0)</f>
        <v>1</v>
      </c>
    </row>
    <row r="49" spans="2:38" x14ac:dyDescent="0.3">
      <c r="B49" s="30">
        <v>2</v>
      </c>
      <c r="C49" s="2" t="s">
        <v>3</v>
      </c>
      <c r="D49" s="2" t="s">
        <v>2</v>
      </c>
      <c r="E49" s="2" t="s">
        <v>2</v>
      </c>
      <c r="F49" s="2" t="s">
        <v>2</v>
      </c>
      <c r="G49" s="5" t="s">
        <v>2</v>
      </c>
      <c r="J49" s="95">
        <f t="shared" ref="J49:J67" si="15">IF(OR($C49=$B$32,$C50=$B$32,$C51=$B$32,$C49=$B$31,$C50=$B$31,$C51=$B$31),1,0)</f>
        <v>0</v>
      </c>
      <c r="K49" s="1">
        <f t="shared" ref="K49:K67" si="16">IF(OR($D49=$B$32,$D50=$B$32,$D51=$B$32,$D49=$B$31,$D50=$B$31,$D51=$B$31),1,0)</f>
        <v>1</v>
      </c>
      <c r="L49" s="1">
        <f t="shared" ref="L49:L67" si="17">IF(OR($E49=$B$32,$E50=$B$32,$E51=$B$32,$E49=$B$31,$E50=$B$31,$E51=$B$31),1,0)</f>
        <v>1</v>
      </c>
      <c r="M49" s="1">
        <f t="shared" ref="M49:M67" si="18">IF(OR($F49=$B$32,$F50=$B$32,$F51=$B$32,$F49=$B$31,$F50=$B$31,$F51=$B$31),1,0)</f>
        <v>1</v>
      </c>
      <c r="N49" s="96">
        <f t="shared" ref="N49:N67" si="19">IF(OR($G49=$B$32,$G50=$B$32,$G51=$B$32,$G49=$B$31,$G50=$B$31,$G51=$B$31),1,0)</f>
        <v>1</v>
      </c>
      <c r="P49" s="95">
        <f t="shared" ref="P49:P63" si="20">IF(OR($C49=$B$33,$C50=$B$33,$C51=$B$33,$C49=$B$31,$C50=$B$31,$C51=$B$31),1,0)</f>
        <v>1</v>
      </c>
      <c r="Q49" s="1">
        <f t="shared" ref="Q49:Q64" si="21">IF(OR($D49=$B$33,$D50=$B$33,$D51=$B$33,$D49=$B$31,$D50=$B$31,$D51=$B$31),1,0)</f>
        <v>1</v>
      </c>
      <c r="R49" s="1">
        <f t="shared" ref="R49:R67" si="22">IF(OR($E49=$B$33,$E50=$B$33,$E51=$B$33,$E49=$B$31,$E50=$B$31,$E51=$B$31),1,0)</f>
        <v>1</v>
      </c>
      <c r="S49" s="1">
        <f t="shared" ref="S49:S67" si="23">IF(OR($F49=$B$33,$F50=$B$33,$F51=$B$33,$F49=$B$31,$F50=$B$31,$F51=$B$31),1,0)</f>
        <v>1</v>
      </c>
      <c r="T49" s="96">
        <f t="shared" ref="T49:T67" si="24">IF(OR($G49=$B$33,$G50=$B$33,$G51=$B$33,$G49=$B$31,$G50=$B$31,$G51=$B$31),1,0)</f>
        <v>1</v>
      </c>
      <c r="V49" s="95">
        <f t="shared" ref="V49:V67" si="25">IF(OR(W49=$B$34,$C50=$B$34,$C51=$B$34,$C49=$B$31,$C50=$B$31,$C51=$B$31),1,0)</f>
        <v>1</v>
      </c>
      <c r="W49" s="1">
        <f t="shared" ref="W49:W67" si="26">IF(OR($D49=$B$34,$D50=$B$34,$D51=$B$34,$D49=$B$31,$D50=$B$31,$D51=$B$31),1,0)</f>
        <v>1</v>
      </c>
      <c r="X49" s="1">
        <f t="shared" ref="X49:X67" si="27">IF(OR($E49=$B$34,$E50=$B$34,$E51=$B$34,$E49=$B$31,$E50=$B$31,$E51=$B$31),1,0)</f>
        <v>1</v>
      </c>
      <c r="Y49" s="1">
        <f t="shared" ref="Y49:Y67" si="28">IF(OR($F49=$B$34,$F50=$B$34,$F51=$B$34,$F49=$B$31,$F50=$B$31,$F51=$B$31),1,0)</f>
        <v>1</v>
      </c>
      <c r="Z49" s="96">
        <f t="shared" ref="Z49:Z67" si="29">IF(OR($G49=$B$34,$G50=$B$34,$G51=$B$34,$G49=$B$31,$G50=$B$31,$G51=$B$31),1,0)</f>
        <v>1</v>
      </c>
      <c r="AA49" s="1"/>
      <c r="AB49" s="95">
        <f t="shared" ref="AB49:AB67" si="30">IF(OR($C49=$B$35,$C50=$B$35,$C51=$B$35,$C49=$B$31,$C50=$B$31,$C51=$B$31),1,0)</f>
        <v>1</v>
      </c>
      <c r="AC49" s="1">
        <f t="shared" ref="AC49:AC67" si="31">IF(OR($D49=$B$35,$D50=$B$35,$D51=$B$35,$D49=$B$31,$D50=$B$31,$D51=$B$31),1,0)</f>
        <v>0</v>
      </c>
      <c r="AD49" s="1">
        <f t="shared" ref="AD49:AD67" si="32">IF(OR($E49=$B$35,$E50=$B$35,$E51=$B$35,$E49=$B$31,$E50=$B$31,$E51=$B$31),1,0)</f>
        <v>0</v>
      </c>
      <c r="AE49" s="1">
        <f t="shared" ref="AE49:AE67" si="33">IF(OR($F49=$B$35,$F50=$B$35,$F51=$B$35,$F49=$B$31,$F50=$B$31,$F51=$B$31),1,0)</f>
        <v>0</v>
      </c>
      <c r="AF49" s="96">
        <f t="shared" ref="AF49:AF67" si="34">IF(OR($G49=$B$35,$G50=$B$35,$G51=$B$35,$G49=$B$31,$G50=$B$31,$G51=$B$31),1,0)</f>
        <v>0</v>
      </c>
      <c r="AG49" s="1"/>
      <c r="AH49" s="95">
        <f t="shared" ref="AH49:AH67" si="35">IF(OR($C49=$B$36,$C50=$B$36,$C51=$B$36,$C49=$B$31,$C50=$B$31,$C51=$B$31),1,0)</f>
        <v>0</v>
      </c>
      <c r="AI49" s="1">
        <f t="shared" ref="AI49:AI66" si="36">IF(OR($D49=$B$36,$D50=$B$36,$D51=$B$36,$D49=$B$31,$D50=$B$31,$D51=$B$31),1,0)</f>
        <v>0</v>
      </c>
      <c r="AJ49" s="1">
        <f t="shared" ref="AJ49:AJ67" si="37">IF(OR($E49=$B$36,$E50=$B$36,$E51=$B$36,$E49=$B$31,$E50=$B$31,$E51=$B$31),1,0)</f>
        <v>0</v>
      </c>
      <c r="AK49" s="1">
        <f t="shared" ref="AK49:AK67" si="38">IF(OR($F49=$B$36,$F50=$B$36,$F51=$B$36,$F49=$B$31,$F50=$B$31,$F51=$B$31),1,0)</f>
        <v>0</v>
      </c>
      <c r="AL49" s="96">
        <f t="shared" ref="AL49:AL67" si="39">IF(OR($G49=$B$36,$G50=$B$36,$G51=$B$36,$G49=$B$31,$G50=$B$31,$G51=$B$31),1,0)</f>
        <v>0</v>
      </c>
    </row>
    <row r="50" spans="2:38" x14ac:dyDescent="0.3">
      <c r="B50" s="30">
        <v>3</v>
      </c>
      <c r="C50" s="2" t="s">
        <v>4</v>
      </c>
      <c r="D50" s="2" t="s">
        <v>3</v>
      </c>
      <c r="E50" s="2" t="s">
        <v>3</v>
      </c>
      <c r="F50" s="2" t="s">
        <v>3</v>
      </c>
      <c r="G50" s="5" t="s">
        <v>3</v>
      </c>
      <c r="J50" s="95">
        <f t="shared" si="15"/>
        <v>0</v>
      </c>
      <c r="K50" s="1">
        <f t="shared" si="16"/>
        <v>0</v>
      </c>
      <c r="L50" s="1">
        <f t="shared" si="17"/>
        <v>0</v>
      </c>
      <c r="M50" s="1">
        <f t="shared" si="18"/>
        <v>0</v>
      </c>
      <c r="N50" s="96">
        <f t="shared" si="19"/>
        <v>0</v>
      </c>
      <c r="P50" s="95">
        <f t="shared" si="20"/>
        <v>0</v>
      </c>
      <c r="Q50" s="1">
        <f t="shared" si="21"/>
        <v>1</v>
      </c>
      <c r="R50" s="1">
        <f t="shared" si="22"/>
        <v>1</v>
      </c>
      <c r="S50" s="1">
        <f t="shared" si="23"/>
        <v>1</v>
      </c>
      <c r="T50" s="96">
        <f t="shared" si="24"/>
        <v>1</v>
      </c>
      <c r="V50" s="95">
        <f t="shared" si="25"/>
        <v>0</v>
      </c>
      <c r="W50" s="1">
        <f t="shared" si="26"/>
        <v>1</v>
      </c>
      <c r="X50" s="1">
        <f t="shared" si="27"/>
        <v>1</v>
      </c>
      <c r="Y50" s="1">
        <f t="shared" si="28"/>
        <v>1</v>
      </c>
      <c r="Z50" s="96">
        <f t="shared" si="29"/>
        <v>1</v>
      </c>
      <c r="AA50" s="1"/>
      <c r="AB50" s="95">
        <f t="shared" si="30"/>
        <v>1</v>
      </c>
      <c r="AC50" s="1">
        <f t="shared" si="31"/>
        <v>1</v>
      </c>
      <c r="AD50" s="1">
        <f t="shared" si="32"/>
        <v>1</v>
      </c>
      <c r="AE50" s="1">
        <f t="shared" si="33"/>
        <v>1</v>
      </c>
      <c r="AF50" s="96">
        <f t="shared" si="34"/>
        <v>1</v>
      </c>
      <c r="AG50" s="1"/>
      <c r="AH50" s="95">
        <f t="shared" si="35"/>
        <v>1</v>
      </c>
      <c r="AI50" s="1">
        <f t="shared" si="36"/>
        <v>0</v>
      </c>
      <c r="AJ50" s="1">
        <f t="shared" si="37"/>
        <v>0</v>
      </c>
      <c r="AK50" s="1">
        <f t="shared" si="38"/>
        <v>0</v>
      </c>
      <c r="AL50" s="96">
        <f t="shared" si="39"/>
        <v>0</v>
      </c>
    </row>
    <row r="51" spans="2:38" x14ac:dyDescent="0.3">
      <c r="B51" s="30">
        <v>4</v>
      </c>
      <c r="C51" s="2">
        <v>10</v>
      </c>
      <c r="D51" s="2" t="s">
        <v>4</v>
      </c>
      <c r="E51" s="2" t="s">
        <v>4</v>
      </c>
      <c r="F51" s="2" t="s">
        <v>4</v>
      </c>
      <c r="G51" s="5" t="s">
        <v>4</v>
      </c>
      <c r="J51" s="95">
        <f t="shared" si="15"/>
        <v>0</v>
      </c>
      <c r="K51" s="1">
        <f t="shared" si="16"/>
        <v>0</v>
      </c>
      <c r="L51" s="1">
        <f t="shared" si="17"/>
        <v>0</v>
      </c>
      <c r="M51" s="1">
        <f t="shared" si="18"/>
        <v>0</v>
      </c>
      <c r="N51" s="96">
        <f t="shared" si="19"/>
        <v>0</v>
      </c>
      <c r="P51" s="95">
        <f t="shared" si="20"/>
        <v>0</v>
      </c>
      <c r="Q51" s="1">
        <f t="shared" si="21"/>
        <v>0</v>
      </c>
      <c r="R51" s="1">
        <f t="shared" si="22"/>
        <v>0</v>
      </c>
      <c r="S51" s="1">
        <f t="shared" si="23"/>
        <v>0</v>
      </c>
      <c r="T51" s="96">
        <f t="shared" si="24"/>
        <v>0</v>
      </c>
      <c r="V51" s="95">
        <f t="shared" si="25"/>
        <v>0</v>
      </c>
      <c r="W51" s="1">
        <f t="shared" si="26"/>
        <v>1</v>
      </c>
      <c r="X51" s="1">
        <f t="shared" si="27"/>
        <v>1</v>
      </c>
      <c r="Y51" s="1">
        <f t="shared" si="28"/>
        <v>1</v>
      </c>
      <c r="Z51" s="96">
        <f t="shared" si="29"/>
        <v>1</v>
      </c>
      <c r="AA51" s="1"/>
      <c r="AB51" s="95">
        <f t="shared" si="30"/>
        <v>1</v>
      </c>
      <c r="AC51" s="1">
        <f t="shared" si="31"/>
        <v>1</v>
      </c>
      <c r="AD51" s="1">
        <f t="shared" si="32"/>
        <v>1</v>
      </c>
      <c r="AE51" s="1">
        <f t="shared" si="33"/>
        <v>1</v>
      </c>
      <c r="AF51" s="96">
        <f t="shared" si="34"/>
        <v>1</v>
      </c>
      <c r="AG51" s="1"/>
      <c r="AH51" s="95">
        <f t="shared" si="35"/>
        <v>1</v>
      </c>
      <c r="AI51" s="1">
        <f t="shared" si="36"/>
        <v>1</v>
      </c>
      <c r="AJ51" s="1">
        <f t="shared" si="37"/>
        <v>1</v>
      </c>
      <c r="AK51" s="1">
        <f t="shared" si="38"/>
        <v>1</v>
      </c>
      <c r="AL51" s="96">
        <f t="shared" si="39"/>
        <v>1</v>
      </c>
    </row>
    <row r="52" spans="2:38" x14ac:dyDescent="0.3">
      <c r="B52" s="30">
        <v>5</v>
      </c>
      <c r="C52" s="2">
        <v>9</v>
      </c>
      <c r="D52" s="2">
        <v>10</v>
      </c>
      <c r="E52" s="2">
        <v>10</v>
      </c>
      <c r="F52" s="2">
        <v>10</v>
      </c>
      <c r="G52" s="5">
        <v>10</v>
      </c>
      <c r="J52" s="95">
        <f t="shared" si="15"/>
        <v>1</v>
      </c>
      <c r="K52" s="1">
        <f t="shared" si="16"/>
        <v>0</v>
      </c>
      <c r="L52" s="1">
        <f t="shared" si="17"/>
        <v>0</v>
      </c>
      <c r="M52" s="1">
        <f t="shared" si="18"/>
        <v>0</v>
      </c>
      <c r="N52" s="96">
        <f t="shared" si="19"/>
        <v>0</v>
      </c>
      <c r="P52" s="95">
        <f t="shared" si="20"/>
        <v>0</v>
      </c>
      <c r="Q52" s="1">
        <f t="shared" si="21"/>
        <v>0</v>
      </c>
      <c r="R52" s="1">
        <f t="shared" si="22"/>
        <v>0</v>
      </c>
      <c r="S52" s="1">
        <f t="shared" si="23"/>
        <v>0</v>
      </c>
      <c r="T52" s="96">
        <f t="shared" si="24"/>
        <v>0</v>
      </c>
      <c r="V52" s="95">
        <f t="shared" si="25"/>
        <v>0</v>
      </c>
      <c r="W52" s="1">
        <f t="shared" si="26"/>
        <v>0</v>
      </c>
      <c r="X52" s="1">
        <f t="shared" si="27"/>
        <v>0</v>
      </c>
      <c r="Y52" s="1">
        <f t="shared" si="28"/>
        <v>0</v>
      </c>
      <c r="Z52" s="96">
        <f t="shared" si="29"/>
        <v>0</v>
      </c>
      <c r="AA52" s="1"/>
      <c r="AB52" s="95">
        <f t="shared" si="30"/>
        <v>0</v>
      </c>
      <c r="AC52" s="1">
        <f t="shared" si="31"/>
        <v>1</v>
      </c>
      <c r="AD52" s="1">
        <f t="shared" si="32"/>
        <v>1</v>
      </c>
      <c r="AE52" s="1">
        <f t="shared" si="33"/>
        <v>1</v>
      </c>
      <c r="AF52" s="96">
        <f t="shared" si="34"/>
        <v>1</v>
      </c>
      <c r="AG52" s="1"/>
      <c r="AH52" s="95">
        <f t="shared" si="35"/>
        <v>1</v>
      </c>
      <c r="AI52" s="1">
        <f t="shared" si="36"/>
        <v>1</v>
      </c>
      <c r="AJ52" s="1">
        <f t="shared" si="37"/>
        <v>1</v>
      </c>
      <c r="AK52" s="1">
        <f t="shared" si="38"/>
        <v>1</v>
      </c>
      <c r="AL52" s="96">
        <f t="shared" si="39"/>
        <v>1</v>
      </c>
    </row>
    <row r="53" spans="2:38" x14ac:dyDescent="0.3">
      <c r="B53" s="30">
        <v>6</v>
      </c>
      <c r="C53" s="2">
        <v>9</v>
      </c>
      <c r="D53" s="2">
        <v>9</v>
      </c>
      <c r="E53" s="2">
        <v>9</v>
      </c>
      <c r="F53" s="2">
        <v>9</v>
      </c>
      <c r="G53" s="5">
        <v>9</v>
      </c>
      <c r="J53" s="95">
        <f t="shared" si="15"/>
        <v>1</v>
      </c>
      <c r="K53" s="1">
        <f t="shared" si="16"/>
        <v>1</v>
      </c>
      <c r="L53" s="1">
        <f t="shared" si="17"/>
        <v>1</v>
      </c>
      <c r="M53" s="1">
        <f t="shared" si="18"/>
        <v>1</v>
      </c>
      <c r="N53" s="96">
        <f t="shared" si="19"/>
        <v>1</v>
      </c>
      <c r="P53" s="95">
        <f t="shared" si="20"/>
        <v>1</v>
      </c>
      <c r="Q53" s="1">
        <f t="shared" si="21"/>
        <v>0</v>
      </c>
      <c r="R53" s="1">
        <f t="shared" si="22"/>
        <v>0</v>
      </c>
      <c r="S53" s="1">
        <f t="shared" si="23"/>
        <v>0</v>
      </c>
      <c r="T53" s="96">
        <f t="shared" si="24"/>
        <v>0</v>
      </c>
      <c r="V53" s="95">
        <f t="shared" si="25"/>
        <v>0</v>
      </c>
      <c r="W53" s="1">
        <f t="shared" si="26"/>
        <v>0</v>
      </c>
      <c r="X53" s="1">
        <f t="shared" si="27"/>
        <v>0</v>
      </c>
      <c r="Y53" s="1">
        <f t="shared" si="28"/>
        <v>0</v>
      </c>
      <c r="Z53" s="96">
        <f t="shared" si="29"/>
        <v>0</v>
      </c>
      <c r="AA53" s="1"/>
      <c r="AB53" s="95">
        <f t="shared" si="30"/>
        <v>0</v>
      </c>
      <c r="AC53" s="1">
        <f t="shared" si="31"/>
        <v>0</v>
      </c>
      <c r="AD53" s="1">
        <f t="shared" si="32"/>
        <v>0</v>
      </c>
      <c r="AE53" s="1">
        <f t="shared" si="33"/>
        <v>0</v>
      </c>
      <c r="AF53" s="96">
        <f t="shared" si="34"/>
        <v>0</v>
      </c>
      <c r="AG53" s="1"/>
      <c r="AH53" s="95">
        <f t="shared" si="35"/>
        <v>1</v>
      </c>
      <c r="AI53" s="1">
        <f t="shared" si="36"/>
        <v>1</v>
      </c>
      <c r="AJ53" s="1">
        <f t="shared" si="37"/>
        <v>1</v>
      </c>
      <c r="AK53" s="1">
        <f t="shared" si="38"/>
        <v>1</v>
      </c>
      <c r="AL53" s="96">
        <f t="shared" si="39"/>
        <v>1</v>
      </c>
    </row>
    <row r="54" spans="2:38" x14ac:dyDescent="0.3">
      <c r="B54" s="30">
        <v>7</v>
      </c>
      <c r="C54" s="2" t="s">
        <v>2</v>
      </c>
      <c r="D54" s="2" t="s">
        <v>5</v>
      </c>
      <c r="E54" s="2" t="s">
        <v>5</v>
      </c>
      <c r="F54" s="2" t="s">
        <v>5</v>
      </c>
      <c r="G54" s="5" t="s">
        <v>56</v>
      </c>
      <c r="J54" s="95">
        <f t="shared" si="15"/>
        <v>1</v>
      </c>
      <c r="K54" s="1">
        <f t="shared" si="16"/>
        <v>1</v>
      </c>
      <c r="L54" s="1">
        <f t="shared" si="17"/>
        <v>1</v>
      </c>
      <c r="M54" s="1">
        <f t="shared" si="18"/>
        <v>1</v>
      </c>
      <c r="N54" s="96">
        <f t="shared" si="19"/>
        <v>1</v>
      </c>
      <c r="P54" s="95">
        <f t="shared" si="20"/>
        <v>1</v>
      </c>
      <c r="Q54" s="1">
        <f t="shared" si="21"/>
        <v>1</v>
      </c>
      <c r="R54" s="1">
        <f t="shared" si="22"/>
        <v>1</v>
      </c>
      <c r="S54" s="1">
        <f t="shared" si="23"/>
        <v>1</v>
      </c>
      <c r="T54" s="96">
        <f t="shared" si="24"/>
        <v>1</v>
      </c>
      <c r="V54" s="95">
        <f t="shared" si="25"/>
        <v>1</v>
      </c>
      <c r="W54" s="1">
        <f t="shared" si="26"/>
        <v>0</v>
      </c>
      <c r="X54" s="1">
        <f t="shared" si="27"/>
        <v>0</v>
      </c>
      <c r="Y54" s="1">
        <f t="shared" si="28"/>
        <v>0</v>
      </c>
      <c r="Z54" s="96">
        <f t="shared" si="29"/>
        <v>0</v>
      </c>
      <c r="AA54" s="1"/>
      <c r="AB54" s="95">
        <f t="shared" si="30"/>
        <v>0</v>
      </c>
      <c r="AC54" s="1">
        <f t="shared" si="31"/>
        <v>0</v>
      </c>
      <c r="AD54" s="1">
        <f t="shared" si="32"/>
        <v>0</v>
      </c>
      <c r="AE54" s="1">
        <f t="shared" si="33"/>
        <v>0</v>
      </c>
      <c r="AF54" s="96">
        <f t="shared" si="34"/>
        <v>0</v>
      </c>
      <c r="AG54" s="1"/>
      <c r="AH54" s="95">
        <f t="shared" si="35"/>
        <v>0</v>
      </c>
      <c r="AI54" s="1">
        <f t="shared" si="36"/>
        <v>0</v>
      </c>
      <c r="AJ54" s="1">
        <f t="shared" si="37"/>
        <v>0</v>
      </c>
      <c r="AK54" s="1">
        <f t="shared" si="38"/>
        <v>0</v>
      </c>
      <c r="AL54" s="96">
        <f t="shared" si="39"/>
        <v>0</v>
      </c>
    </row>
    <row r="55" spans="2:38" x14ac:dyDescent="0.3">
      <c r="B55" s="30">
        <v>8</v>
      </c>
      <c r="C55" s="2" t="s">
        <v>3</v>
      </c>
      <c r="D55" s="2" t="s">
        <v>2</v>
      </c>
      <c r="E55" s="2" t="s">
        <v>2</v>
      </c>
      <c r="F55" s="2" t="s">
        <v>2</v>
      </c>
      <c r="G55" s="5" t="s">
        <v>2</v>
      </c>
      <c r="J55" s="95">
        <f t="shared" si="15"/>
        <v>0</v>
      </c>
      <c r="K55" s="1">
        <f t="shared" si="16"/>
        <v>1</v>
      </c>
      <c r="L55" s="1">
        <f t="shared" si="17"/>
        <v>1</v>
      </c>
      <c r="M55" s="1">
        <f t="shared" si="18"/>
        <v>1</v>
      </c>
      <c r="N55" s="96">
        <f t="shared" si="19"/>
        <v>1</v>
      </c>
      <c r="P55" s="95">
        <f t="shared" si="20"/>
        <v>1</v>
      </c>
      <c r="Q55" s="1">
        <f t="shared" si="21"/>
        <v>1</v>
      </c>
      <c r="R55" s="1">
        <f t="shared" si="22"/>
        <v>1</v>
      </c>
      <c r="S55" s="1">
        <f t="shared" si="23"/>
        <v>1</v>
      </c>
      <c r="T55" s="96">
        <f t="shared" si="24"/>
        <v>1</v>
      </c>
      <c r="V55" s="95">
        <f t="shared" si="25"/>
        <v>1</v>
      </c>
      <c r="W55" s="1">
        <f t="shared" si="26"/>
        <v>1</v>
      </c>
      <c r="X55" s="1">
        <f t="shared" si="27"/>
        <v>1</v>
      </c>
      <c r="Y55" s="1">
        <f t="shared" si="28"/>
        <v>1</v>
      </c>
      <c r="Z55" s="96">
        <f t="shared" si="29"/>
        <v>1</v>
      </c>
      <c r="AA55" s="1"/>
      <c r="AB55" s="95">
        <f t="shared" si="30"/>
        <v>1</v>
      </c>
      <c r="AC55" s="1">
        <f t="shared" si="31"/>
        <v>0</v>
      </c>
      <c r="AD55" s="1">
        <f t="shared" si="32"/>
        <v>0</v>
      </c>
      <c r="AE55" s="1">
        <f t="shared" si="33"/>
        <v>0</v>
      </c>
      <c r="AF55" s="96">
        <f t="shared" si="34"/>
        <v>0</v>
      </c>
      <c r="AG55" s="1"/>
      <c r="AH55" s="95">
        <f t="shared" si="35"/>
        <v>0</v>
      </c>
      <c r="AI55" s="1">
        <f t="shared" si="36"/>
        <v>0</v>
      </c>
      <c r="AJ55" s="1">
        <f t="shared" si="37"/>
        <v>0</v>
      </c>
      <c r="AK55" s="1">
        <f t="shared" si="38"/>
        <v>0</v>
      </c>
      <c r="AL55" s="96">
        <f t="shared" si="39"/>
        <v>0</v>
      </c>
    </row>
    <row r="56" spans="2:38" x14ac:dyDescent="0.3">
      <c r="B56" s="30">
        <v>9</v>
      </c>
      <c r="C56" s="2" t="s">
        <v>4</v>
      </c>
      <c r="D56" s="2" t="s">
        <v>3</v>
      </c>
      <c r="E56" s="2" t="s">
        <v>3</v>
      </c>
      <c r="F56" s="2" t="s">
        <v>3</v>
      </c>
      <c r="G56" s="5" t="s">
        <v>3</v>
      </c>
      <c r="J56" s="95">
        <f t="shared" si="15"/>
        <v>0</v>
      </c>
      <c r="K56" s="1">
        <f t="shared" si="16"/>
        <v>0</v>
      </c>
      <c r="L56" s="1">
        <f t="shared" si="17"/>
        <v>0</v>
      </c>
      <c r="M56" s="1">
        <f t="shared" si="18"/>
        <v>0</v>
      </c>
      <c r="N56" s="96">
        <f t="shared" si="19"/>
        <v>0</v>
      </c>
      <c r="P56" s="95">
        <f t="shared" si="20"/>
        <v>0</v>
      </c>
      <c r="Q56" s="1">
        <f t="shared" si="21"/>
        <v>1</v>
      </c>
      <c r="R56" s="1">
        <f t="shared" si="22"/>
        <v>1</v>
      </c>
      <c r="S56" s="1">
        <f t="shared" si="23"/>
        <v>1</v>
      </c>
      <c r="T56" s="96">
        <f t="shared" si="24"/>
        <v>1</v>
      </c>
      <c r="V56" s="95">
        <f t="shared" si="25"/>
        <v>0</v>
      </c>
      <c r="W56" s="1">
        <f t="shared" si="26"/>
        <v>1</v>
      </c>
      <c r="X56" s="1">
        <f t="shared" si="27"/>
        <v>1</v>
      </c>
      <c r="Y56" s="1">
        <f t="shared" si="28"/>
        <v>1</v>
      </c>
      <c r="Z56" s="96">
        <f t="shared" si="29"/>
        <v>1</v>
      </c>
      <c r="AA56" s="1"/>
      <c r="AB56" s="95">
        <f t="shared" si="30"/>
        <v>1</v>
      </c>
      <c r="AC56" s="1">
        <f t="shared" si="31"/>
        <v>1</v>
      </c>
      <c r="AD56" s="1">
        <f t="shared" si="32"/>
        <v>1</v>
      </c>
      <c r="AE56" s="1">
        <f t="shared" si="33"/>
        <v>1</v>
      </c>
      <c r="AF56" s="96">
        <f t="shared" si="34"/>
        <v>1</v>
      </c>
      <c r="AG56" s="1"/>
      <c r="AH56" s="95">
        <f t="shared" si="35"/>
        <v>1</v>
      </c>
      <c r="AI56" s="1">
        <f t="shared" si="36"/>
        <v>0</v>
      </c>
      <c r="AJ56" s="1">
        <f t="shared" si="37"/>
        <v>0</v>
      </c>
      <c r="AK56" s="1">
        <f t="shared" si="38"/>
        <v>0</v>
      </c>
      <c r="AL56" s="96">
        <f t="shared" si="39"/>
        <v>0</v>
      </c>
    </row>
    <row r="57" spans="2:38" x14ac:dyDescent="0.3">
      <c r="B57" s="30">
        <v>10</v>
      </c>
      <c r="C57" s="2">
        <v>10</v>
      </c>
      <c r="D57" s="2" t="s">
        <v>4</v>
      </c>
      <c r="E57" s="2" t="s">
        <v>4</v>
      </c>
      <c r="F57" s="2" t="s">
        <v>4</v>
      </c>
      <c r="G57" s="5" t="s">
        <v>4</v>
      </c>
      <c r="J57" s="95">
        <f t="shared" si="15"/>
        <v>0</v>
      </c>
      <c r="K57" s="1">
        <f t="shared" si="16"/>
        <v>0</v>
      </c>
      <c r="L57" s="1">
        <f t="shared" si="17"/>
        <v>0</v>
      </c>
      <c r="M57" s="1">
        <f t="shared" si="18"/>
        <v>0</v>
      </c>
      <c r="N57" s="96">
        <f t="shared" si="19"/>
        <v>0</v>
      </c>
      <c r="P57" s="95">
        <f t="shared" si="20"/>
        <v>0</v>
      </c>
      <c r="Q57" s="1">
        <f t="shared" si="21"/>
        <v>0</v>
      </c>
      <c r="R57" s="1">
        <f t="shared" si="22"/>
        <v>0</v>
      </c>
      <c r="S57" s="1">
        <f t="shared" si="23"/>
        <v>0</v>
      </c>
      <c r="T57" s="96">
        <f t="shared" si="24"/>
        <v>0</v>
      </c>
      <c r="V57" s="95">
        <f t="shared" si="25"/>
        <v>0</v>
      </c>
      <c r="W57" s="1">
        <f t="shared" si="26"/>
        <v>1</v>
      </c>
      <c r="X57" s="1">
        <f t="shared" si="27"/>
        <v>1</v>
      </c>
      <c r="Y57" s="1">
        <f t="shared" si="28"/>
        <v>1</v>
      </c>
      <c r="Z57" s="96">
        <f t="shared" si="29"/>
        <v>1</v>
      </c>
      <c r="AA57" s="1"/>
      <c r="AB57" s="95">
        <f t="shared" si="30"/>
        <v>1</v>
      </c>
      <c r="AC57" s="1">
        <f t="shared" si="31"/>
        <v>1</v>
      </c>
      <c r="AD57" s="1">
        <f t="shared" si="32"/>
        <v>1</v>
      </c>
      <c r="AE57" s="1">
        <f t="shared" si="33"/>
        <v>1</v>
      </c>
      <c r="AF57" s="96">
        <f t="shared" si="34"/>
        <v>1</v>
      </c>
      <c r="AG57" s="1"/>
      <c r="AH57" s="95">
        <f t="shared" si="35"/>
        <v>1</v>
      </c>
      <c r="AI57" s="1">
        <f t="shared" si="36"/>
        <v>1</v>
      </c>
      <c r="AJ57" s="1">
        <f t="shared" si="37"/>
        <v>1</v>
      </c>
      <c r="AK57" s="1">
        <f t="shared" si="38"/>
        <v>1</v>
      </c>
      <c r="AL57" s="96">
        <f t="shared" si="39"/>
        <v>1</v>
      </c>
    </row>
    <row r="58" spans="2:38" x14ac:dyDescent="0.3">
      <c r="B58" s="30">
        <v>11</v>
      </c>
      <c r="C58" s="2">
        <v>9</v>
      </c>
      <c r="D58" s="2">
        <v>10</v>
      </c>
      <c r="E58" s="2">
        <v>10</v>
      </c>
      <c r="F58" s="2">
        <v>10</v>
      </c>
      <c r="G58" s="5">
        <v>10</v>
      </c>
      <c r="J58" s="95">
        <f t="shared" si="15"/>
        <v>0</v>
      </c>
      <c r="K58" s="1">
        <f t="shared" si="16"/>
        <v>1</v>
      </c>
      <c r="L58" s="1">
        <f t="shared" si="17"/>
        <v>1</v>
      </c>
      <c r="M58" s="1">
        <f t="shared" si="18"/>
        <v>1</v>
      </c>
      <c r="N58" s="96">
        <f t="shared" si="19"/>
        <v>1</v>
      </c>
      <c r="P58" s="95">
        <f t="shared" si="20"/>
        <v>1</v>
      </c>
      <c r="Q58" s="1">
        <f t="shared" si="21"/>
        <v>0</v>
      </c>
      <c r="R58" s="1">
        <f t="shared" si="22"/>
        <v>0</v>
      </c>
      <c r="S58" s="1">
        <f t="shared" si="23"/>
        <v>0</v>
      </c>
      <c r="T58" s="96">
        <f t="shared" si="24"/>
        <v>0</v>
      </c>
      <c r="V58" s="95">
        <f t="shared" si="25"/>
        <v>0</v>
      </c>
      <c r="W58" s="1">
        <f t="shared" si="26"/>
        <v>0</v>
      </c>
      <c r="X58" s="1">
        <f t="shared" si="27"/>
        <v>0</v>
      </c>
      <c r="Y58" s="1">
        <f t="shared" si="28"/>
        <v>0</v>
      </c>
      <c r="Z58" s="96">
        <f t="shared" si="29"/>
        <v>0</v>
      </c>
      <c r="AA58" s="1"/>
      <c r="AB58" s="95">
        <f t="shared" si="30"/>
        <v>1</v>
      </c>
      <c r="AC58" s="1">
        <f t="shared" si="31"/>
        <v>1</v>
      </c>
      <c r="AD58" s="1">
        <f t="shared" si="32"/>
        <v>1</v>
      </c>
      <c r="AE58" s="1">
        <f t="shared" si="33"/>
        <v>1</v>
      </c>
      <c r="AF58" s="96">
        <f t="shared" si="34"/>
        <v>1</v>
      </c>
      <c r="AG58" s="1"/>
      <c r="AH58" s="95">
        <f t="shared" si="35"/>
        <v>1</v>
      </c>
      <c r="AI58" s="1">
        <f t="shared" si="36"/>
        <v>1</v>
      </c>
      <c r="AJ58" s="1">
        <f t="shared" si="37"/>
        <v>1</v>
      </c>
      <c r="AK58" s="1">
        <f t="shared" si="38"/>
        <v>1</v>
      </c>
      <c r="AL58" s="96">
        <f t="shared" si="39"/>
        <v>1</v>
      </c>
    </row>
    <row r="59" spans="2:38" x14ac:dyDescent="0.3">
      <c r="B59" s="30">
        <v>12</v>
      </c>
      <c r="C59" s="2">
        <v>10</v>
      </c>
      <c r="D59" s="2">
        <v>9</v>
      </c>
      <c r="E59" s="2">
        <v>9</v>
      </c>
      <c r="F59" s="2">
        <v>9</v>
      </c>
      <c r="G59" s="5">
        <v>9</v>
      </c>
      <c r="J59" s="95">
        <f t="shared" si="15"/>
        <v>0</v>
      </c>
      <c r="K59" s="1">
        <f t="shared" si="16"/>
        <v>1</v>
      </c>
      <c r="L59" s="1">
        <f t="shared" si="17"/>
        <v>1</v>
      </c>
      <c r="M59" s="1">
        <f t="shared" si="18"/>
        <v>1</v>
      </c>
      <c r="N59" s="96">
        <f t="shared" si="19"/>
        <v>1</v>
      </c>
      <c r="P59" s="95">
        <f t="shared" si="20"/>
        <v>1</v>
      </c>
      <c r="Q59" s="1">
        <f>IF(OR($D59=$B$33,$D60=$B$33,$D61=$B$33,$D59=$B$31,$D60=$B$31,$D61=$B$31),1,0)</f>
        <v>1</v>
      </c>
      <c r="R59" s="1">
        <f t="shared" si="22"/>
        <v>1</v>
      </c>
      <c r="S59" s="1">
        <f t="shared" si="23"/>
        <v>1</v>
      </c>
      <c r="T59" s="96">
        <f t="shared" si="24"/>
        <v>1</v>
      </c>
      <c r="V59" s="95">
        <f t="shared" si="25"/>
        <v>1</v>
      </c>
      <c r="W59" s="1">
        <f t="shared" si="26"/>
        <v>0</v>
      </c>
      <c r="X59" s="1">
        <f t="shared" si="27"/>
        <v>0</v>
      </c>
      <c r="Y59" s="1">
        <f t="shared" si="28"/>
        <v>0</v>
      </c>
      <c r="Z59" s="96">
        <f t="shared" si="29"/>
        <v>0</v>
      </c>
      <c r="AA59" s="1"/>
      <c r="AB59" s="95">
        <f t="shared" si="30"/>
        <v>1</v>
      </c>
      <c r="AC59" s="1">
        <f t="shared" si="31"/>
        <v>0</v>
      </c>
      <c r="AD59" s="1">
        <f t="shared" si="32"/>
        <v>0</v>
      </c>
      <c r="AE59" s="1">
        <f t="shared" si="33"/>
        <v>0</v>
      </c>
      <c r="AF59" s="96">
        <f t="shared" si="34"/>
        <v>0</v>
      </c>
      <c r="AG59" s="1"/>
      <c r="AH59" s="95">
        <f t="shared" si="35"/>
        <v>0</v>
      </c>
      <c r="AI59" s="1">
        <f t="shared" si="36"/>
        <v>1</v>
      </c>
      <c r="AJ59" s="1">
        <f t="shared" si="37"/>
        <v>1</v>
      </c>
      <c r="AK59" s="1">
        <f t="shared" si="38"/>
        <v>1</v>
      </c>
      <c r="AL59" s="96">
        <f t="shared" si="39"/>
        <v>1</v>
      </c>
    </row>
    <row r="60" spans="2:38" x14ac:dyDescent="0.3">
      <c r="B60" s="30">
        <v>13</v>
      </c>
      <c r="C60" s="2" t="s">
        <v>3</v>
      </c>
      <c r="D60" s="2" t="s">
        <v>2</v>
      </c>
      <c r="E60" s="2" t="s">
        <v>2</v>
      </c>
      <c r="F60" s="2" t="s">
        <v>2</v>
      </c>
      <c r="G60" s="5" t="s">
        <v>2</v>
      </c>
      <c r="J60" s="95">
        <f t="shared" si="15"/>
        <v>0</v>
      </c>
      <c r="K60" s="1">
        <f t="shared" si="16"/>
        <v>1</v>
      </c>
      <c r="L60" s="1">
        <f t="shared" si="17"/>
        <v>1</v>
      </c>
      <c r="M60" s="1">
        <f t="shared" si="18"/>
        <v>1</v>
      </c>
      <c r="N60" s="96">
        <f t="shared" si="19"/>
        <v>1</v>
      </c>
      <c r="P60" s="95">
        <f t="shared" si="20"/>
        <v>1</v>
      </c>
      <c r="Q60" s="1">
        <f>IF(OR($D60=$B$33,$D61=$B$33,$D62=$B$33,$D60=$B$31,$D61=$B$31,$D62=$B$31),1,0)</f>
        <v>1</v>
      </c>
      <c r="R60" s="1">
        <f t="shared" si="22"/>
        <v>1</v>
      </c>
      <c r="S60" s="1">
        <f t="shared" si="23"/>
        <v>1</v>
      </c>
      <c r="T60" s="96">
        <f t="shared" si="24"/>
        <v>1</v>
      </c>
      <c r="V60" s="95">
        <f t="shared" si="25"/>
        <v>1</v>
      </c>
      <c r="W60" s="1">
        <f t="shared" si="26"/>
        <v>1</v>
      </c>
      <c r="X60" s="1">
        <f t="shared" si="27"/>
        <v>1</v>
      </c>
      <c r="Y60" s="1">
        <f t="shared" si="28"/>
        <v>1</v>
      </c>
      <c r="Z60" s="96">
        <f t="shared" si="29"/>
        <v>1</v>
      </c>
      <c r="AA60" s="1"/>
      <c r="AB60" s="95">
        <f t="shared" si="30"/>
        <v>1</v>
      </c>
      <c r="AC60" s="1">
        <f t="shared" si="31"/>
        <v>0</v>
      </c>
      <c r="AD60" s="1">
        <f t="shared" si="32"/>
        <v>0</v>
      </c>
      <c r="AE60" s="1">
        <f t="shared" si="33"/>
        <v>0</v>
      </c>
      <c r="AF60" s="96">
        <f t="shared" si="34"/>
        <v>0</v>
      </c>
      <c r="AG60" s="1"/>
      <c r="AH60" s="95">
        <f t="shared" si="35"/>
        <v>0</v>
      </c>
      <c r="AI60" s="1">
        <f t="shared" si="36"/>
        <v>0</v>
      </c>
      <c r="AJ60" s="1">
        <f t="shared" si="37"/>
        <v>0</v>
      </c>
      <c r="AK60" s="1">
        <f t="shared" si="38"/>
        <v>0</v>
      </c>
      <c r="AL60" s="96">
        <f t="shared" si="39"/>
        <v>0</v>
      </c>
    </row>
    <row r="61" spans="2:38" x14ac:dyDescent="0.3">
      <c r="B61" s="30">
        <v>14</v>
      </c>
      <c r="C61" s="2" t="s">
        <v>4</v>
      </c>
      <c r="D61" s="2" t="s">
        <v>3</v>
      </c>
      <c r="E61" s="2" t="s">
        <v>3</v>
      </c>
      <c r="F61" s="2" t="s">
        <v>3</v>
      </c>
      <c r="G61" s="5" t="s">
        <v>3</v>
      </c>
      <c r="J61" s="95">
        <f t="shared" si="15"/>
        <v>0</v>
      </c>
      <c r="K61" s="1">
        <f t="shared" si="16"/>
        <v>0</v>
      </c>
      <c r="L61" s="1">
        <f t="shared" si="17"/>
        <v>0</v>
      </c>
      <c r="M61" s="1">
        <f t="shared" si="18"/>
        <v>0</v>
      </c>
      <c r="N61" s="96">
        <f t="shared" si="19"/>
        <v>0</v>
      </c>
      <c r="P61" s="95">
        <f t="shared" si="20"/>
        <v>0</v>
      </c>
      <c r="Q61" s="1">
        <f>IF(OR($D61=$B$33,$D62=$B$33,$D63=$B$33,$D61=$B$31,$D62=$B$31,$D63=$B$31),1,0)</f>
        <v>1</v>
      </c>
      <c r="R61" s="1">
        <f t="shared" si="22"/>
        <v>1</v>
      </c>
      <c r="S61" s="1">
        <f t="shared" si="23"/>
        <v>1</v>
      </c>
      <c r="T61" s="96">
        <f t="shared" si="24"/>
        <v>1</v>
      </c>
      <c r="V61" s="95">
        <f t="shared" si="25"/>
        <v>0</v>
      </c>
      <c r="W61" s="1">
        <f t="shared" si="26"/>
        <v>1</v>
      </c>
      <c r="X61" s="1">
        <f t="shared" si="27"/>
        <v>1</v>
      </c>
      <c r="Y61" s="1">
        <f t="shared" si="28"/>
        <v>1</v>
      </c>
      <c r="Z61" s="96">
        <f t="shared" si="29"/>
        <v>1</v>
      </c>
      <c r="AA61" s="1"/>
      <c r="AB61" s="95">
        <f t="shared" si="30"/>
        <v>1</v>
      </c>
      <c r="AC61" s="1">
        <f t="shared" si="31"/>
        <v>1</v>
      </c>
      <c r="AD61" s="1">
        <f t="shared" si="32"/>
        <v>1</v>
      </c>
      <c r="AE61" s="1">
        <f t="shared" si="33"/>
        <v>1</v>
      </c>
      <c r="AF61" s="96">
        <f t="shared" si="34"/>
        <v>1</v>
      </c>
      <c r="AG61" s="1"/>
      <c r="AH61" s="95">
        <f t="shared" si="35"/>
        <v>1</v>
      </c>
      <c r="AI61" s="1">
        <f t="shared" si="36"/>
        <v>0</v>
      </c>
      <c r="AJ61" s="1">
        <f t="shared" si="37"/>
        <v>0</v>
      </c>
      <c r="AK61" s="1">
        <f t="shared" si="38"/>
        <v>0</v>
      </c>
      <c r="AL61" s="96">
        <f t="shared" si="39"/>
        <v>0</v>
      </c>
    </row>
    <row r="62" spans="2:38" x14ac:dyDescent="0.3">
      <c r="B62" s="30">
        <v>15</v>
      </c>
      <c r="C62" s="2">
        <v>10</v>
      </c>
      <c r="D62" s="2" t="s">
        <v>4</v>
      </c>
      <c r="E62" s="2" t="s">
        <v>4</v>
      </c>
      <c r="F62" s="2" t="s">
        <v>4</v>
      </c>
      <c r="G62" s="5" t="s">
        <v>4</v>
      </c>
      <c r="J62" s="95">
        <f t="shared" si="15"/>
        <v>0</v>
      </c>
      <c r="K62" s="1">
        <f t="shared" si="16"/>
        <v>0</v>
      </c>
      <c r="L62" s="1">
        <f t="shared" si="17"/>
        <v>0</v>
      </c>
      <c r="M62" s="1">
        <f t="shared" si="18"/>
        <v>0</v>
      </c>
      <c r="N62" s="96">
        <f t="shared" si="19"/>
        <v>0</v>
      </c>
      <c r="P62" s="95">
        <f t="shared" si="20"/>
        <v>0</v>
      </c>
      <c r="Q62" s="1">
        <f t="shared" si="21"/>
        <v>0</v>
      </c>
      <c r="R62" s="1">
        <f t="shared" si="22"/>
        <v>0</v>
      </c>
      <c r="S62" s="1">
        <f t="shared" si="23"/>
        <v>0</v>
      </c>
      <c r="T62" s="96">
        <f t="shared" si="24"/>
        <v>0</v>
      </c>
      <c r="V62" s="95">
        <f t="shared" si="25"/>
        <v>0</v>
      </c>
      <c r="W62" s="1">
        <f t="shared" si="26"/>
        <v>1</v>
      </c>
      <c r="X62" s="1">
        <f t="shared" si="27"/>
        <v>1</v>
      </c>
      <c r="Y62" s="1">
        <f t="shared" si="28"/>
        <v>1</v>
      </c>
      <c r="Z62" s="96">
        <f t="shared" si="29"/>
        <v>1</v>
      </c>
      <c r="AA62" s="1"/>
      <c r="AB62" s="95">
        <f t="shared" si="30"/>
        <v>1</v>
      </c>
      <c r="AC62" s="1">
        <f t="shared" si="31"/>
        <v>1</v>
      </c>
      <c r="AD62" s="1">
        <f t="shared" si="32"/>
        <v>1</v>
      </c>
      <c r="AE62" s="1">
        <f t="shared" si="33"/>
        <v>1</v>
      </c>
      <c r="AF62" s="96">
        <f t="shared" si="34"/>
        <v>1</v>
      </c>
      <c r="AG62" s="1"/>
      <c r="AH62" s="95">
        <f t="shared" si="35"/>
        <v>1</v>
      </c>
      <c r="AI62" s="1">
        <f t="shared" si="36"/>
        <v>1</v>
      </c>
      <c r="AJ62" s="1">
        <f t="shared" si="37"/>
        <v>1</v>
      </c>
      <c r="AK62" s="1">
        <f t="shared" si="38"/>
        <v>1</v>
      </c>
      <c r="AL62" s="96">
        <f t="shared" si="39"/>
        <v>1</v>
      </c>
    </row>
    <row r="63" spans="2:38" x14ac:dyDescent="0.3">
      <c r="B63" s="30">
        <v>16</v>
      </c>
      <c r="C63" s="2">
        <v>9</v>
      </c>
      <c r="D63" s="2">
        <v>10</v>
      </c>
      <c r="E63" s="2">
        <v>10</v>
      </c>
      <c r="F63" s="2">
        <v>10</v>
      </c>
      <c r="G63" s="5">
        <v>10</v>
      </c>
      <c r="J63" s="95">
        <f t="shared" si="15"/>
        <v>0</v>
      </c>
      <c r="K63" s="1">
        <f t="shared" si="16"/>
        <v>0</v>
      </c>
      <c r="L63" s="1">
        <f t="shared" si="17"/>
        <v>0</v>
      </c>
      <c r="M63" s="1">
        <f t="shared" si="18"/>
        <v>0</v>
      </c>
      <c r="N63" s="96">
        <f t="shared" si="19"/>
        <v>0</v>
      </c>
      <c r="P63" s="95">
        <f t="shared" si="20"/>
        <v>0</v>
      </c>
      <c r="Q63" s="1">
        <f t="shared" si="21"/>
        <v>0</v>
      </c>
      <c r="R63" s="1">
        <f t="shared" si="22"/>
        <v>0</v>
      </c>
      <c r="S63" s="1">
        <f t="shared" si="23"/>
        <v>0</v>
      </c>
      <c r="T63" s="96">
        <f t="shared" si="24"/>
        <v>0</v>
      </c>
      <c r="V63" s="95">
        <f t="shared" si="25"/>
        <v>1</v>
      </c>
      <c r="W63" s="1">
        <f t="shared" si="26"/>
        <v>1</v>
      </c>
      <c r="X63" s="1">
        <f t="shared" si="27"/>
        <v>1</v>
      </c>
      <c r="Y63" s="1">
        <f t="shared" si="28"/>
        <v>1</v>
      </c>
      <c r="Z63" s="96">
        <f t="shared" si="29"/>
        <v>1</v>
      </c>
      <c r="AA63" s="1"/>
      <c r="AB63" s="95">
        <f t="shared" si="30"/>
        <v>0</v>
      </c>
      <c r="AC63" s="1">
        <f t="shared" si="31"/>
        <v>1</v>
      </c>
      <c r="AD63" s="1">
        <f t="shared" si="32"/>
        <v>1</v>
      </c>
      <c r="AE63" s="1">
        <f t="shared" si="33"/>
        <v>1</v>
      </c>
      <c r="AF63" s="96">
        <f t="shared" si="34"/>
        <v>1</v>
      </c>
      <c r="AG63" s="1"/>
      <c r="AH63" s="95">
        <f t="shared" si="35"/>
        <v>1</v>
      </c>
      <c r="AI63" s="1">
        <f t="shared" si="36"/>
        <v>1</v>
      </c>
      <c r="AJ63" s="1">
        <f t="shared" si="37"/>
        <v>1</v>
      </c>
      <c r="AK63" s="1">
        <f t="shared" si="38"/>
        <v>1</v>
      </c>
      <c r="AL63" s="96">
        <f t="shared" si="39"/>
        <v>1</v>
      </c>
    </row>
    <row r="64" spans="2:38" x14ac:dyDescent="0.3">
      <c r="B64" s="30">
        <v>17</v>
      </c>
      <c r="C64" s="2">
        <v>9</v>
      </c>
      <c r="D64" s="2">
        <v>9</v>
      </c>
      <c r="E64" s="2">
        <v>9</v>
      </c>
      <c r="F64" s="2">
        <v>9</v>
      </c>
      <c r="G64" s="5">
        <v>9</v>
      </c>
      <c r="J64" s="95">
        <f t="shared" si="15"/>
        <v>0</v>
      </c>
      <c r="K64" s="1">
        <f t="shared" si="16"/>
        <v>0</v>
      </c>
      <c r="L64" s="1">
        <f t="shared" si="17"/>
        <v>0</v>
      </c>
      <c r="M64" s="1">
        <f t="shared" si="18"/>
        <v>0</v>
      </c>
      <c r="N64" s="96">
        <f t="shared" si="19"/>
        <v>0</v>
      </c>
      <c r="P64" s="95">
        <f>IF(OR($C64=$B$33,$C65=$B$33,$C66=$B$33,$C64=$B$31,$C65=$B$31,$C66=$B$31),1,0)</f>
        <v>0</v>
      </c>
      <c r="Q64" s="1">
        <f t="shared" si="21"/>
        <v>0</v>
      </c>
      <c r="R64" s="1">
        <f t="shared" si="22"/>
        <v>0</v>
      </c>
      <c r="S64" s="1">
        <f t="shared" si="23"/>
        <v>0</v>
      </c>
      <c r="T64" s="96">
        <f t="shared" si="24"/>
        <v>0</v>
      </c>
      <c r="V64" s="95">
        <f t="shared" si="25"/>
        <v>1</v>
      </c>
      <c r="W64" s="1">
        <f t="shared" si="26"/>
        <v>1</v>
      </c>
      <c r="X64" s="1">
        <f t="shared" si="27"/>
        <v>1</v>
      </c>
      <c r="Y64" s="1">
        <f t="shared" si="28"/>
        <v>1</v>
      </c>
      <c r="Z64" s="96">
        <f t="shared" si="29"/>
        <v>1</v>
      </c>
      <c r="AA64" s="1"/>
      <c r="AB64" s="95">
        <f t="shared" si="30"/>
        <v>1</v>
      </c>
      <c r="AC64" s="1">
        <f t="shared" si="31"/>
        <v>0</v>
      </c>
      <c r="AD64" s="1">
        <f t="shared" si="32"/>
        <v>1</v>
      </c>
      <c r="AE64" s="1">
        <f t="shared" si="33"/>
        <v>1</v>
      </c>
      <c r="AF64" s="96">
        <f t="shared" si="34"/>
        <v>1</v>
      </c>
      <c r="AG64" s="1"/>
      <c r="AH64" s="95">
        <f t="shared" si="35"/>
        <v>1</v>
      </c>
      <c r="AI64" s="1">
        <f t="shared" si="36"/>
        <v>1</v>
      </c>
      <c r="AJ64" s="1">
        <f t="shared" si="37"/>
        <v>1</v>
      </c>
      <c r="AK64" s="1">
        <f t="shared" si="38"/>
        <v>1</v>
      </c>
      <c r="AL64" s="96">
        <f t="shared" si="39"/>
        <v>1</v>
      </c>
    </row>
    <row r="65" spans="2:38" x14ac:dyDescent="0.3">
      <c r="B65" s="30">
        <v>18</v>
      </c>
      <c r="C65" s="2" t="s">
        <v>4</v>
      </c>
      <c r="D65" s="2" t="s">
        <v>4</v>
      </c>
      <c r="E65" s="2" t="s">
        <v>4</v>
      </c>
      <c r="F65" s="2" t="s">
        <v>4</v>
      </c>
      <c r="G65" s="5" t="s">
        <v>4</v>
      </c>
      <c r="J65" s="95">
        <f t="shared" si="15"/>
        <v>0</v>
      </c>
      <c r="K65" s="1">
        <f t="shared" si="16"/>
        <v>0</v>
      </c>
      <c r="L65" s="1">
        <f t="shared" si="17"/>
        <v>0</v>
      </c>
      <c r="M65" s="1">
        <f t="shared" si="18"/>
        <v>0</v>
      </c>
      <c r="N65" s="96">
        <f t="shared" si="19"/>
        <v>0</v>
      </c>
      <c r="P65" s="95">
        <f>IF(OR($C65=$B$33,$C66=$B$33,$C67=$B$33,$C65=$B$31,$C66=$B$31,$C67=$B$31),1,0)</f>
        <v>0</v>
      </c>
      <c r="Q65" s="1">
        <f>IF(OR($D65=$B$33,$D66=$B$33,$D67=$B$33,$D65=$B$31,$D66=$B$31,$D67=$B$31),1,0)</f>
        <v>0</v>
      </c>
      <c r="R65" s="1">
        <f t="shared" si="22"/>
        <v>0</v>
      </c>
      <c r="S65" s="1">
        <f t="shared" si="23"/>
        <v>0</v>
      </c>
      <c r="T65" s="96">
        <f t="shared" si="24"/>
        <v>0</v>
      </c>
      <c r="V65" s="95">
        <f t="shared" si="25"/>
        <v>0</v>
      </c>
      <c r="W65" s="1">
        <f t="shared" si="26"/>
        <v>1</v>
      </c>
      <c r="X65" s="1">
        <f t="shared" si="27"/>
        <v>1</v>
      </c>
      <c r="Y65" s="1">
        <f t="shared" si="28"/>
        <v>1</v>
      </c>
      <c r="Z65" s="96">
        <f t="shared" si="29"/>
        <v>1</v>
      </c>
      <c r="AA65" s="1"/>
      <c r="AB65" s="95">
        <f t="shared" si="30"/>
        <v>1</v>
      </c>
      <c r="AC65" s="1">
        <f t="shared" si="31"/>
        <v>0</v>
      </c>
      <c r="AD65" s="1">
        <f t="shared" si="32"/>
        <v>1</v>
      </c>
      <c r="AE65" s="1">
        <f t="shared" si="33"/>
        <v>1</v>
      </c>
      <c r="AF65" s="96">
        <f t="shared" si="34"/>
        <v>1</v>
      </c>
      <c r="AG65" s="1"/>
      <c r="AH65" s="95">
        <f t="shared" si="35"/>
        <v>1</v>
      </c>
      <c r="AI65" s="1">
        <f t="shared" si="36"/>
        <v>1</v>
      </c>
      <c r="AJ65" s="1">
        <f t="shared" si="37"/>
        <v>1</v>
      </c>
      <c r="AK65" s="1">
        <f t="shared" si="38"/>
        <v>1</v>
      </c>
      <c r="AL65" s="96">
        <f t="shared" si="39"/>
        <v>0</v>
      </c>
    </row>
    <row r="66" spans="2:38" x14ac:dyDescent="0.3">
      <c r="B66" s="30">
        <v>19</v>
      </c>
      <c r="C66" s="2">
        <v>10</v>
      </c>
      <c r="D66" s="2" t="s">
        <v>4</v>
      </c>
      <c r="E66" s="2">
        <v>10</v>
      </c>
      <c r="F66" s="2">
        <v>10</v>
      </c>
      <c r="G66" s="5">
        <v>10</v>
      </c>
      <c r="J66" s="95">
        <f t="shared" si="15"/>
        <v>1</v>
      </c>
      <c r="K66" s="1">
        <f t="shared" si="16"/>
        <v>1</v>
      </c>
      <c r="L66" s="1">
        <f t="shared" si="17"/>
        <v>1</v>
      </c>
      <c r="M66" s="1">
        <f t="shared" si="18"/>
        <v>1</v>
      </c>
      <c r="N66" s="96">
        <f t="shared" si="19"/>
        <v>1</v>
      </c>
      <c r="P66" s="95">
        <f>IF(OR($C66=$B$33,$C67=$B$33,$C68=$B$33,$C66=$B$31,$C67=$B$31,$C68=$B$31),1,0)</f>
        <v>0</v>
      </c>
      <c r="Q66" s="1">
        <f>IF(OR($D66=$B$33,$D67=$B$33,$D68=$B$33,$D66=$B$31,$D67=$B$31,$D68=$B$31),1,0)</f>
        <v>1</v>
      </c>
      <c r="R66" s="1">
        <f t="shared" si="22"/>
        <v>1</v>
      </c>
      <c r="S66" s="1">
        <f t="shared" si="23"/>
        <v>1</v>
      </c>
      <c r="T66" s="96">
        <f t="shared" si="24"/>
        <v>1</v>
      </c>
      <c r="V66" s="95">
        <f t="shared" si="25"/>
        <v>0</v>
      </c>
      <c r="W66" s="1">
        <f t="shared" si="26"/>
        <v>1</v>
      </c>
      <c r="X66" s="1">
        <f t="shared" si="27"/>
        <v>1</v>
      </c>
      <c r="Y66" s="1">
        <f t="shared" si="28"/>
        <v>1</v>
      </c>
      <c r="Z66" s="96">
        <f t="shared" si="29"/>
        <v>1</v>
      </c>
      <c r="AA66" s="1"/>
      <c r="AB66" s="95">
        <f t="shared" si="30"/>
        <v>1</v>
      </c>
      <c r="AC66" s="1">
        <f t="shared" si="31"/>
        <v>1</v>
      </c>
      <c r="AD66" s="1">
        <f t="shared" si="32"/>
        <v>1</v>
      </c>
      <c r="AE66" s="1">
        <f t="shared" si="33"/>
        <v>1</v>
      </c>
      <c r="AF66" s="96">
        <f t="shared" si="34"/>
        <v>1</v>
      </c>
      <c r="AG66" s="1"/>
      <c r="AH66" s="95">
        <f t="shared" si="35"/>
        <v>1</v>
      </c>
      <c r="AI66" s="1">
        <f t="shared" si="36"/>
        <v>1</v>
      </c>
      <c r="AJ66" s="1">
        <f t="shared" si="37"/>
        <v>1</v>
      </c>
      <c r="AK66" s="1">
        <f t="shared" si="38"/>
        <v>1</v>
      </c>
      <c r="AL66" s="96">
        <f t="shared" si="39"/>
        <v>1</v>
      </c>
    </row>
    <row r="67" spans="2:38" x14ac:dyDescent="0.3">
      <c r="B67" s="23">
        <v>20</v>
      </c>
      <c r="C67" s="2">
        <v>9</v>
      </c>
      <c r="D67" s="2">
        <v>9</v>
      </c>
      <c r="E67" s="2">
        <v>9</v>
      </c>
      <c r="F67" s="2">
        <v>9</v>
      </c>
      <c r="G67" s="5" t="s">
        <v>56</v>
      </c>
      <c r="J67" s="97">
        <f t="shared" si="15"/>
        <v>1</v>
      </c>
      <c r="K67" s="98">
        <f t="shared" si="16"/>
        <v>1</v>
      </c>
      <c r="L67" s="98">
        <f t="shared" si="17"/>
        <v>1</v>
      </c>
      <c r="M67" s="98">
        <f t="shared" si="18"/>
        <v>1</v>
      </c>
      <c r="N67" s="99">
        <f t="shared" si="19"/>
        <v>1</v>
      </c>
      <c r="P67" s="97">
        <f>IF(OR($C67=$B$33,$C68=$B$33,$C69=$B$33,$C67=$B$31,$C68=$B$31,$C69=$B$31),1,0)</f>
        <v>1</v>
      </c>
      <c r="Q67" s="98">
        <f>IF(OR($D67=$B$33,$D68=$B$33,$D69=$B$33,$D67=$B$31,$D68=$B$31,$D69=$B$31),1,0)</f>
        <v>1</v>
      </c>
      <c r="R67" s="98">
        <f t="shared" si="22"/>
        <v>1</v>
      </c>
      <c r="S67" s="98">
        <f t="shared" si="23"/>
        <v>1</v>
      </c>
      <c r="T67" s="99">
        <f t="shared" si="24"/>
        <v>1</v>
      </c>
      <c r="V67" s="97">
        <f t="shared" si="25"/>
        <v>0</v>
      </c>
      <c r="W67" s="98">
        <f t="shared" si="26"/>
        <v>1</v>
      </c>
      <c r="X67" s="98">
        <f t="shared" si="27"/>
        <v>1</v>
      </c>
      <c r="Y67" s="98">
        <f t="shared" si="28"/>
        <v>1</v>
      </c>
      <c r="Z67" s="99">
        <f t="shared" si="29"/>
        <v>1</v>
      </c>
      <c r="AA67" s="1"/>
      <c r="AB67" s="97">
        <f t="shared" si="30"/>
        <v>0</v>
      </c>
      <c r="AC67" s="98">
        <f t="shared" si="31"/>
        <v>1</v>
      </c>
      <c r="AD67" s="98">
        <f t="shared" si="32"/>
        <v>1</v>
      </c>
      <c r="AE67" s="98">
        <f t="shared" si="33"/>
        <v>1</v>
      </c>
      <c r="AF67" s="99">
        <f t="shared" si="34"/>
        <v>1</v>
      </c>
      <c r="AG67" s="1"/>
      <c r="AH67" s="97">
        <f t="shared" si="35"/>
        <v>1</v>
      </c>
      <c r="AI67" s="98">
        <f>IF(OR($D67=$B$36,$D68=$B$36,$D69=$B$36,$D67=$B$31,$D68=$B$31,$D69=$B$31),1,0)</f>
        <v>1</v>
      </c>
      <c r="AJ67" s="98">
        <f t="shared" si="37"/>
        <v>1</v>
      </c>
      <c r="AK67" s="98">
        <f t="shared" si="38"/>
        <v>1</v>
      </c>
      <c r="AL67" s="99">
        <f t="shared" si="39"/>
        <v>1</v>
      </c>
    </row>
    <row r="68" spans="2:38" x14ac:dyDescent="0.3">
      <c r="C68" s="86" t="s">
        <v>2</v>
      </c>
      <c r="D68" s="87" t="s">
        <v>1</v>
      </c>
      <c r="E68" s="87" t="s">
        <v>1</v>
      </c>
      <c r="F68" s="87" t="s">
        <v>1</v>
      </c>
      <c r="G68" s="88" t="s">
        <v>1</v>
      </c>
    </row>
    <row r="69" spans="2:38" x14ac:dyDescent="0.3">
      <c r="C69" s="89" t="s">
        <v>3</v>
      </c>
      <c r="D69" s="90" t="s">
        <v>2</v>
      </c>
      <c r="E69" s="90" t="s">
        <v>2</v>
      </c>
      <c r="F69" s="90" t="s">
        <v>2</v>
      </c>
      <c r="G69" s="91" t="s">
        <v>2</v>
      </c>
    </row>
    <row r="70" spans="2:38" x14ac:dyDescent="0.3">
      <c r="J70" s="122" t="s">
        <v>11</v>
      </c>
      <c r="K70" s="123"/>
      <c r="L70" s="123"/>
      <c r="M70" s="123"/>
      <c r="N70" s="123"/>
      <c r="O70" s="124"/>
      <c r="Q70" s="154" t="s">
        <v>60</v>
      </c>
      <c r="R70" s="154"/>
      <c r="S70" s="154"/>
      <c r="T70" s="154"/>
      <c r="U70" s="154"/>
      <c r="V70" s="154"/>
    </row>
    <row r="71" spans="2:38" x14ac:dyDescent="0.3">
      <c r="J71" s="9"/>
      <c r="K71" s="17" t="s">
        <v>6</v>
      </c>
      <c r="L71" s="46" t="s">
        <v>7</v>
      </c>
      <c r="M71" s="17" t="s">
        <v>8</v>
      </c>
      <c r="N71" s="46" t="s">
        <v>9</v>
      </c>
      <c r="O71" s="17" t="s">
        <v>10</v>
      </c>
      <c r="Q71" s="9"/>
      <c r="R71" s="17" t="s">
        <v>6</v>
      </c>
      <c r="S71" s="46" t="s">
        <v>7</v>
      </c>
      <c r="T71" s="17" t="s">
        <v>8</v>
      </c>
      <c r="U71" s="46" t="s">
        <v>9</v>
      </c>
      <c r="V71" s="17" t="s">
        <v>10</v>
      </c>
    </row>
    <row r="72" spans="2:38" x14ac:dyDescent="0.3">
      <c r="J72" s="39" t="s">
        <v>12</v>
      </c>
      <c r="K72" s="100">
        <f>3*SUM(C$31,C$32)</f>
        <v>6</v>
      </c>
      <c r="L72" s="101">
        <f t="shared" ref="L72:O72" si="40">3*SUM(D$31,D$32)</f>
        <v>12</v>
      </c>
      <c r="M72" s="101">
        <f t="shared" si="40"/>
        <v>12</v>
      </c>
      <c r="N72" s="101">
        <f t="shared" si="40"/>
        <v>12</v>
      </c>
      <c r="O72" s="102">
        <f t="shared" si="40"/>
        <v>12</v>
      </c>
      <c r="Q72" s="39" t="s">
        <v>20</v>
      </c>
      <c r="R72" s="100">
        <f>$C$30-SUM(J$48:J$67)</f>
        <v>14</v>
      </c>
      <c r="S72" s="101">
        <f>$C$30-SUM(K$48:K$67)</f>
        <v>10</v>
      </c>
      <c r="T72" s="101">
        <f t="shared" ref="T72:V72" si="41">$C$30-SUM(L$48:L$67)</f>
        <v>10</v>
      </c>
      <c r="U72" s="101">
        <f t="shared" si="41"/>
        <v>10</v>
      </c>
      <c r="V72" s="102">
        <f t="shared" si="41"/>
        <v>10</v>
      </c>
    </row>
    <row r="73" spans="2:38" x14ac:dyDescent="0.3">
      <c r="B73" s="125" t="s">
        <v>37</v>
      </c>
      <c r="C73" s="126"/>
      <c r="D73" s="126"/>
      <c r="E73" s="127"/>
      <c r="J73" s="35" t="s">
        <v>13</v>
      </c>
      <c r="K73" s="95">
        <f>3*SUM(C$31,C$33)</f>
        <v>9</v>
      </c>
      <c r="L73" s="1">
        <f t="shared" ref="L73:O73" si="42">3*SUM(D$31,D$33)</f>
        <v>12</v>
      </c>
      <c r="M73" s="1">
        <f t="shared" si="42"/>
        <v>12</v>
      </c>
      <c r="N73" s="1">
        <f t="shared" si="42"/>
        <v>12</v>
      </c>
      <c r="O73" s="96">
        <f t="shared" si="42"/>
        <v>12</v>
      </c>
      <c r="Q73" s="35" t="s">
        <v>22</v>
      </c>
      <c r="R73" s="95">
        <f>$D$30-SUM(P$48:P$67)</f>
        <v>11</v>
      </c>
      <c r="S73" s="1">
        <f t="shared" ref="S73:V73" si="43">$D$30-SUM(Q$48:Q$67)</f>
        <v>9</v>
      </c>
      <c r="T73" s="1">
        <f t="shared" si="43"/>
        <v>9</v>
      </c>
      <c r="U73" s="1">
        <f t="shared" si="43"/>
        <v>9</v>
      </c>
      <c r="V73" s="96">
        <f t="shared" si="43"/>
        <v>9</v>
      </c>
    </row>
    <row r="74" spans="2:38" x14ac:dyDescent="0.3">
      <c r="B74" s="22" t="s">
        <v>34</v>
      </c>
      <c r="C74" s="29" t="s">
        <v>38</v>
      </c>
      <c r="D74" s="29" t="s">
        <v>39</v>
      </c>
      <c r="E74" s="34" t="s">
        <v>40</v>
      </c>
      <c r="J74" s="35" t="s">
        <v>14</v>
      </c>
      <c r="K74" s="95">
        <f>3*SUM(C$31,C$34)</f>
        <v>12</v>
      </c>
      <c r="L74" s="1">
        <f t="shared" ref="L74:O74" si="44">3*SUM(D$31,D$34)</f>
        <v>18</v>
      </c>
      <c r="M74" s="1">
        <f t="shared" si="44"/>
        <v>15</v>
      </c>
      <c r="N74" s="1">
        <f t="shared" si="44"/>
        <v>15</v>
      </c>
      <c r="O74" s="96">
        <f t="shared" si="44"/>
        <v>15</v>
      </c>
      <c r="Q74" s="35" t="s">
        <v>23</v>
      </c>
      <c r="R74" s="95">
        <f>$E$30-SUM(V$48:V$67)</f>
        <v>12</v>
      </c>
      <c r="S74" s="1">
        <f>$E$30-SUM(W$48:W$67)</f>
        <v>5</v>
      </c>
      <c r="T74" s="1">
        <f t="shared" ref="T74:U74" si="45">$E$30-SUM(X$48:X$67)</f>
        <v>5</v>
      </c>
      <c r="U74" s="1">
        <f t="shared" si="45"/>
        <v>5</v>
      </c>
      <c r="V74" s="96">
        <f>$E$30-SUM(Z$48:Z$67)</f>
        <v>5</v>
      </c>
    </row>
    <row r="75" spans="2:38" x14ac:dyDescent="0.3">
      <c r="B75" s="30" t="s">
        <v>2</v>
      </c>
      <c r="C75" s="1">
        <v>5</v>
      </c>
      <c r="D75" s="1">
        <v>30</v>
      </c>
      <c r="E75" s="4">
        <v>100</v>
      </c>
      <c r="J75" s="35" t="s">
        <v>16</v>
      </c>
      <c r="K75" s="95">
        <f>3*SUM(C$31,C$35)</f>
        <v>15</v>
      </c>
      <c r="L75" s="1">
        <f t="shared" ref="L75:O75" si="46">3*SUM(D$31,D$35)</f>
        <v>12</v>
      </c>
      <c r="M75" s="1">
        <f t="shared" si="46"/>
        <v>15</v>
      </c>
      <c r="N75" s="1">
        <f t="shared" si="46"/>
        <v>15</v>
      </c>
      <c r="O75" s="96">
        <f t="shared" si="46"/>
        <v>15</v>
      </c>
      <c r="Q75" s="35" t="s">
        <v>24</v>
      </c>
      <c r="R75" s="95">
        <f>$F$30-SUM(AB$48:AB$67)</f>
        <v>6</v>
      </c>
      <c r="S75" s="1">
        <f t="shared" ref="S75:V75" si="47">$F$30-SUM(AC$48:AC$67)</f>
        <v>8</v>
      </c>
      <c r="T75" s="1">
        <f t="shared" si="47"/>
        <v>6</v>
      </c>
      <c r="U75" s="1">
        <f t="shared" si="47"/>
        <v>6</v>
      </c>
      <c r="V75" s="96">
        <f t="shared" si="47"/>
        <v>6</v>
      </c>
    </row>
    <row r="76" spans="2:38" x14ac:dyDescent="0.3">
      <c r="B76" s="30" t="s">
        <v>3</v>
      </c>
      <c r="C76" s="1">
        <v>5</v>
      </c>
      <c r="D76" s="1">
        <v>25</v>
      </c>
      <c r="E76" s="4">
        <v>100</v>
      </c>
      <c r="J76" s="36" t="s">
        <v>18</v>
      </c>
      <c r="K76" s="97">
        <f>3*SUM(C$31,C$36)</f>
        <v>18</v>
      </c>
      <c r="L76" s="98">
        <f t="shared" ref="L76:O76" si="48">3*SUM(D$31,D$36)</f>
        <v>15</v>
      </c>
      <c r="M76" s="98">
        <f t="shared" si="48"/>
        <v>15</v>
      </c>
      <c r="N76" s="98">
        <f t="shared" si="48"/>
        <v>15</v>
      </c>
      <c r="O76" s="99">
        <f t="shared" si="48"/>
        <v>18</v>
      </c>
      <c r="Q76" s="36" t="s">
        <v>25</v>
      </c>
      <c r="R76" s="97">
        <f>$G$30-SUM(AH$48:AH$67)</f>
        <v>6</v>
      </c>
      <c r="S76" s="98">
        <f t="shared" ref="S76:V76" si="49">$G$30-SUM(AI$48:AI$67)</f>
        <v>7</v>
      </c>
      <c r="T76" s="98">
        <f t="shared" si="49"/>
        <v>7</v>
      </c>
      <c r="U76" s="98">
        <f t="shared" si="49"/>
        <v>7</v>
      </c>
      <c r="V76" s="99">
        <f t="shared" si="49"/>
        <v>8</v>
      </c>
    </row>
    <row r="77" spans="2:38" ht="16.8" thickBot="1" x14ac:dyDescent="0.35">
      <c r="B77" s="30" t="s">
        <v>4</v>
      </c>
      <c r="C77" s="1">
        <v>5</v>
      </c>
      <c r="D77" s="1">
        <v>20</v>
      </c>
      <c r="E77" s="4">
        <v>75</v>
      </c>
    </row>
    <row r="78" spans="2:38" x14ac:dyDescent="0.3">
      <c r="B78" s="30">
        <v>10</v>
      </c>
      <c r="C78" s="1">
        <v>5</v>
      </c>
      <c r="D78" s="1">
        <v>20</v>
      </c>
      <c r="E78" s="4">
        <v>75</v>
      </c>
      <c r="I78" s="75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7"/>
    </row>
    <row r="79" spans="2:38" x14ac:dyDescent="0.3">
      <c r="B79" s="30">
        <v>9</v>
      </c>
      <c r="C79" s="1">
        <v>5</v>
      </c>
      <c r="D79" s="1">
        <v>10</v>
      </c>
      <c r="E79" s="4">
        <v>50</v>
      </c>
      <c r="I79" s="78"/>
      <c r="J79" s="45" t="s">
        <v>26</v>
      </c>
      <c r="L79" s="122" t="s">
        <v>27</v>
      </c>
      <c r="M79" s="124"/>
      <c r="Q79" s="122" t="s">
        <v>28</v>
      </c>
      <c r="R79" s="124"/>
      <c r="T79" s="122" t="s">
        <v>53</v>
      </c>
      <c r="U79" s="155"/>
      <c r="W79" s="79"/>
    </row>
    <row r="80" spans="2:38" x14ac:dyDescent="0.3">
      <c r="B80" s="23" t="s">
        <v>5</v>
      </c>
      <c r="C80" s="7">
        <v>50</v>
      </c>
      <c r="D80" s="7">
        <v>0</v>
      </c>
      <c r="E80" s="6">
        <v>0</v>
      </c>
      <c r="I80" s="78"/>
      <c r="J80" s="13">
        <v>50</v>
      </c>
      <c r="L80" s="145">
        <v>3</v>
      </c>
      <c r="M80" s="146"/>
      <c r="Q80" s="145">
        <f>PRODUCT($C$30:$G$30)</f>
        <v>3200000</v>
      </c>
      <c r="R80" s="146"/>
      <c r="T80" s="143">
        <f>SUM(T83:T98)</f>
        <v>1.3490718750000004</v>
      </c>
      <c r="U80" s="156"/>
      <c r="W80" s="79"/>
    </row>
    <row r="81" spans="9:23" x14ac:dyDescent="0.3">
      <c r="I81" s="78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W81" s="79"/>
    </row>
    <row r="82" spans="9:23" x14ac:dyDescent="0.3">
      <c r="I82" s="78"/>
      <c r="J82" s="13" t="s">
        <v>34</v>
      </c>
      <c r="K82" s="10" t="s">
        <v>33</v>
      </c>
      <c r="L82" s="13" t="s">
        <v>6</v>
      </c>
      <c r="M82" s="13" t="s">
        <v>7</v>
      </c>
      <c r="N82" s="13" t="s">
        <v>8</v>
      </c>
      <c r="O82" s="13" t="s">
        <v>9</v>
      </c>
      <c r="P82" s="13" t="s">
        <v>10</v>
      </c>
      <c r="Q82" s="10" t="s">
        <v>32</v>
      </c>
      <c r="R82" s="13" t="s">
        <v>31</v>
      </c>
      <c r="S82" s="10" t="s">
        <v>30</v>
      </c>
      <c r="T82" s="13" t="s">
        <v>29</v>
      </c>
      <c r="W82" s="79"/>
    </row>
    <row r="83" spans="9:23" x14ac:dyDescent="0.3">
      <c r="I83" s="78"/>
      <c r="J83" s="13" t="s">
        <v>5</v>
      </c>
      <c r="K83" s="13">
        <v>3</v>
      </c>
      <c r="L83" s="22" t="s">
        <v>42</v>
      </c>
      <c r="M83" s="23" t="s">
        <v>43</v>
      </c>
      <c r="N83" s="23" t="s">
        <v>43</v>
      </c>
      <c r="O83" s="23" t="s">
        <v>43</v>
      </c>
      <c r="P83" s="22" t="s">
        <v>42</v>
      </c>
      <c r="Q83" s="13">
        <f>PRODUCT((IFERROR(VLOOKUP(L83,$J$72:$O$76,2,FALSE),"")&amp;IFERROR(VLOOKUP(L83,$Q$72:$V$76,2,FALSE),"")&amp;IFERROR(VLOOKUP(L83,$B$30:$G$38,2,FALSE),"")),(IFERROR(VLOOKUP(M83,$J$72:$O$76,3,FALSE),"")&amp;IFERROR(VLOOKUP(M83,$Q$72:$V$76,3,FALSE),"")&amp;IFERROR(VLOOKUP(M83,$B$30:$G$38,3,FALSE),"")),(IFERROR(VLOOKUP(N83,$J$72:$O$76,4,FALSE),"")&amp;IFERROR(VLOOKUP(N83,$Q$72:$V$76,4,FALSE),"")&amp;IFERROR(VLOOKUP(N83,$B$30:$G$38,4,FALSE),"")),(IFERROR(VLOOKUP(O83,$J$72:$O$76,5,FALSE),"")&amp;IFERROR(VLOOKUP(O83,$Q$72:$V$76,5,FALSE),"")&amp;IFERROR(VLOOKUP(O83,$B$30:$G$38,5,FALSE),"")),(IFERROR(VLOOKUP(P83,$J$72:$O$76,6,FALSE),"")&amp;IFERROR(VLOOKUP(P83,$Q$72:$V$76,6,FALSE),"")&amp;IFERROR(VLOOKUP(P83,$B$30:$G$38,6,FALSE),"")))</f>
        <v>10800</v>
      </c>
      <c r="R83" s="13">
        <f>Q83/$R$4</f>
        <v>3.375E-3</v>
      </c>
      <c r="S83" s="10">
        <f>T7</f>
        <v>50</v>
      </c>
      <c r="T83" s="74">
        <f>R83*S83/$J$80</f>
        <v>3.3750000000000004E-3</v>
      </c>
      <c r="W83" s="79"/>
    </row>
    <row r="84" spans="9:23" x14ac:dyDescent="0.3">
      <c r="I84" s="78"/>
      <c r="J84" s="20" t="s">
        <v>2</v>
      </c>
      <c r="K84" s="20">
        <v>5</v>
      </c>
      <c r="L84" s="30" t="s">
        <v>12</v>
      </c>
      <c r="M84" s="30" t="s">
        <v>12</v>
      </c>
      <c r="N84" s="30" t="s">
        <v>12</v>
      </c>
      <c r="O84" s="30" t="s">
        <v>12</v>
      </c>
      <c r="P84" s="30" t="s">
        <v>12</v>
      </c>
      <c r="Q84" s="13">
        <f>PRODUCT((IFERROR(VLOOKUP(L84,$J$72:$O$76,2,FALSE),"")&amp;IFERROR(VLOOKUP(L84,$Q$72:$V$76,2,FALSE),"")&amp;IFERROR(VLOOKUP(L84,$B$30:$G$38,2,FALSE),"")),(IFERROR(VLOOKUP(M84,$J$72:$O$76,3,FALSE),"")&amp;IFERROR(VLOOKUP(M84,$Q$72:$V$76,3,FALSE),"")&amp;IFERROR(VLOOKUP(M84,$B$30:$G$38,3,FALSE),"")),(IFERROR(VLOOKUP(N84,$J$72:$O$76,4,FALSE),"")&amp;IFERROR(VLOOKUP(N84,$Q$72:$V$76,4,FALSE),"")&amp;IFERROR(VLOOKUP(N84,$B$30:$G$38,4,FALSE),"")),(IFERROR(VLOOKUP(O84,$J$72:$O$76,5,FALSE),"")&amp;IFERROR(VLOOKUP(O84,$Q$72:$V$76,5,FALSE),"")&amp;IFERROR(VLOOKUP(O84,$B$30:$G$38,5,FALSE),"")),(IFERROR(VLOOKUP(P84,$J$72:$O$76,6,FALSE),"")&amp;IFERROR(VLOOKUP(P84,$Q$72:$V$76,6,FALSE),"")&amp;IFERROR(VLOOKUP(P84,$B$30:$G$38,6,FALSE),"")))</f>
        <v>124416</v>
      </c>
      <c r="R84" s="13">
        <f t="shared" ref="R84:R98" si="50">Q84/$R$4</f>
        <v>3.8879999999999998E-2</v>
      </c>
      <c r="S84" s="10">
        <f t="shared" ref="S84:S98" si="51">T8</f>
        <v>100</v>
      </c>
      <c r="T84" s="74">
        <f t="shared" ref="T84:T98" si="52">R84*S84/$J$80</f>
        <v>7.7759999999999996E-2</v>
      </c>
      <c r="W84" s="79"/>
    </row>
    <row r="85" spans="9:23" x14ac:dyDescent="0.3">
      <c r="I85" s="78"/>
      <c r="J85" s="20" t="s">
        <v>2</v>
      </c>
      <c r="K85" s="20">
        <v>4</v>
      </c>
      <c r="L85" s="30" t="s">
        <v>12</v>
      </c>
      <c r="M85" s="30" t="s">
        <v>12</v>
      </c>
      <c r="N85" s="30" t="s">
        <v>12</v>
      </c>
      <c r="O85" s="30" t="s">
        <v>12</v>
      </c>
      <c r="P85" s="30" t="s">
        <v>20</v>
      </c>
      <c r="Q85" s="13">
        <f t="shared" ref="Q85:Q98" si="53">PRODUCT((IFERROR(VLOOKUP(L85,$J$72:$O$76,2,FALSE),"")&amp;IFERROR(VLOOKUP(L85,$Q$72:$V$76,2,FALSE),"")&amp;IFERROR(VLOOKUP(L85,$B$30:$G$38,2,FALSE),"")),(IFERROR(VLOOKUP(M85,$J$72:$O$76,3,FALSE),"")&amp;IFERROR(VLOOKUP(M85,$Q$72:$V$76,3,FALSE),"")&amp;IFERROR(VLOOKUP(M85,$B$30:$G$38,3,FALSE),"")),(IFERROR(VLOOKUP(N85,$J$72:$O$76,4,FALSE),"")&amp;IFERROR(VLOOKUP(N85,$Q$72:$V$76,4,FALSE),"")&amp;IFERROR(VLOOKUP(N85,$B$30:$G$38,4,FALSE),"")),(IFERROR(VLOOKUP(O85,$J$72:$O$76,5,FALSE),"")&amp;IFERROR(VLOOKUP(O85,$Q$72:$V$76,5,FALSE),"")&amp;IFERROR(VLOOKUP(O85,$B$30:$G$38,5,FALSE),"")),(IFERROR(VLOOKUP(P85,$J$72:$O$76,6,FALSE),"")&amp;IFERROR(VLOOKUP(P85,$Q$72:$V$76,6,FALSE),"")&amp;IFERROR(VLOOKUP(P85,$B$30:$G$38,6,FALSE),"")))</f>
        <v>103680</v>
      </c>
      <c r="R85" s="13">
        <f t="shared" si="50"/>
        <v>3.2399999999999998E-2</v>
      </c>
      <c r="S85" s="10">
        <f>T9</f>
        <v>30</v>
      </c>
      <c r="T85" s="74">
        <f t="shared" si="52"/>
        <v>1.9439999999999999E-2</v>
      </c>
      <c r="W85" s="79"/>
    </row>
    <row r="86" spans="9:23" x14ac:dyDescent="0.3">
      <c r="I86" s="78"/>
      <c r="J86" s="21" t="s">
        <v>2</v>
      </c>
      <c r="K86" s="21">
        <v>3</v>
      </c>
      <c r="L86" s="30" t="s">
        <v>12</v>
      </c>
      <c r="M86" s="30" t="s">
        <v>12</v>
      </c>
      <c r="N86" s="30" t="s">
        <v>12</v>
      </c>
      <c r="O86" s="30" t="s">
        <v>20</v>
      </c>
      <c r="P86" s="23" t="s">
        <v>57</v>
      </c>
      <c r="Q86" s="13">
        <f t="shared" si="53"/>
        <v>172800</v>
      </c>
      <c r="R86" s="13">
        <f t="shared" si="50"/>
        <v>5.3999999999999999E-2</v>
      </c>
      <c r="S86" s="10">
        <f t="shared" si="51"/>
        <v>5</v>
      </c>
      <c r="T86" s="74">
        <f t="shared" si="52"/>
        <v>5.4000000000000003E-3</v>
      </c>
      <c r="W86" s="79"/>
    </row>
    <row r="87" spans="9:23" x14ac:dyDescent="0.3">
      <c r="I87" s="78"/>
      <c r="J87" s="20" t="s">
        <v>3</v>
      </c>
      <c r="K87" s="20">
        <v>5</v>
      </c>
      <c r="L87" s="31" t="s">
        <v>13</v>
      </c>
      <c r="M87" s="31" t="s">
        <v>13</v>
      </c>
      <c r="N87" s="31" t="s">
        <v>13</v>
      </c>
      <c r="O87" s="31" t="s">
        <v>13</v>
      </c>
      <c r="P87" s="31" t="s">
        <v>13</v>
      </c>
      <c r="Q87" s="13">
        <f t="shared" si="53"/>
        <v>186624</v>
      </c>
      <c r="R87" s="13">
        <f t="shared" si="50"/>
        <v>5.8319999999999997E-2</v>
      </c>
      <c r="S87" s="10">
        <f t="shared" si="51"/>
        <v>100</v>
      </c>
      <c r="T87" s="74">
        <f t="shared" si="52"/>
        <v>0.11663999999999999</v>
      </c>
      <c r="W87" s="79"/>
    </row>
    <row r="88" spans="9:23" x14ac:dyDescent="0.3">
      <c r="I88" s="78"/>
      <c r="J88" s="20" t="s">
        <v>3</v>
      </c>
      <c r="K88" s="20">
        <v>4</v>
      </c>
      <c r="L88" s="30" t="s">
        <v>13</v>
      </c>
      <c r="M88" s="30" t="s">
        <v>13</v>
      </c>
      <c r="N88" s="30" t="s">
        <v>13</v>
      </c>
      <c r="O88" s="30" t="s">
        <v>13</v>
      </c>
      <c r="P88" s="30" t="s">
        <v>22</v>
      </c>
      <c r="Q88" s="13">
        <f t="shared" si="53"/>
        <v>139968</v>
      </c>
      <c r="R88" s="13">
        <f t="shared" si="50"/>
        <v>4.3740000000000001E-2</v>
      </c>
      <c r="S88" s="10">
        <f t="shared" si="51"/>
        <v>25</v>
      </c>
      <c r="T88" s="74">
        <f t="shared" si="52"/>
        <v>2.1870000000000004E-2</v>
      </c>
      <c r="W88" s="79"/>
    </row>
    <row r="89" spans="9:23" x14ac:dyDescent="0.3">
      <c r="I89" s="78"/>
      <c r="J89" s="21" t="s">
        <v>3</v>
      </c>
      <c r="K89" s="21">
        <v>3</v>
      </c>
      <c r="L89" s="23" t="s">
        <v>13</v>
      </c>
      <c r="M89" s="23" t="s">
        <v>13</v>
      </c>
      <c r="N89" s="23" t="s">
        <v>13</v>
      </c>
      <c r="O89" s="23" t="s">
        <v>21</v>
      </c>
      <c r="P89" s="23" t="s">
        <v>57</v>
      </c>
      <c r="Q89" s="13">
        <f t="shared" si="53"/>
        <v>233280</v>
      </c>
      <c r="R89" s="13">
        <f t="shared" si="50"/>
        <v>7.2900000000000006E-2</v>
      </c>
      <c r="S89" s="10">
        <f t="shared" si="51"/>
        <v>5</v>
      </c>
      <c r="T89" s="74">
        <f t="shared" si="52"/>
        <v>7.2900000000000013E-3</v>
      </c>
      <c r="W89" s="79"/>
    </row>
    <row r="90" spans="9:23" x14ac:dyDescent="0.3">
      <c r="I90" s="78"/>
      <c r="J90" s="20" t="s">
        <v>4</v>
      </c>
      <c r="K90" s="20">
        <v>5</v>
      </c>
      <c r="L90" s="30" t="s">
        <v>14</v>
      </c>
      <c r="M90" s="30" t="s">
        <v>14</v>
      </c>
      <c r="N90" s="30" t="s">
        <v>14</v>
      </c>
      <c r="O90" s="30" t="s">
        <v>14</v>
      </c>
      <c r="P90" s="30" t="s">
        <v>14</v>
      </c>
      <c r="Q90" s="13">
        <f t="shared" si="53"/>
        <v>729000</v>
      </c>
      <c r="R90" s="13">
        <f t="shared" si="50"/>
        <v>0.2278125</v>
      </c>
      <c r="S90" s="10">
        <f t="shared" si="51"/>
        <v>75</v>
      </c>
      <c r="T90" s="74">
        <f t="shared" si="52"/>
        <v>0.34171875000000002</v>
      </c>
      <c r="W90" s="79"/>
    </row>
    <row r="91" spans="9:23" x14ac:dyDescent="0.3">
      <c r="I91" s="78"/>
      <c r="J91" s="20" t="s">
        <v>4</v>
      </c>
      <c r="K91" s="20">
        <v>4</v>
      </c>
      <c r="L91" s="30" t="s">
        <v>14</v>
      </c>
      <c r="M91" s="30" t="s">
        <v>14</v>
      </c>
      <c r="N91" s="30" t="s">
        <v>14</v>
      </c>
      <c r="O91" s="30" t="s">
        <v>14</v>
      </c>
      <c r="P91" s="30" t="s">
        <v>23</v>
      </c>
      <c r="Q91" s="13">
        <f t="shared" si="53"/>
        <v>243000</v>
      </c>
      <c r="R91" s="13">
        <f t="shared" si="50"/>
        <v>7.5937500000000005E-2</v>
      </c>
      <c r="S91" s="10">
        <f t="shared" si="51"/>
        <v>20</v>
      </c>
      <c r="T91" s="74">
        <f t="shared" si="52"/>
        <v>3.0374999999999999E-2</v>
      </c>
      <c r="V91" s="157" t="s">
        <v>61</v>
      </c>
      <c r="W91" s="158"/>
    </row>
    <row r="92" spans="9:23" x14ac:dyDescent="0.3">
      <c r="I92" s="78"/>
      <c r="J92" s="21" t="s">
        <v>4</v>
      </c>
      <c r="K92" s="21">
        <v>3</v>
      </c>
      <c r="L92" s="23" t="s">
        <v>14</v>
      </c>
      <c r="M92" s="23" t="s">
        <v>14</v>
      </c>
      <c r="N92" s="23" t="s">
        <v>14</v>
      </c>
      <c r="O92" s="23" t="s">
        <v>23</v>
      </c>
      <c r="P92" s="23" t="s">
        <v>57</v>
      </c>
      <c r="Q92" s="13">
        <f t="shared" si="53"/>
        <v>324000</v>
      </c>
      <c r="R92" s="13">
        <f t="shared" si="50"/>
        <v>0.10125000000000001</v>
      </c>
      <c r="S92" s="10">
        <f t="shared" si="51"/>
        <v>5</v>
      </c>
      <c r="T92" s="74">
        <f t="shared" si="52"/>
        <v>1.0125000000000002E-2</v>
      </c>
      <c r="V92" s="157"/>
      <c r="W92" s="158"/>
    </row>
    <row r="93" spans="9:23" x14ac:dyDescent="0.3">
      <c r="I93" s="78"/>
      <c r="J93" s="20">
        <v>10</v>
      </c>
      <c r="K93" s="20">
        <v>5</v>
      </c>
      <c r="L93" s="30" t="s">
        <v>16</v>
      </c>
      <c r="M93" s="30" t="s">
        <v>16</v>
      </c>
      <c r="N93" s="30" t="s">
        <v>16</v>
      </c>
      <c r="O93" s="30" t="s">
        <v>16</v>
      </c>
      <c r="P93" s="30" t="s">
        <v>16</v>
      </c>
      <c r="Q93" s="13">
        <f t="shared" si="53"/>
        <v>607500</v>
      </c>
      <c r="R93" s="13">
        <f t="shared" si="50"/>
        <v>0.18984375000000001</v>
      </c>
      <c r="S93" s="10">
        <f t="shared" si="51"/>
        <v>75</v>
      </c>
      <c r="T93" s="74">
        <f t="shared" si="52"/>
        <v>0.28476562500000002</v>
      </c>
      <c r="V93" s="157"/>
      <c r="W93" s="158"/>
    </row>
    <row r="94" spans="9:23" x14ac:dyDescent="0.3">
      <c r="I94" s="78"/>
      <c r="J94" s="20">
        <v>10</v>
      </c>
      <c r="K94" s="20">
        <v>4</v>
      </c>
      <c r="L94" s="30" t="s">
        <v>16</v>
      </c>
      <c r="M94" s="30" t="s">
        <v>16</v>
      </c>
      <c r="N94" s="30" t="s">
        <v>16</v>
      </c>
      <c r="O94" s="30" t="s">
        <v>16</v>
      </c>
      <c r="P94" s="30" t="s">
        <v>24</v>
      </c>
      <c r="Q94" s="13">
        <f t="shared" si="53"/>
        <v>243000</v>
      </c>
      <c r="R94" s="13">
        <f t="shared" si="50"/>
        <v>7.5937500000000005E-2</v>
      </c>
      <c r="S94" s="10">
        <f t="shared" si="51"/>
        <v>20</v>
      </c>
      <c r="T94" s="74">
        <f t="shared" si="52"/>
        <v>3.0374999999999999E-2</v>
      </c>
      <c r="V94" s="157"/>
      <c r="W94" s="158"/>
    </row>
    <row r="95" spans="9:23" x14ac:dyDescent="0.3">
      <c r="I95" s="78"/>
      <c r="J95" s="21">
        <v>10</v>
      </c>
      <c r="K95" s="21">
        <v>3</v>
      </c>
      <c r="L95" s="23" t="s">
        <v>15</v>
      </c>
      <c r="M95" s="23" t="s">
        <v>15</v>
      </c>
      <c r="N95" s="23" t="s">
        <v>15</v>
      </c>
      <c r="O95" s="23" t="s">
        <v>24</v>
      </c>
      <c r="P95" s="23" t="s">
        <v>57</v>
      </c>
      <c r="Q95" s="13">
        <f t="shared" si="53"/>
        <v>324000</v>
      </c>
      <c r="R95" s="13">
        <f t="shared" si="50"/>
        <v>0.10125000000000001</v>
      </c>
      <c r="S95" s="10">
        <f t="shared" si="51"/>
        <v>5</v>
      </c>
      <c r="T95" s="74">
        <f t="shared" si="52"/>
        <v>1.0125000000000002E-2</v>
      </c>
      <c r="V95" s="157"/>
      <c r="W95" s="158"/>
    </row>
    <row r="96" spans="9:23" x14ac:dyDescent="0.3">
      <c r="I96" s="78"/>
      <c r="J96" s="20">
        <v>9</v>
      </c>
      <c r="K96" s="20">
        <v>5</v>
      </c>
      <c r="L96" s="30" t="s">
        <v>17</v>
      </c>
      <c r="M96" s="30" t="s">
        <v>17</v>
      </c>
      <c r="N96" s="30" t="s">
        <v>17</v>
      </c>
      <c r="O96" s="30" t="s">
        <v>17</v>
      </c>
      <c r="P96" s="30" t="s">
        <v>17</v>
      </c>
      <c r="Q96" s="13">
        <f t="shared" si="53"/>
        <v>1093500</v>
      </c>
      <c r="R96" s="13">
        <f t="shared" si="50"/>
        <v>0.34171875000000002</v>
      </c>
      <c r="S96" s="10">
        <f t="shared" si="51"/>
        <v>50</v>
      </c>
      <c r="T96" s="74">
        <f t="shared" si="52"/>
        <v>0.34171875000000002</v>
      </c>
      <c r="V96" s="157"/>
      <c r="W96" s="158"/>
    </row>
    <row r="97" spans="9:23" x14ac:dyDescent="0.3">
      <c r="I97" s="78"/>
      <c r="J97" s="20">
        <v>9</v>
      </c>
      <c r="K97" s="20">
        <v>4</v>
      </c>
      <c r="L97" s="30" t="s">
        <v>17</v>
      </c>
      <c r="M97" s="30" t="s">
        <v>17</v>
      </c>
      <c r="N97" s="30" t="s">
        <v>17</v>
      </c>
      <c r="O97" s="30" t="s">
        <v>17</v>
      </c>
      <c r="P97" s="30" t="s">
        <v>25</v>
      </c>
      <c r="Q97" s="13">
        <f t="shared" si="53"/>
        <v>486000</v>
      </c>
      <c r="R97" s="13">
        <f t="shared" si="50"/>
        <v>0.15187500000000001</v>
      </c>
      <c r="S97" s="10">
        <f t="shared" si="51"/>
        <v>10</v>
      </c>
      <c r="T97" s="74">
        <f t="shared" si="52"/>
        <v>3.0374999999999999E-2</v>
      </c>
      <c r="V97" s="157"/>
      <c r="W97" s="158"/>
    </row>
    <row r="98" spans="9:23" x14ac:dyDescent="0.3">
      <c r="I98" s="78"/>
      <c r="J98" s="21">
        <v>9</v>
      </c>
      <c r="K98" s="21">
        <v>3</v>
      </c>
      <c r="L98" s="23" t="s">
        <v>17</v>
      </c>
      <c r="M98" s="23" t="s">
        <v>17</v>
      </c>
      <c r="N98" s="23" t="s">
        <v>17</v>
      </c>
      <c r="O98" s="23" t="s">
        <v>25</v>
      </c>
      <c r="P98" s="23" t="s">
        <v>57</v>
      </c>
      <c r="Q98" s="13">
        <f t="shared" si="53"/>
        <v>567000</v>
      </c>
      <c r="R98" s="13">
        <f t="shared" si="50"/>
        <v>0.1771875</v>
      </c>
      <c r="S98" s="10">
        <f t="shared" si="51"/>
        <v>5</v>
      </c>
      <c r="T98" s="74">
        <f t="shared" si="52"/>
        <v>1.7718750000000002E-2</v>
      </c>
      <c r="V98" s="157"/>
      <c r="W98" s="158"/>
    </row>
    <row r="99" spans="9:23" x14ac:dyDescent="0.3">
      <c r="I99" s="78"/>
      <c r="Q99" s="46"/>
      <c r="R99" s="1"/>
      <c r="S99" s="54"/>
      <c r="W99" s="79"/>
    </row>
    <row r="100" spans="9:23" ht="16.8" thickBot="1" x14ac:dyDescent="0.35">
      <c r="I100" s="80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2"/>
    </row>
  </sheetData>
  <mergeCells count="27">
    <mergeCell ref="L80:M80"/>
    <mergeCell ref="Q80:R80"/>
    <mergeCell ref="T80:U80"/>
    <mergeCell ref="B73:E73"/>
    <mergeCell ref="V91:W98"/>
    <mergeCell ref="AH46:AL46"/>
    <mergeCell ref="J70:O70"/>
    <mergeCell ref="Q70:V70"/>
    <mergeCell ref="L79:M79"/>
    <mergeCell ref="Q79:R79"/>
    <mergeCell ref="T79:U79"/>
    <mergeCell ref="B46:G46"/>
    <mergeCell ref="J46:N46"/>
    <mergeCell ref="P46:T46"/>
    <mergeCell ref="V46:Z46"/>
    <mergeCell ref="AB46:AF46"/>
    <mergeCell ref="U3:V3"/>
    <mergeCell ref="U4:V4"/>
    <mergeCell ref="K24:P24"/>
    <mergeCell ref="K32:P32"/>
    <mergeCell ref="B3:G3"/>
    <mergeCell ref="B28:G28"/>
    <mergeCell ref="M3:N3"/>
    <mergeCell ref="M4:N4"/>
    <mergeCell ref="R3:S3"/>
    <mergeCell ref="R4:S4"/>
    <mergeCell ref="S28:U35"/>
  </mergeCells>
  <phoneticPr fontId="1" type="noConversion"/>
  <pageMargins left="0.7" right="0.7" top="0.75" bottom="0.75" header="0.3" footer="0.3"/>
  <ignoredErrors>
    <ignoredError sqref="G24 G11 G67 B48 G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line game 1</vt:lpstr>
      <vt:lpstr>line game 2</vt:lpstr>
      <vt:lpstr>way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銘浚 蕭</dc:creator>
  <cp:lastModifiedBy>銘浚 蕭</cp:lastModifiedBy>
  <dcterms:created xsi:type="dcterms:W3CDTF">2025-08-04T12:12:16Z</dcterms:created>
  <dcterms:modified xsi:type="dcterms:W3CDTF">2025-09-05T13:20:05Z</dcterms:modified>
</cp:coreProperties>
</file>