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RCE-PS项目整理\data_sample\"/>
    </mc:Choice>
  </mc:AlternateContent>
  <xr:revisionPtr revIDLastSave="0" documentId="13_ncr:1_{CAC1DB8D-38B3-4644-A56F-97D94CDE8CDE}" xr6:coauthVersionLast="47" xr6:coauthVersionMax="47" xr10:uidLastSave="{00000000-0000-0000-0000-000000000000}"/>
  <bookViews>
    <workbookView xWindow="-103" yWindow="-103" windowWidth="24892" windowHeight="14914" activeTab="4" xr2:uid="{00000000-000D-0000-FFFF-FFFF00000000}"/>
  </bookViews>
  <sheets>
    <sheet name="CARD" sheetId="1" r:id="rId1"/>
    <sheet name="ResFinder" sheetId="2" r:id="rId2"/>
    <sheet name="VFDB" sheetId="3" r:id="rId3"/>
    <sheet name="VRprofile" sheetId="5" r:id="rId4"/>
    <sheet name="Analysi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7" i="6" l="1"/>
  <c r="Q38" i="6"/>
  <c r="P38" i="6"/>
  <c r="O38" i="6"/>
  <c r="K38" i="6"/>
  <c r="H38" i="6"/>
  <c r="W37" i="6"/>
  <c r="N37" i="6"/>
  <c r="R37" i="6" s="1"/>
  <c r="S37" i="6" s="1"/>
  <c r="L37" i="6"/>
  <c r="M37" i="6" s="1"/>
  <c r="W36" i="6"/>
  <c r="S36" i="6"/>
  <c r="L36" i="6"/>
  <c r="M36" i="6" s="1"/>
  <c r="W35" i="6"/>
  <c r="N35" i="6"/>
  <c r="R35" i="6" s="1"/>
  <c r="S35" i="6" s="1"/>
  <c r="M35" i="6"/>
  <c r="L35" i="6"/>
  <c r="W34" i="6"/>
  <c r="N34" i="6"/>
  <c r="R34" i="6" s="1"/>
  <c r="S34" i="6" s="1"/>
  <c r="L34" i="6"/>
  <c r="M34" i="6" s="1"/>
  <c r="W33" i="6"/>
  <c r="N33" i="6"/>
  <c r="R33" i="6" s="1"/>
  <c r="S33" i="6" s="1"/>
  <c r="L33" i="6"/>
  <c r="M33" i="6" s="1"/>
  <c r="W32" i="6"/>
  <c r="N32" i="6"/>
  <c r="R32" i="6" s="1"/>
  <c r="S32" i="6" s="1"/>
  <c r="L32" i="6"/>
  <c r="M32" i="6" s="1"/>
  <c r="W31" i="6"/>
  <c r="N31" i="6"/>
  <c r="R31" i="6" s="1"/>
  <c r="S31" i="6" s="1"/>
  <c r="L31" i="6"/>
  <c r="M31" i="6" s="1"/>
  <c r="W30" i="6"/>
  <c r="N30" i="6"/>
  <c r="R30" i="6" s="1"/>
  <c r="S30" i="6" s="1"/>
  <c r="L30" i="6"/>
  <c r="M30" i="6" s="1"/>
  <c r="W29" i="6"/>
  <c r="N29" i="6"/>
  <c r="R29" i="6" s="1"/>
  <c r="S29" i="6" s="1"/>
  <c r="L29" i="6"/>
  <c r="M29" i="6" s="1"/>
  <c r="W28" i="6"/>
  <c r="N28" i="6"/>
  <c r="R28" i="6" s="1"/>
  <c r="S28" i="6" s="1"/>
  <c r="L28" i="6"/>
  <c r="M28" i="6" s="1"/>
  <c r="W27" i="6"/>
  <c r="S27" i="6"/>
  <c r="L27" i="6"/>
  <c r="M27" i="6" s="1"/>
  <c r="W26" i="6"/>
  <c r="S26" i="6"/>
  <c r="L26" i="6"/>
  <c r="M26" i="6" s="1"/>
  <c r="W25" i="6"/>
  <c r="N25" i="6"/>
  <c r="R25" i="6" s="1"/>
  <c r="S25" i="6" s="1"/>
  <c r="L25" i="6"/>
  <c r="M25" i="6" s="1"/>
  <c r="W24" i="6"/>
  <c r="N24" i="6"/>
  <c r="R24" i="6" s="1"/>
  <c r="S24" i="6" s="1"/>
  <c r="L24" i="6"/>
  <c r="M24" i="6" s="1"/>
  <c r="W23" i="6"/>
  <c r="S23" i="6"/>
  <c r="L23" i="6"/>
  <c r="M23" i="6" s="1"/>
  <c r="W22" i="6"/>
  <c r="N22" i="6"/>
  <c r="R22" i="6" s="1"/>
  <c r="S22" i="6" s="1"/>
  <c r="L22" i="6"/>
  <c r="M22" i="6" s="1"/>
  <c r="W21" i="6"/>
  <c r="S21" i="6"/>
  <c r="L21" i="6"/>
  <c r="M21" i="6" s="1"/>
  <c r="W20" i="6"/>
  <c r="S20" i="6"/>
  <c r="L20" i="6"/>
  <c r="M20" i="6" s="1"/>
  <c r="W19" i="6"/>
  <c r="R19" i="6"/>
  <c r="S19" i="6" s="1"/>
  <c r="N19" i="6"/>
  <c r="L19" i="6"/>
  <c r="M19" i="6" s="1"/>
  <c r="W18" i="6"/>
  <c r="S18" i="6"/>
  <c r="L18" i="6"/>
  <c r="M18" i="6" s="1"/>
  <c r="W17" i="6"/>
  <c r="N17" i="6"/>
  <c r="R17" i="6" s="1"/>
  <c r="S17" i="6" s="1"/>
  <c r="L17" i="6"/>
  <c r="M17" i="6" s="1"/>
  <c r="W16" i="6"/>
  <c r="S16" i="6"/>
  <c r="M16" i="6"/>
  <c r="L16" i="6"/>
  <c r="W15" i="6"/>
  <c r="S15" i="6"/>
  <c r="M15" i="6"/>
  <c r="L15" i="6"/>
  <c r="W14" i="6"/>
  <c r="S14" i="6"/>
  <c r="L14" i="6"/>
  <c r="M14" i="6" s="1"/>
  <c r="W13" i="6"/>
  <c r="N13" i="6"/>
  <c r="R13" i="6" s="1"/>
  <c r="S13" i="6" s="1"/>
  <c r="L13" i="6"/>
  <c r="M13" i="6" s="1"/>
  <c r="W12" i="6"/>
  <c r="R12" i="6"/>
  <c r="S12" i="6" s="1"/>
  <c r="N12" i="6"/>
  <c r="L12" i="6"/>
  <c r="M12" i="6" s="1"/>
  <c r="W11" i="6"/>
  <c r="N11" i="6"/>
  <c r="R11" i="6" s="1"/>
  <c r="S11" i="6" s="1"/>
  <c r="L11" i="6"/>
  <c r="M11" i="6" s="1"/>
  <c r="W10" i="6"/>
  <c r="N10" i="6"/>
  <c r="R10" i="6" s="1"/>
  <c r="S10" i="6" s="1"/>
  <c r="L10" i="6"/>
  <c r="M10" i="6" s="1"/>
  <c r="W9" i="6"/>
  <c r="S9" i="6"/>
  <c r="L9" i="6"/>
  <c r="M9" i="6" s="1"/>
  <c r="W8" i="6"/>
  <c r="R8" i="6"/>
  <c r="S8" i="6" s="1"/>
  <c r="N8" i="6"/>
  <c r="L8" i="6"/>
  <c r="M8" i="6" s="1"/>
  <c r="W7" i="6"/>
  <c r="N7" i="6"/>
  <c r="R7" i="6" s="1"/>
  <c r="S7" i="6" s="1"/>
  <c r="L7" i="6"/>
  <c r="M7" i="6" s="1"/>
  <c r="W6" i="6"/>
  <c r="N6" i="6"/>
  <c r="R6" i="6" s="1"/>
  <c r="S6" i="6" s="1"/>
  <c r="L6" i="6"/>
  <c r="M6" i="6" s="1"/>
  <c r="W5" i="6"/>
  <c r="R5" i="6"/>
  <c r="S5" i="6" s="1"/>
  <c r="N5" i="6"/>
  <c r="M5" i="6"/>
  <c r="L5" i="6"/>
  <c r="W4" i="6"/>
  <c r="B49" i="6" s="1"/>
  <c r="N4" i="6"/>
  <c r="R4" i="6" s="1"/>
  <c r="S4" i="6" s="1"/>
  <c r="L4" i="6"/>
  <c r="M4" i="6" s="1"/>
  <c r="E47" i="6" l="1"/>
  <c r="D47" i="6"/>
  <c r="E54" i="6" s="1"/>
  <c r="E57" i="6" s="1"/>
  <c r="C47" i="6"/>
  <c r="D54" i="6" s="1"/>
  <c r="D57" i="6" s="1"/>
  <c r="B47" i="6" a="1"/>
  <c r="B47" i="6" s="1"/>
  <c r="C54" i="6" s="1"/>
  <c r="C57" i="6" s="1"/>
  <c r="C48" i="6"/>
  <c r="B48" i="6"/>
  <c r="C36"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<sst xmlns="http://schemas.openxmlformats.org/spreadsheetml/2006/main" count="1385" uniqueCount="239">
  <si>
    <t>SEQUENCE</t>
  </si>
  <si>
    <t>START</t>
  </si>
  <si>
    <t>END</t>
  </si>
  <si>
    <t>STRAND</t>
  </si>
  <si>
    <t>GENE</t>
  </si>
  <si>
    <t>COVERAGE</t>
  </si>
  <si>
    <t>%COVERAGE</t>
  </si>
  <si>
    <t>%IDENTITY</t>
  </si>
  <si>
    <t>DATABASE</t>
  </si>
  <si>
    <t>ACCESSION</t>
  </si>
  <si>
    <t>PRODUCT</t>
  </si>
  <si>
    <t>RESISTANCE</t>
  </si>
  <si>
    <t>NZ_CP010433.1</t>
  </si>
  <si>
    <t>-</t>
  </si>
  <si>
    <t>tetW</t>
  </si>
  <si>
    <t>1-1904/1920</t>
  </si>
  <si>
    <t>card</t>
  </si>
  <si>
    <t>AJ222769.3:3686-5606</t>
  </si>
  <si>
    <t>TetW is a ribosomal protection protein. It is associated with both conjugative and non conjugative DNA and has been found strains of Clostridioides difficile.</t>
  </si>
  <si>
    <t>tetracycline</t>
  </si>
  <si>
    <t>Bifidobacteria_intrinsic_ileS_conferring_resistance_to_mupirocin</t>
  </si>
  <si>
    <t>1-3324/3324</t>
  </si>
  <si>
    <t>CP001840.1:1613960-1610636</t>
  </si>
  <si>
    <t>Bifidobacteria have an intrinsically resistant form of ileS (isoleucyl-tRNA synthetase) that confers resistance to mupirocin.</t>
  </si>
  <si>
    <t>mupirocin</t>
  </si>
  <si>
    <t>Bifidobacterium_adolescentis_rpoB_conferring_resistance_to_rifampicin</t>
  </si>
  <si>
    <t>8-3556/3561</t>
  </si>
  <si>
    <t>NC_008618.1:1670624-1667063</t>
  </si>
  <si>
    <t>Bifidobacterium are antibiotic resistant probiotics are prescribed to upkeep the population beneficial bacteria in the gut microbiome. However horizontal gene transfer among gut microbes could create harmful antibiotic-resistant pathogenic bacteria such as Mycobacterium tuberculosis. Lokesh et al. analyzed Bifidobacterium antitubercular drug resistance and mutations in rpoB. They found that B. animalis B. longum and B. adolescentis showed considerable resistance to pyrazinamide isoniazid and streptomycin while B. adolescentis had mutations both in the rifampicin (RIF) pocket and in regions outside the pockets and also showed considerable resistance to RIF.</t>
  </si>
  <si>
    <t>rifamycin</t>
  </si>
  <si>
    <t>NZ_LR699002.1</t>
  </si>
  <si>
    <t>NZ_CP017098.1</t>
  </si>
  <si>
    <t>NZ_CP015407.2</t>
  </si>
  <si>
    <t>+</t>
  </si>
  <si>
    <t>NZ_CP028460.1</t>
  </si>
  <si>
    <t>1-3319/3324</t>
  </si>
  <si>
    <t>NC_017834.1</t>
  </si>
  <si>
    <t>NZ_CP084315.1</t>
  </si>
  <si>
    <t>NZ_CP069248.1</t>
  </si>
  <si>
    <t>NZ_CP069249.1</t>
  </si>
  <si>
    <t>NZ_CP085838.1</t>
  </si>
  <si>
    <t>NZ_CP031703.1</t>
  </si>
  <si>
    <t>NZ_CP022724.1</t>
  </si>
  <si>
    <t>NZ_CP080571.1</t>
  </si>
  <si>
    <t>NZ_CP009045.1</t>
  </si>
  <si>
    <t>NZ_CP084116.1</t>
  </si>
  <si>
    <t>NZ_CP031154.1</t>
  </si>
  <si>
    <t>NC_011835.1</t>
  </si>
  <si>
    <t>NC_022523.1</t>
  </si>
  <si>
    <t>NC_017866.1</t>
  </si>
  <si>
    <t>NC_017214.2</t>
  </si>
  <si>
    <t>NC_017867.1</t>
  </si>
  <si>
    <t>NC_012814.1</t>
  </si>
  <si>
    <t>NC_021593.1</t>
  </si>
  <si>
    <t>NC_017216.2</t>
  </si>
  <si>
    <t>NC_017215.1</t>
  </si>
  <si>
    <t>NC_012815.1</t>
  </si>
  <si>
    <t>NZ_CP007522.1</t>
  </si>
  <si>
    <t>NC_017217.1</t>
  </si>
  <si>
    <t>NZ_CP045589.1</t>
  </si>
  <si>
    <t>NZ_CP042940.1</t>
  </si>
  <si>
    <t>NZ_CP094969.1</t>
  </si>
  <si>
    <t>NZ_CP047190.1</t>
  </si>
  <si>
    <t>NZ_CP035497.1</t>
  </si>
  <si>
    <t>NZ_CP007755.1</t>
  </si>
  <si>
    <t>1-1913/1920</t>
  </si>
  <si>
    <t>ResFinder_2</t>
  </si>
  <si>
    <t>tet(W)_4_FN396364</t>
  </si>
  <si>
    <t>ResFinder_2~~~tetracycline~~~tet(W)_4_FN396364</t>
  </si>
  <si>
    <t>Bifidobacterium animalis subsp. lactis AD011</t>
  </si>
  <si>
    <t>Bifidobacterium animalis subsp. lactis ATCC 27673</t>
  </si>
  <si>
    <t>Bifidobacterium animalis subsp. lactis B420</t>
  </si>
  <si>
    <t>Bifidobacterium animalis subsp. lactis BB-12</t>
  </si>
  <si>
    <t>Bifidobacterium animalis subsp. lactis Bi-07</t>
  </si>
  <si>
    <t>Bifidobacterium animalis subsp. lactis Bl-04</t>
  </si>
  <si>
    <t>Bifidobacterium animalis subsp. lactis Bl12</t>
  </si>
  <si>
    <t>Bifidobacterium animalis subsp. lactis BLC1</t>
  </si>
  <si>
    <t>Bifidobacterium animalis subsp. lactis CNCM I-2494</t>
  </si>
  <si>
    <t>Bifidobacterium animalis subsp. lactis DSM 10140</t>
  </si>
  <si>
    <t>Bifidobacterium animalis subsp. lactis V9</t>
  </si>
  <si>
    <t>NULL</t>
  </si>
  <si>
    <t>jobID</t>
    <phoneticPr fontId="1" type="noConversion"/>
  </si>
  <si>
    <t>mV-chr</t>
    <phoneticPr fontId="1" type="noConversion"/>
  </si>
  <si>
    <t>ARG-MGE</t>
    <phoneticPr fontId="1" type="noConversion"/>
  </si>
  <si>
    <t>chromosome:NZ_CP010433.1/CP010433.1</t>
  </si>
  <si>
    <t>SrRVYZTViPdvrBj</t>
  </si>
  <si>
    <t>1-1-1 tetW</t>
    <phoneticPr fontId="1" type="noConversion"/>
  </si>
  <si>
    <t>chromosome 1:NZ_LR699002.1/LR699002.1</t>
  </si>
  <si>
    <t>LQxQcgaLuZ87eTc</t>
  </si>
  <si>
    <t>chromosome:NZ_CP017098.1/CP017098.1</t>
  </si>
  <si>
    <t>6r4rGbz7gT9Vhim</t>
  </si>
  <si>
    <t>chromosome:NZ_CP045589.1/CP045589.1</t>
  </si>
  <si>
    <t>7rvZKW5Tp8Dpr</t>
  </si>
  <si>
    <t>chromosome:NZ_CP042940.1/CP042940.1</t>
  </si>
  <si>
    <t>jwDdKdCod5J2nmi</t>
    <phoneticPr fontId="1" type="noConversion"/>
  </si>
  <si>
    <t>chromosome:NZ_CP094969.1/CP094969.1</t>
  </si>
  <si>
    <t>AizxzRSOcBnZ9Gs</t>
  </si>
  <si>
    <t>chromosome:NZ_CP047190.1/CP047190.1</t>
  </si>
  <si>
    <t>1xSVGCvbZsNejdg</t>
    <phoneticPr fontId="1" type="noConversion"/>
  </si>
  <si>
    <t>1-1-1 tetW-ISBian1</t>
    <phoneticPr fontId="1" type="noConversion"/>
  </si>
  <si>
    <t>chromosome:NZ_CP035497.1/CP035497.1</t>
  </si>
  <si>
    <t>s2t0MHYgc7v7qc9</t>
  </si>
  <si>
    <t>1-1-t1 etW-ISBian1</t>
    <phoneticPr fontId="1" type="noConversion"/>
  </si>
  <si>
    <t>chromosome:NZ_CP007755.1/CP007755.1</t>
  </si>
  <si>
    <t>IxhGLyZPh037STV</t>
  </si>
  <si>
    <t>tetW-ISBian1</t>
    <phoneticPr fontId="1" type="noConversion"/>
  </si>
  <si>
    <t>chromosome:NZ_CP015407.2/CP015407.2</t>
  </si>
  <si>
    <t>j9KdbRbOi7nZAlo</t>
  </si>
  <si>
    <t>chromosome:NZ_CP028460.1/CP028460.1</t>
  </si>
  <si>
    <t>FZEQ4giUvFQXfR0</t>
  </si>
  <si>
    <t>chromosome:NC_017834.1/CP002567.1</t>
  </si>
  <si>
    <t>MfF8VVAmnHm74c</t>
  </si>
  <si>
    <t>chromosome:NZ_CP084315.1/CP084315.1</t>
  </si>
  <si>
    <t>isym0rHgA3mRPGi</t>
    <phoneticPr fontId="1" type="noConversion"/>
  </si>
  <si>
    <t>chromosome:NZ_CP069248.1/CP069248.1</t>
  </si>
  <si>
    <t>RbJFN9XfMzh1Of7</t>
  </si>
  <si>
    <t>chromosome:NZ_CP069249.1/CP069249.1</t>
  </si>
  <si>
    <t>oUHreY13AlHjxm0</t>
  </si>
  <si>
    <t>chromosome:NZ_CP085838.1/CP085838.1</t>
  </si>
  <si>
    <t>4v27OAYQp3Kytxa</t>
  </si>
  <si>
    <t>chromosome:NZ_CP031703.1/CP031703.1</t>
  </si>
  <si>
    <t>ZO6ZTkVNko3grh</t>
  </si>
  <si>
    <t>chromosome:NZ_CP022724.1/CP022724.1</t>
  </si>
  <si>
    <t>RD2kZ8mKYB3mfaE</t>
  </si>
  <si>
    <t>chromosome:NZ_CP080571.1/CP080571.1</t>
  </si>
  <si>
    <t>q2sM95WIhVAdnT</t>
  </si>
  <si>
    <t>chromosome:NZ_CP009045.1/CP009045.1</t>
  </si>
  <si>
    <t>YtFLVD3dj4VKJkR</t>
  </si>
  <si>
    <t>chromosome:NZ_CP084116.1/CP084116.1</t>
  </si>
  <si>
    <t>0FIGjcpkjLBM00v</t>
  </si>
  <si>
    <t>chromosome:NZ_CP031154.1/CP031154.1</t>
  </si>
  <si>
    <t>zTxbzq94iSh47JP</t>
  </si>
  <si>
    <t>chromosome:NC_011835.1/CP001213.1</t>
  </si>
  <si>
    <t>6tzvpDwDTb6eOoR</t>
  </si>
  <si>
    <t>2-1-1 tetW-ISBian1</t>
    <phoneticPr fontId="1" type="noConversion"/>
  </si>
  <si>
    <t>chromosome:NC_022523.1/CP003941.1</t>
  </si>
  <si>
    <t>9InDKB6UPEWKXuv</t>
  </si>
  <si>
    <t>chromosome:NC_017866.1/CP003497.1</t>
  </si>
  <si>
    <t>jvIE3Uflf5jm3ws</t>
  </si>
  <si>
    <t>chromosome:NC_017214.2/CP001853.2</t>
  </si>
  <si>
    <t>lJKuPuL5UuFV8DT</t>
  </si>
  <si>
    <t>chromosome:NC_017867.1/CP003498.1</t>
  </si>
  <si>
    <t>Jxro5mxzBC9RAD</t>
  </si>
  <si>
    <t>chromosome:NC_012814.1/CP001515.1</t>
  </si>
  <si>
    <t>ZJsbh41l1VAA4xt</t>
  </si>
  <si>
    <t>chromosome:NC_021593.1/CP004053.1</t>
  </si>
  <si>
    <t>6EnmQkgQ8pxRpP6</t>
  </si>
  <si>
    <t>chromosome:NC_017216.2/CP003039.2</t>
  </si>
  <si>
    <t>IWyKvNr7stSw2KD</t>
  </si>
  <si>
    <t>chromosome:NC_017215.1/CP002915.1</t>
  </si>
  <si>
    <t>2wt3Q3MdI9xhA6</t>
    <phoneticPr fontId="1" type="noConversion"/>
  </si>
  <si>
    <t>chromosome:NC_012815.1/CP001606.1</t>
  </si>
  <si>
    <t>7Woi06IeKFI9XxN</t>
  </si>
  <si>
    <t>chromosome:NZ_CP007522.1/CP007522.1</t>
  </si>
  <si>
    <t>KA008HpfeLqDDzx</t>
  </si>
  <si>
    <t>chromosome:NC_017217.1/CP001892.1</t>
  </si>
  <si>
    <t>rl2gY5RTGXuNwe6</t>
  </si>
  <si>
    <t>SEQUENCE</t>
    <phoneticPr fontId="1" type="noConversion"/>
  </si>
  <si>
    <t>1-1-1 tetW</t>
  </si>
  <si>
    <t>information</t>
    <phoneticPr fontId="1" type="noConversion"/>
  </si>
  <si>
    <t>calculate</t>
    <phoneticPr fontId="1" type="noConversion"/>
  </si>
  <si>
    <t>Risk score_Strain</t>
    <phoneticPr fontId="1" type="noConversion"/>
  </si>
  <si>
    <t>ARG</t>
    <phoneticPr fontId="1" type="noConversion"/>
  </si>
  <si>
    <t>ARG（0.637）</t>
    <phoneticPr fontId="1" type="noConversion"/>
  </si>
  <si>
    <t>Genomic instability（0.258）</t>
    <phoneticPr fontId="1" type="noConversion"/>
  </si>
  <si>
    <t>VG（0.105）</t>
    <phoneticPr fontId="1" type="noConversion"/>
  </si>
  <si>
    <t>species</t>
    <phoneticPr fontId="1" type="noConversion"/>
  </si>
  <si>
    <t>strain</t>
    <phoneticPr fontId="1" type="noConversion"/>
  </si>
  <si>
    <t>ResFinder</t>
    <phoneticPr fontId="1" type="noConversion"/>
  </si>
  <si>
    <t>MGE_ARG</t>
    <phoneticPr fontId="1" type="noConversion"/>
  </si>
  <si>
    <t>Chromo_Mv</t>
    <phoneticPr fontId="1" type="noConversion"/>
  </si>
  <si>
    <t>Type1_0.109</t>
    <phoneticPr fontId="1" type="noConversion"/>
  </si>
  <si>
    <t>Type2_0.309</t>
    <phoneticPr fontId="1" type="noConversion"/>
  </si>
  <si>
    <t>Type3_0.582</t>
    <phoneticPr fontId="1" type="noConversion"/>
  </si>
  <si>
    <t>Score_ARG</t>
    <phoneticPr fontId="1" type="noConversion"/>
  </si>
  <si>
    <t>Rank_ARG</t>
    <phoneticPr fontId="1" type="noConversion"/>
  </si>
  <si>
    <t>Chromo_Mv2</t>
    <phoneticPr fontId="1" type="noConversion"/>
  </si>
  <si>
    <t>Score_Genomic</t>
    <phoneticPr fontId="1" type="noConversion"/>
  </si>
  <si>
    <t>Score_VG</t>
    <phoneticPr fontId="1" type="noConversion"/>
  </si>
  <si>
    <t>Bifidobacterium animalis</t>
  </si>
  <si>
    <t>A6</t>
    <phoneticPr fontId="1" type="noConversion"/>
  </si>
  <si>
    <r>
      <rPr>
        <sz val="11"/>
        <color rgb="FFFF0000"/>
        <rFont val="等线"/>
        <family val="3"/>
        <charset val="134"/>
        <scheme val="minor"/>
      </rPr>
      <t>tetW、</t>
    </r>
    <r>
      <rPr>
        <sz val="11"/>
        <color theme="1"/>
        <rFont val="等线"/>
        <family val="2"/>
        <scheme val="minor"/>
      </rPr>
      <t>Bifidobacteria_intrinsic、Bifidobacterium_adolescentis_rpoB</t>
    </r>
    <phoneticPr fontId="1" type="noConversion"/>
  </si>
  <si>
    <t>Bifidobacterium animalis</t>
    <phoneticPr fontId="1" type="noConversion"/>
  </si>
  <si>
    <t>MGYG-HGUT-02459</t>
  </si>
  <si>
    <t>BL3</t>
  </si>
  <si>
    <t>TK-J6A</t>
  </si>
  <si>
    <t>B06</t>
  </si>
  <si>
    <t>HY8002</t>
  </si>
  <si>
    <t>Probio-M8</t>
  </si>
  <si>
    <t>1-1-t1 etW</t>
  </si>
  <si>
    <t>RH</t>
  </si>
  <si>
    <t>Bifidobacterium animalis subsp. animalis</t>
  </si>
  <si>
    <t>YL2</t>
  </si>
  <si>
    <t>Bifidobacteria_intrinsic、Bifidobacterium_adolescentis_rpoB</t>
  </si>
  <si>
    <t>CNCM I-4602</t>
  </si>
  <si>
    <t>Bifidobacterium animalis subsp. animalis ATCC 25527</t>
  </si>
  <si>
    <t>ATCC 25527</t>
  </si>
  <si>
    <t>Bifidobacterium animalis subsp. lactis</t>
  </si>
  <si>
    <t>19-D-1</t>
  </si>
  <si>
    <t>H1</t>
  </si>
  <si>
    <t>H3</t>
  </si>
  <si>
    <t>DSM 15954</t>
  </si>
  <si>
    <t>IDCC4301</t>
  </si>
  <si>
    <t>S7</t>
  </si>
  <si>
    <t>i797</t>
  </si>
  <si>
    <t>BF052</t>
  </si>
  <si>
    <t>BLa80</t>
  </si>
  <si>
    <t>HN019</t>
  </si>
  <si>
    <t>AD011</t>
  </si>
  <si>
    <t>2-1-1 tetW</t>
  </si>
  <si>
    <t>ATCC 27673</t>
  </si>
  <si>
    <t>B420</t>
  </si>
  <si>
    <t>BB-12</t>
  </si>
  <si>
    <t>Bi-07</t>
  </si>
  <si>
    <t>Bl-04; ATCC SD5219</t>
  </si>
  <si>
    <t>Bl12</t>
  </si>
  <si>
    <t>BLC1</t>
  </si>
  <si>
    <t>CNCM I-2494</t>
  </si>
  <si>
    <t>DSM 10140</t>
  </si>
  <si>
    <t>Bifidobacterium animalis subsp. lactis KLDS2.0603</t>
  </si>
  <si>
    <t>KLDS2.0603</t>
  </si>
  <si>
    <t>V9</t>
  </si>
  <si>
    <t>注：VG：0表示没有VG；1表示存在小于1/3；2表示存在大于1/3小于2/3；3表示存在带2/3</t>
    <phoneticPr fontId="1" type="noConversion"/>
  </si>
  <si>
    <t>统计/n</t>
    <phoneticPr fontId="1" type="noConversion"/>
  </si>
  <si>
    <t>Ⅳ</t>
    <phoneticPr fontId="1" type="noConversion"/>
  </si>
  <si>
    <t>Ⅲ</t>
    <phoneticPr fontId="1" type="noConversion"/>
  </si>
  <si>
    <t>Ⅱ</t>
    <phoneticPr fontId="1" type="noConversion"/>
  </si>
  <si>
    <t>Ⅰ</t>
    <phoneticPr fontId="1" type="noConversion"/>
  </si>
  <si>
    <t>共计</t>
    <phoneticPr fontId="1" type="noConversion"/>
  </si>
  <si>
    <t>Genomic</t>
    <phoneticPr fontId="1" type="noConversion"/>
  </si>
  <si>
    <t>VG</t>
    <phoneticPr fontId="1" type="noConversion"/>
  </si>
  <si>
    <t>隶属度计算</t>
    <phoneticPr fontId="1" type="noConversion"/>
  </si>
  <si>
    <t>评价矩阵</t>
    <phoneticPr fontId="1" type="noConversion"/>
  </si>
  <si>
    <t>Weight</t>
    <phoneticPr fontId="1" type="noConversion"/>
  </si>
  <si>
    <t>前两项为正，后两项为负，得到的安全性得分</t>
    <phoneticPr fontId="1" type="noConversion"/>
  </si>
  <si>
    <t>风险贡献全是来自于ARG</t>
    <phoneticPr fontId="1" type="noConversion"/>
  </si>
  <si>
    <t>风险贡献：看这0.58中有百分之多少的分数来自ARG多少来自VG</t>
    <phoneticPr fontId="1" type="noConversion"/>
  </si>
  <si>
    <t>或者Ⅰ、Ⅱ中有多少比例</t>
    <phoneticPr fontId="1" type="noConversion"/>
  </si>
  <si>
    <t>CARD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</si>
</sst>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_ "/>
  </numFmts>
  <fonts count="11" x14ac:knownFonts="1">
    <font>
      <sz val="11"/>
      <color theme="1"/>
      <name val="等线"/>
      <family val="2"/>
      <scheme val="minor"/>
    </font>
    <font>
      <sz val="9"/>
      <name val="等线"/>
      <family val="3"/>
      <charset val="134"/>
      <scheme val="minor"/>
    </font>
    <font>
      <sz val="8"/>
      <color rgb="FF2C3E50"/>
      <name val="Arial"/>
      <family val="2"/>
    </font>
    <font>
      <sz val="11"/>
      <color rgb="FFFF0000"/>
      <name val="等线"/>
      <family val="2"/>
      <scheme val="minor"/>
    </font>
    <font>
      <sz val="8"/>
      <color rgb="FFFF0000"/>
      <name val="Arial"/>
      <family val="2"/>
    </font>
    <font>
      <b/>
      <sz val="14"/>
      <color theme="1"/>
      <name val="等线"/>
      <family val="3"/>
      <charset val="134"/>
      <scheme val="minor"/>
    </font>
    <font>
      <sz val="11"/>
      <color theme="1"/>
      <name val="等线"/>
      <family val="3"/>
      <charset val="134"/>
      <scheme val="minor"/>
    </font>
    <font>
      <sz val="11"/>
      <color rgb="FFFF0000"/>
      <name val="等线"/>
      <family val="3"/>
      <charset val="134"/>
      <scheme val="minor"/>
    </font>
    <font>
      <b/>
      <sz val="22"/>
      <color theme="1"/>
      <name val="等线"/>
      <family val="3"/>
      <charset val="134"/>
      <scheme val="minor"/>
    </font>
    <font>
      <sz val="7"/>
      <color rgb="FF333333"/>
      <name val="微软雅黑"/>
      <family val="2"/>
      <charset val="134"/>
    </font>
    <font>
      <b/>
      <sz val="18"/>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49" fontId="0" fillId="0" borderId="0" xfId="0" applyNumberFormat="1"/>
    <xf numFmtId="0" fontId="2" fillId="0" borderId="0" xfId="0" applyFont="1"/>
    <xf numFmtId="0" fontId="3" fillId="0" borderId="0" xfId="0" applyFont="1" applyAlignment="1">
      <alignment vertical="center"/>
    </xf>
    <xf numFmtId="0" fontId="3" fillId="0" borderId="0" xfId="0" applyFont="1"/>
    <xf numFmtId="0" fontId="4" fillId="0" borderId="0" xfId="0" applyFont="1"/>
    <xf numFmtId="49" fontId="3" fillId="0" borderId="0" xfId="0" applyNumberFormat="1" applyFont="1"/>
    <xf numFmtId="0" fontId="5" fillId="0" borderId="0" xfId="0" applyFont="1"/>
    <xf numFmtId="0" fontId="0" fillId="2" borderId="0" xfId="0" applyFill="1"/>
    <xf numFmtId="0" fontId="6" fillId="0" borderId="0" xfId="0" applyFont="1" applyAlignment="1">
      <alignment vertical="center"/>
    </xf>
    <xf numFmtId="0" fontId="7" fillId="0" borderId="0" xfId="0" applyFont="1"/>
    <xf numFmtId="0" fontId="9" fillId="0" borderId="0" xfId="0" applyFont="1"/>
    <xf numFmtId="0" fontId="0" fillId="3" borderId="0" xfId="0" applyFill="1"/>
    <xf numFmtId="176" fontId="0" fillId="0" borderId="0" xfId="0" applyNumberFormat="1"/>
    <xf numFmtId="0" fontId="8" fillId="0" borderId="0" xfId="0" applyFont="1" applyAlignment="1">
      <alignment horizontal="center"/>
    </xf>
    <xf numFmtId="0" fontId="10" fillId="0" borderId="0" xfId="0" applyFont="1" applyAlignment="1">
      <alignment horizontal="center"/>
    </xf>
    <xf numFmtId="0" fontId="0" fillId="0" borderId="0" xfId="0" applyAlignment="1">
      <alignment horizontal="center"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
  <sheetViews>
    <sheetView workbookViewId="0">
      <selection sqref="A1:A1048576"/>
    </sheetView>
  </sheetViews>
  <sheetFormatPr defaultRowHeight="14.1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s="1" t="s">
        <v>12</v>
      </c>
      <c r="B2" s="1">
        <v>1101027</v>
      </c>
      <c r="C2" s="1">
        <v>1102930</v>
      </c>
      <c r="D2" s="1" t="s">
        <v>13</v>
      </c>
      <c r="E2" s="1" t="s">
        <v>14</v>
      </c>
      <c r="F2" s="1" t="s">
        <v>15</v>
      </c>
      <c r="G2" s="1">
        <v>99.17</v>
      </c>
      <c r="H2" s="1">
        <v>98.16</v>
      </c>
      <c r="I2" s="1" t="s">
        <v>16</v>
      </c>
      <c r="J2" s="1" t="s">
        <v>17</v>
      </c>
      <c r="K2" s="1" t="s">
        <v>18</v>
      </c>
      <c r="L2" s="1" t="s">
        <v>19</v>
      </c>
    </row>
    <row r="3" spans="1:12" x14ac:dyDescent="0.35">
      <c r="A3" s="1" t="s">
        <v>12</v>
      </c>
      <c r="B3" s="1">
        <v>1494024</v>
      </c>
      <c r="C3" s="1">
        <v>1497344</v>
      </c>
      <c r="D3" s="1" t="s">
        <v>13</v>
      </c>
      <c r="E3" s="1" t="s">
        <v>20</v>
      </c>
      <c r="F3" s="1" t="s">
        <v>21</v>
      </c>
      <c r="G3" s="1">
        <v>99.43</v>
      </c>
      <c r="H3" s="1">
        <v>80.87</v>
      </c>
      <c r="I3" s="1" t="s">
        <v>16</v>
      </c>
      <c r="J3" s="1" t="s">
        <v>22</v>
      </c>
      <c r="K3" s="1" t="s">
        <v>23</v>
      </c>
      <c r="L3" s="1" t="s">
        <v>24</v>
      </c>
    </row>
    <row r="4" spans="1:12" x14ac:dyDescent="0.35">
      <c r="A4" s="1" t="s">
        <v>12</v>
      </c>
      <c r="B4" s="1">
        <v>1578085</v>
      </c>
      <c r="C4" s="1">
        <v>1581633</v>
      </c>
      <c r="D4" s="1" t="s">
        <v>13</v>
      </c>
      <c r="E4" s="1" t="s">
        <v>25</v>
      </c>
      <c r="F4" s="1" t="s">
        <v>26</v>
      </c>
      <c r="G4" s="1">
        <v>99.63</v>
      </c>
      <c r="H4" s="1">
        <v>87.89</v>
      </c>
      <c r="I4" s="1" t="s">
        <v>16</v>
      </c>
      <c r="J4" s="1" t="s">
        <v>27</v>
      </c>
      <c r="K4" s="1" t="s">
        <v>28</v>
      </c>
      <c r="L4" s="1" t="s">
        <v>29</v>
      </c>
    </row>
    <row r="5" spans="1:12" x14ac:dyDescent="0.35">
      <c r="A5" s="1" t="s">
        <v>30</v>
      </c>
      <c r="B5" s="1">
        <v>1101027</v>
      </c>
      <c r="C5" s="1">
        <v>1102930</v>
      </c>
      <c r="D5" s="1" t="s">
        <v>13</v>
      </c>
      <c r="E5" s="1" t="s">
        <v>14</v>
      </c>
      <c r="F5" s="1" t="s">
        <v>15</v>
      </c>
      <c r="G5" s="1">
        <v>99.17</v>
      </c>
      <c r="H5" s="1">
        <v>98.16</v>
      </c>
      <c r="I5" s="1" t="s">
        <v>16</v>
      </c>
      <c r="J5" s="1" t="s">
        <v>17</v>
      </c>
      <c r="K5" s="1" t="s">
        <v>18</v>
      </c>
      <c r="L5" s="1" t="s">
        <v>19</v>
      </c>
    </row>
    <row r="6" spans="1:12" x14ac:dyDescent="0.35">
      <c r="A6" s="1" t="s">
        <v>30</v>
      </c>
      <c r="B6" s="1">
        <v>1494024</v>
      </c>
      <c r="C6" s="1">
        <v>1497344</v>
      </c>
      <c r="D6" s="1" t="s">
        <v>13</v>
      </c>
      <c r="E6" s="1" t="s">
        <v>20</v>
      </c>
      <c r="F6" s="1" t="s">
        <v>21</v>
      </c>
      <c r="G6" s="1">
        <v>99.43</v>
      </c>
      <c r="H6" s="1">
        <v>80.87</v>
      </c>
      <c r="I6" s="1" t="s">
        <v>16</v>
      </c>
      <c r="J6" s="1" t="s">
        <v>22</v>
      </c>
      <c r="K6" s="1" t="s">
        <v>23</v>
      </c>
      <c r="L6" s="1" t="s">
        <v>24</v>
      </c>
    </row>
    <row r="7" spans="1:12" x14ac:dyDescent="0.35">
      <c r="A7" s="1" t="s">
        <v>30</v>
      </c>
      <c r="B7" s="1">
        <v>1578085</v>
      </c>
      <c r="C7" s="1">
        <v>1581633</v>
      </c>
      <c r="D7" s="1" t="s">
        <v>13</v>
      </c>
      <c r="E7" s="1" t="s">
        <v>25</v>
      </c>
      <c r="F7" s="1" t="s">
        <v>26</v>
      </c>
      <c r="G7" s="1">
        <v>99.63</v>
      </c>
      <c r="H7" s="1">
        <v>87.89</v>
      </c>
      <c r="I7" s="1" t="s">
        <v>16</v>
      </c>
      <c r="J7" s="1" t="s">
        <v>27</v>
      </c>
      <c r="K7" s="1" t="s">
        <v>28</v>
      </c>
      <c r="L7" s="1" t="s">
        <v>29</v>
      </c>
    </row>
    <row r="8" spans="1:12" x14ac:dyDescent="0.35">
      <c r="A8" s="1" t="s">
        <v>31</v>
      </c>
      <c r="B8" s="1">
        <v>1101023</v>
      </c>
      <c r="C8" s="1">
        <v>1102926</v>
      </c>
      <c r="D8" s="1" t="s">
        <v>13</v>
      </c>
      <c r="E8" s="1" t="s">
        <v>14</v>
      </c>
      <c r="F8" s="1" t="s">
        <v>15</v>
      </c>
      <c r="G8" s="1">
        <v>99.17</v>
      </c>
      <c r="H8" s="1">
        <v>98.16</v>
      </c>
      <c r="I8" s="1" t="s">
        <v>16</v>
      </c>
      <c r="J8" s="1" t="s">
        <v>17</v>
      </c>
      <c r="K8" s="1" t="s">
        <v>18</v>
      </c>
      <c r="L8" s="1" t="s">
        <v>19</v>
      </c>
    </row>
    <row r="9" spans="1:12" x14ac:dyDescent="0.35">
      <c r="A9" s="1" t="s">
        <v>31</v>
      </c>
      <c r="B9" s="1">
        <v>1494017</v>
      </c>
      <c r="C9" s="1">
        <v>1497337</v>
      </c>
      <c r="D9" s="1" t="s">
        <v>13</v>
      </c>
      <c r="E9" s="1" t="s">
        <v>20</v>
      </c>
      <c r="F9" s="1" t="s">
        <v>21</v>
      </c>
      <c r="G9" s="1">
        <v>99.43</v>
      </c>
      <c r="H9" s="1">
        <v>80.87</v>
      </c>
      <c r="I9" s="1" t="s">
        <v>16</v>
      </c>
      <c r="J9" s="1" t="s">
        <v>22</v>
      </c>
      <c r="K9" s="1" t="s">
        <v>23</v>
      </c>
      <c r="L9" s="1" t="s">
        <v>24</v>
      </c>
    </row>
    <row r="10" spans="1:12" x14ac:dyDescent="0.35">
      <c r="A10" s="1" t="s">
        <v>31</v>
      </c>
      <c r="B10" s="1">
        <v>1578293</v>
      </c>
      <c r="C10" s="1">
        <v>1581841</v>
      </c>
      <c r="D10" s="1" t="s">
        <v>13</v>
      </c>
      <c r="E10" s="1" t="s">
        <v>25</v>
      </c>
      <c r="F10" s="1" t="s">
        <v>26</v>
      </c>
      <c r="G10" s="1">
        <v>99.63</v>
      </c>
      <c r="H10" s="1">
        <v>87.89</v>
      </c>
      <c r="I10" s="1" t="s">
        <v>16</v>
      </c>
      <c r="J10" s="1" t="s">
        <v>27</v>
      </c>
      <c r="K10" s="1" t="s">
        <v>28</v>
      </c>
      <c r="L10" s="1" t="s">
        <v>29</v>
      </c>
    </row>
    <row r="11" spans="1:12" x14ac:dyDescent="0.35">
      <c r="A11" s="1" t="s">
        <v>32</v>
      </c>
      <c r="B11" s="1">
        <v>1152670</v>
      </c>
      <c r="C11" s="1">
        <v>1156218</v>
      </c>
      <c r="D11" s="1" t="s">
        <v>33</v>
      </c>
      <c r="E11" s="1" t="s">
        <v>25</v>
      </c>
      <c r="F11" s="1" t="s">
        <v>26</v>
      </c>
      <c r="G11" s="1">
        <v>99.63</v>
      </c>
      <c r="H11" s="1">
        <v>87.94</v>
      </c>
      <c r="I11" s="1" t="s">
        <v>16</v>
      </c>
      <c r="J11" s="1" t="s">
        <v>27</v>
      </c>
      <c r="K11" s="1" t="s">
        <v>28</v>
      </c>
      <c r="L11" s="1" t="s">
        <v>29</v>
      </c>
    </row>
    <row r="12" spans="1:12" x14ac:dyDescent="0.35">
      <c r="A12" s="1" t="s">
        <v>32</v>
      </c>
      <c r="B12" s="1">
        <v>1226862</v>
      </c>
      <c r="C12" s="1">
        <v>1230182</v>
      </c>
      <c r="D12" s="1" t="s">
        <v>33</v>
      </c>
      <c r="E12" s="1" t="s">
        <v>20</v>
      </c>
      <c r="F12" s="1" t="s">
        <v>21</v>
      </c>
      <c r="G12" s="1">
        <v>99.43</v>
      </c>
      <c r="H12" s="1">
        <v>80.45</v>
      </c>
      <c r="I12" s="1" t="s">
        <v>16</v>
      </c>
      <c r="J12" s="1" t="s">
        <v>22</v>
      </c>
      <c r="K12" s="1" t="s">
        <v>23</v>
      </c>
      <c r="L12" s="1" t="s">
        <v>24</v>
      </c>
    </row>
    <row r="13" spans="1:12" x14ac:dyDescent="0.35">
      <c r="A13" s="1" t="s">
        <v>34</v>
      </c>
      <c r="B13" s="1">
        <v>1510692</v>
      </c>
      <c r="C13" s="1">
        <v>1514007</v>
      </c>
      <c r="D13" s="1" t="s">
        <v>13</v>
      </c>
      <c r="E13" s="1" t="s">
        <v>20</v>
      </c>
      <c r="F13" s="1" t="s">
        <v>35</v>
      </c>
      <c r="G13" s="1">
        <v>99.28</v>
      </c>
      <c r="H13" s="1">
        <v>80.42</v>
      </c>
      <c r="I13" s="1" t="s">
        <v>16</v>
      </c>
      <c r="J13" s="1" t="s">
        <v>22</v>
      </c>
      <c r="K13" s="1" t="s">
        <v>23</v>
      </c>
      <c r="L13" s="1" t="s">
        <v>24</v>
      </c>
    </row>
    <row r="14" spans="1:12" x14ac:dyDescent="0.35">
      <c r="A14" s="1" t="s">
        <v>34</v>
      </c>
      <c r="B14" s="1">
        <v>1584892</v>
      </c>
      <c r="C14" s="1">
        <v>1588440</v>
      </c>
      <c r="D14" s="1" t="s">
        <v>13</v>
      </c>
      <c r="E14" s="1" t="s">
        <v>25</v>
      </c>
      <c r="F14" s="1" t="s">
        <v>26</v>
      </c>
      <c r="G14" s="1">
        <v>99.63</v>
      </c>
      <c r="H14" s="1">
        <v>87.83</v>
      </c>
      <c r="I14" s="1" t="s">
        <v>16</v>
      </c>
      <c r="J14" s="1" t="s">
        <v>27</v>
      </c>
      <c r="K14" s="1" t="s">
        <v>28</v>
      </c>
      <c r="L14" s="1" t="s">
        <v>29</v>
      </c>
    </row>
    <row r="15" spans="1:12" x14ac:dyDescent="0.35">
      <c r="A15" s="1" t="s">
        <v>36</v>
      </c>
      <c r="B15" s="1">
        <v>1510828</v>
      </c>
      <c r="C15" s="1">
        <v>1514143</v>
      </c>
      <c r="D15" s="1" t="s">
        <v>13</v>
      </c>
      <c r="E15" s="1" t="s">
        <v>20</v>
      </c>
      <c r="F15" s="1" t="s">
        <v>35</v>
      </c>
      <c r="G15" s="1">
        <v>99.28</v>
      </c>
      <c r="H15" s="1">
        <v>80.42</v>
      </c>
      <c r="I15" s="1" t="s">
        <v>16</v>
      </c>
      <c r="J15" s="1" t="s">
        <v>22</v>
      </c>
      <c r="K15" s="1" t="s">
        <v>23</v>
      </c>
      <c r="L15" s="1" t="s">
        <v>24</v>
      </c>
    </row>
    <row r="16" spans="1:12" x14ac:dyDescent="0.35">
      <c r="A16" s="1" t="s">
        <v>36</v>
      </c>
      <c r="B16" s="1">
        <v>1585028</v>
      </c>
      <c r="C16" s="1">
        <v>1588576</v>
      </c>
      <c r="D16" s="1" t="s">
        <v>13</v>
      </c>
      <c r="E16" s="1" t="s">
        <v>25</v>
      </c>
      <c r="F16" s="1" t="s">
        <v>26</v>
      </c>
      <c r="G16" s="1">
        <v>99.63</v>
      </c>
      <c r="H16" s="1">
        <v>87.83</v>
      </c>
      <c r="I16" s="1" t="s">
        <v>16</v>
      </c>
      <c r="J16" s="1" t="s">
        <v>27</v>
      </c>
      <c r="K16" s="1" t="s">
        <v>28</v>
      </c>
      <c r="L16" s="1" t="s">
        <v>29</v>
      </c>
    </row>
    <row r="17" spans="1:12" x14ac:dyDescent="0.35">
      <c r="A17" s="1" t="s">
        <v>37</v>
      </c>
      <c r="B17" s="1">
        <v>1118538</v>
      </c>
      <c r="C17" s="1">
        <v>1120441</v>
      </c>
      <c r="D17" s="1" t="s">
        <v>13</v>
      </c>
      <c r="E17" s="1" t="s">
        <v>14</v>
      </c>
      <c r="F17" s="1" t="s">
        <v>15</v>
      </c>
      <c r="G17" s="1">
        <v>99.17</v>
      </c>
      <c r="H17" s="1">
        <v>98.21</v>
      </c>
      <c r="I17" s="1" t="s">
        <v>16</v>
      </c>
      <c r="J17" s="1" t="s">
        <v>17</v>
      </c>
      <c r="K17" s="1" t="s">
        <v>18</v>
      </c>
      <c r="L17" s="1" t="s">
        <v>19</v>
      </c>
    </row>
    <row r="18" spans="1:12" x14ac:dyDescent="0.35">
      <c r="A18" s="1" t="s">
        <v>37</v>
      </c>
      <c r="B18" s="1">
        <v>1510205</v>
      </c>
      <c r="C18" s="1">
        <v>1513525</v>
      </c>
      <c r="D18" s="1" t="s">
        <v>13</v>
      </c>
      <c r="E18" s="1" t="s">
        <v>20</v>
      </c>
      <c r="F18" s="1" t="s">
        <v>21</v>
      </c>
      <c r="G18" s="1">
        <v>99.4</v>
      </c>
      <c r="H18" s="1">
        <v>80.069999999999993</v>
      </c>
      <c r="I18" s="1" t="s">
        <v>16</v>
      </c>
      <c r="J18" s="1" t="s">
        <v>22</v>
      </c>
      <c r="K18" s="1" t="s">
        <v>23</v>
      </c>
      <c r="L18" s="1" t="s">
        <v>24</v>
      </c>
    </row>
    <row r="19" spans="1:12" x14ac:dyDescent="0.35">
      <c r="A19" s="1" t="s">
        <v>37</v>
      </c>
      <c r="B19" s="1">
        <v>1583362</v>
      </c>
      <c r="C19" s="1">
        <v>1586910</v>
      </c>
      <c r="D19" s="1" t="s">
        <v>13</v>
      </c>
      <c r="E19" s="1" t="s">
        <v>25</v>
      </c>
      <c r="F19" s="1" t="s">
        <v>26</v>
      </c>
      <c r="G19" s="1">
        <v>99.63</v>
      </c>
      <c r="H19" s="1">
        <v>88</v>
      </c>
      <c r="I19" s="1" t="s">
        <v>16</v>
      </c>
      <c r="J19" s="1" t="s">
        <v>27</v>
      </c>
      <c r="K19" s="1" t="s">
        <v>28</v>
      </c>
      <c r="L19" s="1" t="s">
        <v>29</v>
      </c>
    </row>
    <row r="20" spans="1:12" x14ac:dyDescent="0.35">
      <c r="A20" s="1" t="s">
        <v>38</v>
      </c>
      <c r="B20" s="1">
        <v>1101021</v>
      </c>
      <c r="C20" s="1">
        <v>1102924</v>
      </c>
      <c r="D20" s="1" t="s">
        <v>13</v>
      </c>
      <c r="E20" s="1" t="s">
        <v>14</v>
      </c>
      <c r="F20" s="1" t="s">
        <v>15</v>
      </c>
      <c r="G20" s="1">
        <v>99.17</v>
      </c>
      <c r="H20" s="1">
        <v>98.16</v>
      </c>
      <c r="I20" s="1" t="s">
        <v>16</v>
      </c>
      <c r="J20" s="1" t="s">
        <v>17</v>
      </c>
      <c r="K20" s="1" t="s">
        <v>18</v>
      </c>
      <c r="L20" s="1" t="s">
        <v>19</v>
      </c>
    </row>
    <row r="21" spans="1:12" x14ac:dyDescent="0.35">
      <c r="A21" s="1" t="s">
        <v>38</v>
      </c>
      <c r="B21" s="1">
        <v>1494015</v>
      </c>
      <c r="C21" s="1">
        <v>1497335</v>
      </c>
      <c r="D21" s="1" t="s">
        <v>13</v>
      </c>
      <c r="E21" s="1" t="s">
        <v>20</v>
      </c>
      <c r="F21" s="1" t="s">
        <v>21</v>
      </c>
      <c r="G21" s="1">
        <v>99.43</v>
      </c>
      <c r="H21" s="1">
        <v>80.87</v>
      </c>
      <c r="I21" s="1" t="s">
        <v>16</v>
      </c>
      <c r="J21" s="1" t="s">
        <v>22</v>
      </c>
      <c r="K21" s="1" t="s">
        <v>23</v>
      </c>
      <c r="L21" s="1" t="s">
        <v>24</v>
      </c>
    </row>
    <row r="22" spans="1:12" x14ac:dyDescent="0.35">
      <c r="A22" s="1" t="s">
        <v>38</v>
      </c>
      <c r="B22" s="1">
        <v>1578290</v>
      </c>
      <c r="C22" s="1">
        <v>1581838</v>
      </c>
      <c r="D22" s="1" t="s">
        <v>13</v>
      </c>
      <c r="E22" s="1" t="s">
        <v>25</v>
      </c>
      <c r="F22" s="1" t="s">
        <v>26</v>
      </c>
      <c r="G22" s="1">
        <v>99.63</v>
      </c>
      <c r="H22" s="1">
        <v>87.89</v>
      </c>
      <c r="I22" s="1" t="s">
        <v>16</v>
      </c>
      <c r="J22" s="1" t="s">
        <v>27</v>
      </c>
      <c r="K22" s="1" t="s">
        <v>28</v>
      </c>
      <c r="L22" s="1" t="s">
        <v>29</v>
      </c>
    </row>
    <row r="23" spans="1:12" x14ac:dyDescent="0.35">
      <c r="A23" s="1" t="s">
        <v>39</v>
      </c>
      <c r="B23" s="1">
        <v>1101020</v>
      </c>
      <c r="C23" s="1">
        <v>1102923</v>
      </c>
      <c r="D23" s="1" t="s">
        <v>13</v>
      </c>
      <c r="E23" s="1" t="s">
        <v>14</v>
      </c>
      <c r="F23" s="1" t="s">
        <v>15</v>
      </c>
      <c r="G23" s="1">
        <v>99.17</v>
      </c>
      <c r="H23" s="1">
        <v>98.16</v>
      </c>
      <c r="I23" s="1" t="s">
        <v>16</v>
      </c>
      <c r="J23" s="1" t="s">
        <v>17</v>
      </c>
      <c r="K23" s="1" t="s">
        <v>18</v>
      </c>
      <c r="L23" s="1" t="s">
        <v>19</v>
      </c>
    </row>
    <row r="24" spans="1:12" x14ac:dyDescent="0.35">
      <c r="A24" s="1" t="s">
        <v>39</v>
      </c>
      <c r="B24" s="1">
        <v>1494016</v>
      </c>
      <c r="C24" s="1">
        <v>1497336</v>
      </c>
      <c r="D24" s="1" t="s">
        <v>13</v>
      </c>
      <c r="E24" s="1" t="s">
        <v>20</v>
      </c>
      <c r="F24" s="1" t="s">
        <v>21</v>
      </c>
      <c r="G24" s="1">
        <v>99.43</v>
      </c>
      <c r="H24" s="1">
        <v>80.87</v>
      </c>
      <c r="I24" s="1" t="s">
        <v>16</v>
      </c>
      <c r="J24" s="1" t="s">
        <v>22</v>
      </c>
      <c r="K24" s="1" t="s">
        <v>23</v>
      </c>
      <c r="L24" s="1" t="s">
        <v>24</v>
      </c>
    </row>
    <row r="25" spans="1:12" x14ac:dyDescent="0.35">
      <c r="A25" s="1" t="s">
        <v>39</v>
      </c>
      <c r="B25" s="1">
        <v>1578291</v>
      </c>
      <c r="C25" s="1">
        <v>1581839</v>
      </c>
      <c r="D25" s="1" t="s">
        <v>13</v>
      </c>
      <c r="E25" s="1" t="s">
        <v>25</v>
      </c>
      <c r="F25" s="1" t="s">
        <v>26</v>
      </c>
      <c r="G25" s="1">
        <v>99.63</v>
      </c>
      <c r="H25" s="1">
        <v>87.89</v>
      </c>
      <c r="I25" s="1" t="s">
        <v>16</v>
      </c>
      <c r="J25" s="1" t="s">
        <v>27</v>
      </c>
      <c r="K25" s="1" t="s">
        <v>28</v>
      </c>
      <c r="L25" s="1" t="s">
        <v>29</v>
      </c>
    </row>
    <row r="26" spans="1:12" x14ac:dyDescent="0.35">
      <c r="A26" s="1" t="s">
        <v>40</v>
      </c>
      <c r="B26" s="1">
        <v>1100895</v>
      </c>
      <c r="C26" s="1">
        <v>1102798</v>
      </c>
      <c r="D26" s="1" t="s">
        <v>13</v>
      </c>
      <c r="E26" s="1" t="s">
        <v>14</v>
      </c>
      <c r="F26" s="1" t="s">
        <v>15</v>
      </c>
      <c r="G26" s="1">
        <v>99.17</v>
      </c>
      <c r="H26" s="1">
        <v>98.16</v>
      </c>
      <c r="I26" s="1" t="s">
        <v>16</v>
      </c>
      <c r="J26" s="1" t="s">
        <v>17</v>
      </c>
      <c r="K26" s="1" t="s">
        <v>18</v>
      </c>
      <c r="L26" s="1" t="s">
        <v>19</v>
      </c>
    </row>
    <row r="27" spans="1:12" x14ac:dyDescent="0.35">
      <c r="A27" s="1" t="s">
        <v>40</v>
      </c>
      <c r="B27" s="1">
        <v>1493895</v>
      </c>
      <c r="C27" s="1">
        <v>1497215</v>
      </c>
      <c r="D27" s="1" t="s">
        <v>13</v>
      </c>
      <c r="E27" s="1" t="s">
        <v>20</v>
      </c>
      <c r="F27" s="1" t="s">
        <v>21</v>
      </c>
      <c r="G27" s="1">
        <v>99.43</v>
      </c>
      <c r="H27" s="1">
        <v>80.87</v>
      </c>
      <c r="I27" s="1" t="s">
        <v>16</v>
      </c>
      <c r="J27" s="1" t="s">
        <v>22</v>
      </c>
      <c r="K27" s="1" t="s">
        <v>23</v>
      </c>
      <c r="L27" s="1" t="s">
        <v>24</v>
      </c>
    </row>
    <row r="28" spans="1:12" x14ac:dyDescent="0.35">
      <c r="A28" s="1" t="s">
        <v>40</v>
      </c>
      <c r="B28" s="1">
        <v>1577956</v>
      </c>
      <c r="C28" s="1">
        <v>1581504</v>
      </c>
      <c r="D28" s="1" t="s">
        <v>13</v>
      </c>
      <c r="E28" s="1" t="s">
        <v>25</v>
      </c>
      <c r="F28" s="1" t="s">
        <v>26</v>
      </c>
      <c r="G28" s="1">
        <v>99.63</v>
      </c>
      <c r="H28" s="1">
        <v>87.89</v>
      </c>
      <c r="I28" s="1" t="s">
        <v>16</v>
      </c>
      <c r="J28" s="1" t="s">
        <v>27</v>
      </c>
      <c r="K28" s="1" t="s">
        <v>28</v>
      </c>
      <c r="L28" s="1" t="s">
        <v>29</v>
      </c>
    </row>
    <row r="29" spans="1:12" x14ac:dyDescent="0.35">
      <c r="A29" s="1" t="s">
        <v>41</v>
      </c>
      <c r="B29" s="1">
        <v>590749</v>
      </c>
      <c r="C29" s="1">
        <v>594297</v>
      </c>
      <c r="D29" s="1" t="s">
        <v>33</v>
      </c>
      <c r="E29" s="1" t="s">
        <v>25</v>
      </c>
      <c r="F29" s="1" t="s">
        <v>26</v>
      </c>
      <c r="G29" s="1">
        <v>99.63</v>
      </c>
      <c r="H29" s="1">
        <v>87.89</v>
      </c>
      <c r="I29" s="1" t="s">
        <v>16</v>
      </c>
      <c r="J29" s="1" t="s">
        <v>27</v>
      </c>
      <c r="K29" s="1" t="s">
        <v>28</v>
      </c>
      <c r="L29" s="1" t="s">
        <v>29</v>
      </c>
    </row>
    <row r="30" spans="1:12" x14ac:dyDescent="0.35">
      <c r="A30" s="1" t="s">
        <v>41</v>
      </c>
      <c r="B30" s="1">
        <v>675038</v>
      </c>
      <c r="C30" s="1">
        <v>678358</v>
      </c>
      <c r="D30" s="1" t="s">
        <v>33</v>
      </c>
      <c r="E30" s="1" t="s">
        <v>20</v>
      </c>
      <c r="F30" s="1" t="s">
        <v>21</v>
      </c>
      <c r="G30" s="1">
        <v>99.43</v>
      </c>
      <c r="H30" s="1">
        <v>80.87</v>
      </c>
      <c r="I30" s="1" t="s">
        <v>16</v>
      </c>
      <c r="J30" s="1" t="s">
        <v>22</v>
      </c>
      <c r="K30" s="1" t="s">
        <v>23</v>
      </c>
      <c r="L30" s="1" t="s">
        <v>24</v>
      </c>
    </row>
    <row r="31" spans="1:12" x14ac:dyDescent="0.35">
      <c r="A31" s="1" t="s">
        <v>41</v>
      </c>
      <c r="B31" s="1">
        <v>1069449</v>
      </c>
      <c r="C31" s="1">
        <v>1071352</v>
      </c>
      <c r="D31" s="1" t="s">
        <v>33</v>
      </c>
      <c r="E31" s="1" t="s">
        <v>14</v>
      </c>
      <c r="F31" s="1" t="s">
        <v>15</v>
      </c>
      <c r="G31" s="1">
        <v>99.17</v>
      </c>
      <c r="H31" s="1">
        <v>98.16</v>
      </c>
      <c r="I31" s="1" t="s">
        <v>16</v>
      </c>
      <c r="J31" s="1" t="s">
        <v>17</v>
      </c>
      <c r="K31" s="1" t="s">
        <v>18</v>
      </c>
      <c r="L31" s="1" t="s">
        <v>19</v>
      </c>
    </row>
    <row r="32" spans="1:12" x14ac:dyDescent="0.35">
      <c r="A32" s="1" t="s">
        <v>42</v>
      </c>
      <c r="B32" s="1">
        <v>52024</v>
      </c>
      <c r="C32" s="1">
        <v>55344</v>
      </c>
      <c r="D32" s="1" t="s">
        <v>13</v>
      </c>
      <c r="E32" s="1" t="s">
        <v>20</v>
      </c>
      <c r="F32" s="1" t="s">
        <v>21</v>
      </c>
      <c r="G32" s="1">
        <v>99.43</v>
      </c>
      <c r="H32" s="1">
        <v>80.87</v>
      </c>
      <c r="I32" s="1" t="s">
        <v>16</v>
      </c>
      <c r="J32" s="1" t="s">
        <v>22</v>
      </c>
      <c r="K32" s="1" t="s">
        <v>23</v>
      </c>
      <c r="L32" s="1" t="s">
        <v>24</v>
      </c>
    </row>
    <row r="33" spans="1:12" x14ac:dyDescent="0.35">
      <c r="A33" s="1" t="s">
        <v>42</v>
      </c>
      <c r="B33" s="1">
        <v>136083</v>
      </c>
      <c r="C33" s="1">
        <v>139631</v>
      </c>
      <c r="D33" s="1" t="s">
        <v>13</v>
      </c>
      <c r="E33" s="1" t="s">
        <v>25</v>
      </c>
      <c r="F33" s="1" t="s">
        <v>26</v>
      </c>
      <c r="G33" s="1">
        <v>99.63</v>
      </c>
      <c r="H33" s="1">
        <v>87.89</v>
      </c>
      <c r="I33" s="1" t="s">
        <v>16</v>
      </c>
      <c r="J33" s="1" t="s">
        <v>27</v>
      </c>
      <c r="K33" s="1" t="s">
        <v>28</v>
      </c>
      <c r="L33" s="1" t="s">
        <v>29</v>
      </c>
    </row>
    <row r="34" spans="1:12" x14ac:dyDescent="0.35">
      <c r="A34" s="1" t="s">
        <v>42</v>
      </c>
      <c r="B34" s="1">
        <v>1603116</v>
      </c>
      <c r="C34" s="1">
        <v>1605019</v>
      </c>
      <c r="D34" s="1" t="s">
        <v>13</v>
      </c>
      <c r="E34" s="1" t="s">
        <v>14</v>
      </c>
      <c r="F34" s="1" t="s">
        <v>15</v>
      </c>
      <c r="G34" s="1">
        <v>99.17</v>
      </c>
      <c r="H34" s="1">
        <v>98.16</v>
      </c>
      <c r="I34" s="1" t="s">
        <v>16</v>
      </c>
      <c r="J34" s="1" t="s">
        <v>17</v>
      </c>
      <c r="K34" s="1" t="s">
        <v>18</v>
      </c>
      <c r="L34" s="1" t="s">
        <v>19</v>
      </c>
    </row>
    <row r="35" spans="1:12" x14ac:dyDescent="0.35">
      <c r="A35" s="1" t="s">
        <v>43</v>
      </c>
      <c r="B35" s="1">
        <v>1100326</v>
      </c>
      <c r="C35" s="1">
        <v>1102229</v>
      </c>
      <c r="D35" s="1" t="s">
        <v>13</v>
      </c>
      <c r="E35" s="1" t="s">
        <v>14</v>
      </c>
      <c r="F35" s="1" t="s">
        <v>15</v>
      </c>
      <c r="G35" s="1">
        <v>99.17</v>
      </c>
      <c r="H35" s="1">
        <v>98.16</v>
      </c>
      <c r="I35" s="1" t="s">
        <v>16</v>
      </c>
      <c r="J35" s="1" t="s">
        <v>17</v>
      </c>
      <c r="K35" s="1" t="s">
        <v>18</v>
      </c>
      <c r="L35" s="1" t="s">
        <v>19</v>
      </c>
    </row>
    <row r="36" spans="1:12" x14ac:dyDescent="0.35">
      <c r="A36" s="1" t="s">
        <v>43</v>
      </c>
      <c r="B36" s="1">
        <v>1493320</v>
      </c>
      <c r="C36" s="1">
        <v>1496640</v>
      </c>
      <c r="D36" s="1" t="s">
        <v>13</v>
      </c>
      <c r="E36" s="1" t="s">
        <v>20</v>
      </c>
      <c r="F36" s="1" t="s">
        <v>21</v>
      </c>
      <c r="G36" s="1">
        <v>99.43</v>
      </c>
      <c r="H36" s="1">
        <v>80.87</v>
      </c>
      <c r="I36" s="1" t="s">
        <v>16</v>
      </c>
      <c r="J36" s="1" t="s">
        <v>22</v>
      </c>
      <c r="K36" s="1" t="s">
        <v>23</v>
      </c>
      <c r="L36" s="1" t="s">
        <v>24</v>
      </c>
    </row>
    <row r="37" spans="1:12" x14ac:dyDescent="0.35">
      <c r="A37" s="1" t="s">
        <v>43</v>
      </c>
      <c r="B37" s="1">
        <v>1577381</v>
      </c>
      <c r="C37" s="1">
        <v>1580929</v>
      </c>
      <c r="D37" s="1" t="s">
        <v>13</v>
      </c>
      <c r="E37" s="1" t="s">
        <v>25</v>
      </c>
      <c r="F37" s="1" t="s">
        <v>26</v>
      </c>
      <c r="G37" s="1">
        <v>99.63</v>
      </c>
      <c r="H37" s="1">
        <v>87.89</v>
      </c>
      <c r="I37" s="1" t="s">
        <v>16</v>
      </c>
      <c r="J37" s="1" t="s">
        <v>27</v>
      </c>
      <c r="K37" s="1" t="s">
        <v>28</v>
      </c>
      <c r="L37" s="1" t="s">
        <v>29</v>
      </c>
    </row>
    <row r="38" spans="1:12" x14ac:dyDescent="0.35">
      <c r="A38" s="1" t="s">
        <v>44</v>
      </c>
      <c r="B38" s="1">
        <v>1100820</v>
      </c>
      <c r="C38" s="1">
        <v>1102723</v>
      </c>
      <c r="D38" s="1" t="s">
        <v>13</v>
      </c>
      <c r="E38" s="1" t="s">
        <v>14</v>
      </c>
      <c r="F38" s="1" t="s">
        <v>15</v>
      </c>
      <c r="G38" s="1">
        <v>99.17</v>
      </c>
      <c r="H38" s="1">
        <v>98.16</v>
      </c>
      <c r="I38" s="1" t="s">
        <v>16</v>
      </c>
      <c r="J38" s="1" t="s">
        <v>17</v>
      </c>
      <c r="K38" s="1" t="s">
        <v>18</v>
      </c>
      <c r="L38" s="1" t="s">
        <v>19</v>
      </c>
    </row>
    <row r="39" spans="1:12" x14ac:dyDescent="0.35">
      <c r="A39" s="1" t="s">
        <v>44</v>
      </c>
      <c r="B39" s="1">
        <v>1488367</v>
      </c>
      <c r="C39" s="1">
        <v>1491687</v>
      </c>
      <c r="D39" s="1" t="s">
        <v>13</v>
      </c>
      <c r="E39" s="1" t="s">
        <v>20</v>
      </c>
      <c r="F39" s="1" t="s">
        <v>21</v>
      </c>
      <c r="G39" s="1">
        <v>99.43</v>
      </c>
      <c r="H39" s="1">
        <v>80.87</v>
      </c>
      <c r="I39" s="1" t="s">
        <v>16</v>
      </c>
      <c r="J39" s="1" t="s">
        <v>22</v>
      </c>
      <c r="K39" s="1" t="s">
        <v>23</v>
      </c>
      <c r="L39" s="1" t="s">
        <v>24</v>
      </c>
    </row>
    <row r="40" spans="1:12" x14ac:dyDescent="0.35">
      <c r="A40" s="1" t="s">
        <v>44</v>
      </c>
      <c r="B40" s="1">
        <v>1572428</v>
      </c>
      <c r="C40" s="1">
        <v>1575976</v>
      </c>
      <c r="D40" s="1" t="s">
        <v>13</v>
      </c>
      <c r="E40" s="1" t="s">
        <v>25</v>
      </c>
      <c r="F40" s="1" t="s">
        <v>26</v>
      </c>
      <c r="G40" s="1">
        <v>99.63</v>
      </c>
      <c r="H40" s="1">
        <v>87.89</v>
      </c>
      <c r="I40" s="1" t="s">
        <v>16</v>
      </c>
      <c r="J40" s="1" t="s">
        <v>27</v>
      </c>
      <c r="K40" s="1" t="s">
        <v>28</v>
      </c>
      <c r="L40" s="1" t="s">
        <v>29</v>
      </c>
    </row>
    <row r="41" spans="1:12" x14ac:dyDescent="0.35">
      <c r="A41" s="1" t="s">
        <v>45</v>
      </c>
      <c r="B41" s="1">
        <v>1101071</v>
      </c>
      <c r="C41" s="1">
        <v>1102974</v>
      </c>
      <c r="D41" s="1" t="s">
        <v>13</v>
      </c>
      <c r="E41" s="1" t="s">
        <v>14</v>
      </c>
      <c r="F41" s="1" t="s">
        <v>15</v>
      </c>
      <c r="G41" s="1">
        <v>99.17</v>
      </c>
      <c r="H41" s="1">
        <v>98.16</v>
      </c>
      <c r="I41" s="1" t="s">
        <v>16</v>
      </c>
      <c r="J41" s="1" t="s">
        <v>17</v>
      </c>
      <c r="K41" s="1" t="s">
        <v>18</v>
      </c>
      <c r="L41" s="1" t="s">
        <v>19</v>
      </c>
    </row>
    <row r="42" spans="1:12" x14ac:dyDescent="0.35">
      <c r="A42" s="1" t="s">
        <v>45</v>
      </c>
      <c r="B42" s="1">
        <v>1494066</v>
      </c>
      <c r="C42" s="1">
        <v>1497386</v>
      </c>
      <c r="D42" s="1" t="s">
        <v>13</v>
      </c>
      <c r="E42" s="1" t="s">
        <v>20</v>
      </c>
      <c r="F42" s="1" t="s">
        <v>21</v>
      </c>
      <c r="G42" s="1">
        <v>99.43</v>
      </c>
      <c r="H42" s="1">
        <v>80.87</v>
      </c>
      <c r="I42" s="1" t="s">
        <v>16</v>
      </c>
      <c r="J42" s="1" t="s">
        <v>22</v>
      </c>
      <c r="K42" s="1" t="s">
        <v>23</v>
      </c>
      <c r="L42" s="1" t="s">
        <v>24</v>
      </c>
    </row>
    <row r="43" spans="1:12" x14ac:dyDescent="0.35">
      <c r="A43" s="1" t="s">
        <v>45</v>
      </c>
      <c r="B43" s="1">
        <v>1578127</v>
      </c>
      <c r="C43" s="1">
        <v>1581675</v>
      </c>
      <c r="D43" s="1" t="s">
        <v>13</v>
      </c>
      <c r="E43" s="1" t="s">
        <v>25</v>
      </c>
      <c r="F43" s="1" t="s">
        <v>26</v>
      </c>
      <c r="G43" s="1">
        <v>99.63</v>
      </c>
      <c r="H43" s="1">
        <v>87.89</v>
      </c>
      <c r="I43" s="1" t="s">
        <v>16</v>
      </c>
      <c r="J43" s="1" t="s">
        <v>27</v>
      </c>
      <c r="K43" s="1" t="s">
        <v>28</v>
      </c>
      <c r="L43" s="1" t="s">
        <v>29</v>
      </c>
    </row>
    <row r="44" spans="1:12" x14ac:dyDescent="0.35">
      <c r="A44" s="1" t="s">
        <v>46</v>
      </c>
      <c r="B44" s="1">
        <v>1100893</v>
      </c>
      <c r="C44" s="1">
        <v>1102796</v>
      </c>
      <c r="D44" s="1" t="s">
        <v>13</v>
      </c>
      <c r="E44" s="1" t="s">
        <v>14</v>
      </c>
      <c r="F44" s="1" t="s">
        <v>15</v>
      </c>
      <c r="G44" s="1">
        <v>99.17</v>
      </c>
      <c r="H44" s="1">
        <v>98.16</v>
      </c>
      <c r="I44" s="1" t="s">
        <v>16</v>
      </c>
      <c r="J44" s="1" t="s">
        <v>17</v>
      </c>
      <c r="K44" s="1" t="s">
        <v>18</v>
      </c>
      <c r="L44" s="1" t="s">
        <v>19</v>
      </c>
    </row>
    <row r="45" spans="1:12" x14ac:dyDescent="0.35">
      <c r="A45" s="1" t="s">
        <v>46</v>
      </c>
      <c r="B45" s="1">
        <v>1493877</v>
      </c>
      <c r="C45" s="1">
        <v>1497197</v>
      </c>
      <c r="D45" s="1" t="s">
        <v>13</v>
      </c>
      <c r="E45" s="1" t="s">
        <v>20</v>
      </c>
      <c r="F45" s="1" t="s">
        <v>21</v>
      </c>
      <c r="G45" s="1">
        <v>99.43</v>
      </c>
      <c r="H45" s="1">
        <v>80.87</v>
      </c>
      <c r="I45" s="1" t="s">
        <v>16</v>
      </c>
      <c r="J45" s="1" t="s">
        <v>22</v>
      </c>
      <c r="K45" s="1" t="s">
        <v>23</v>
      </c>
      <c r="L45" s="1" t="s">
        <v>24</v>
      </c>
    </row>
    <row r="46" spans="1:12" x14ac:dyDescent="0.35">
      <c r="A46" s="1" t="s">
        <v>46</v>
      </c>
      <c r="B46" s="1">
        <v>1577938</v>
      </c>
      <c r="C46" s="1">
        <v>1581486</v>
      </c>
      <c r="D46" s="1" t="s">
        <v>13</v>
      </c>
      <c r="E46" s="1" t="s">
        <v>25</v>
      </c>
      <c r="F46" s="1" t="s">
        <v>26</v>
      </c>
      <c r="G46" s="1">
        <v>99.63</v>
      </c>
      <c r="H46" s="1">
        <v>87.89</v>
      </c>
      <c r="I46" s="1" t="s">
        <v>16</v>
      </c>
      <c r="J46" s="1" t="s">
        <v>27</v>
      </c>
      <c r="K46" s="1" t="s">
        <v>28</v>
      </c>
      <c r="L46" s="1" t="s">
        <v>29</v>
      </c>
    </row>
    <row r="47" spans="1:12" x14ac:dyDescent="0.35">
      <c r="A47" s="1" t="s">
        <v>47</v>
      </c>
      <c r="B47" s="1">
        <v>619659</v>
      </c>
      <c r="C47" s="1">
        <v>622979</v>
      </c>
      <c r="D47" s="1" t="s">
        <v>13</v>
      </c>
      <c r="E47" s="1" t="s">
        <v>20</v>
      </c>
      <c r="F47" s="1" t="s">
        <v>21</v>
      </c>
      <c r="G47" s="1">
        <v>99.43</v>
      </c>
      <c r="H47" s="1">
        <v>80.87</v>
      </c>
      <c r="I47" s="1" t="s">
        <v>16</v>
      </c>
      <c r="J47" s="1" t="s">
        <v>22</v>
      </c>
      <c r="K47" s="1" t="s">
        <v>23</v>
      </c>
      <c r="L47" s="1" t="s">
        <v>24</v>
      </c>
    </row>
    <row r="48" spans="1:12" x14ac:dyDescent="0.35">
      <c r="A48" s="1" t="s">
        <v>47</v>
      </c>
      <c r="B48" s="1">
        <v>703722</v>
      </c>
      <c r="C48" s="1">
        <v>707270</v>
      </c>
      <c r="D48" s="1" t="s">
        <v>13</v>
      </c>
      <c r="E48" s="1" t="s">
        <v>25</v>
      </c>
      <c r="F48" s="1" t="s">
        <v>26</v>
      </c>
      <c r="G48" s="1">
        <v>99.63</v>
      </c>
      <c r="H48" s="1">
        <v>87.89</v>
      </c>
      <c r="I48" s="1" t="s">
        <v>16</v>
      </c>
      <c r="J48" s="1" t="s">
        <v>27</v>
      </c>
      <c r="K48" s="1" t="s">
        <v>28</v>
      </c>
      <c r="L48" s="1" t="s">
        <v>29</v>
      </c>
    </row>
    <row r="49" spans="1:12" x14ac:dyDescent="0.35">
      <c r="A49" s="1" t="s">
        <v>47</v>
      </c>
      <c r="B49" s="1">
        <v>1827816</v>
      </c>
      <c r="C49" s="1">
        <v>1829718</v>
      </c>
      <c r="D49" s="1" t="s">
        <v>13</v>
      </c>
      <c r="E49" s="1" t="s">
        <v>14</v>
      </c>
      <c r="F49" s="1" t="s">
        <v>15</v>
      </c>
      <c r="G49" s="1">
        <v>99.11</v>
      </c>
      <c r="H49" s="1">
        <v>98.11</v>
      </c>
      <c r="I49" s="1" t="s">
        <v>16</v>
      </c>
      <c r="J49" s="1" t="s">
        <v>17</v>
      </c>
      <c r="K49" s="1" t="s">
        <v>18</v>
      </c>
      <c r="L49" s="1" t="s">
        <v>19</v>
      </c>
    </row>
    <row r="50" spans="1:12" x14ac:dyDescent="0.35">
      <c r="A50" s="1" t="s">
        <v>48</v>
      </c>
      <c r="B50" s="1">
        <v>1118481</v>
      </c>
      <c r="C50" s="1">
        <v>1120384</v>
      </c>
      <c r="D50" s="1" t="s">
        <v>13</v>
      </c>
      <c r="E50" s="1" t="s">
        <v>14</v>
      </c>
      <c r="F50" s="1" t="s">
        <v>15</v>
      </c>
      <c r="G50" s="1">
        <v>99.17</v>
      </c>
      <c r="H50" s="1">
        <v>98.21</v>
      </c>
      <c r="I50" s="1" t="s">
        <v>16</v>
      </c>
      <c r="J50" s="1" t="s">
        <v>17</v>
      </c>
      <c r="K50" s="1" t="s">
        <v>18</v>
      </c>
      <c r="L50" s="1" t="s">
        <v>19</v>
      </c>
    </row>
    <row r="51" spans="1:12" x14ac:dyDescent="0.35">
      <c r="A51" s="1" t="s">
        <v>48</v>
      </c>
      <c r="B51" s="1">
        <v>1510148</v>
      </c>
      <c r="C51" s="1">
        <v>1513468</v>
      </c>
      <c r="D51" s="1" t="s">
        <v>13</v>
      </c>
      <c r="E51" s="1" t="s">
        <v>20</v>
      </c>
      <c r="F51" s="1" t="s">
        <v>21</v>
      </c>
      <c r="G51" s="1">
        <v>99.4</v>
      </c>
      <c r="H51" s="1">
        <v>80.25</v>
      </c>
      <c r="I51" s="1" t="s">
        <v>16</v>
      </c>
      <c r="J51" s="1" t="s">
        <v>22</v>
      </c>
      <c r="K51" s="1" t="s">
        <v>23</v>
      </c>
      <c r="L51" s="1" t="s">
        <v>24</v>
      </c>
    </row>
    <row r="52" spans="1:12" x14ac:dyDescent="0.35">
      <c r="A52" s="1" t="s">
        <v>48</v>
      </c>
      <c r="B52" s="1">
        <v>1583301</v>
      </c>
      <c r="C52" s="1">
        <v>1586849</v>
      </c>
      <c r="D52" s="1" t="s">
        <v>13</v>
      </c>
      <c r="E52" s="1" t="s">
        <v>25</v>
      </c>
      <c r="F52" s="1" t="s">
        <v>26</v>
      </c>
      <c r="G52" s="1">
        <v>99.63</v>
      </c>
      <c r="H52" s="1">
        <v>87.75</v>
      </c>
      <c r="I52" s="1" t="s">
        <v>16</v>
      </c>
      <c r="J52" s="1" t="s">
        <v>27</v>
      </c>
      <c r="K52" s="1" t="s">
        <v>28</v>
      </c>
      <c r="L52" s="1" t="s">
        <v>29</v>
      </c>
    </row>
    <row r="53" spans="1:12" x14ac:dyDescent="0.35">
      <c r="A53" s="1" t="s">
        <v>49</v>
      </c>
      <c r="B53" s="1">
        <v>1101021</v>
      </c>
      <c r="C53" s="1">
        <v>1102924</v>
      </c>
      <c r="D53" s="1" t="s">
        <v>13</v>
      </c>
      <c r="E53" s="1" t="s">
        <v>14</v>
      </c>
      <c r="F53" s="1" t="s">
        <v>15</v>
      </c>
      <c r="G53" s="1">
        <v>99.17</v>
      </c>
      <c r="H53" s="1">
        <v>98.16</v>
      </c>
      <c r="I53" s="1" t="s">
        <v>16</v>
      </c>
      <c r="J53" s="1" t="s">
        <v>17</v>
      </c>
      <c r="K53" s="1" t="s">
        <v>18</v>
      </c>
      <c r="L53" s="1" t="s">
        <v>19</v>
      </c>
    </row>
    <row r="54" spans="1:12" x14ac:dyDescent="0.35">
      <c r="A54" s="1" t="s">
        <v>49</v>
      </c>
      <c r="B54" s="1">
        <v>1488567</v>
      </c>
      <c r="C54" s="1">
        <v>1491887</v>
      </c>
      <c r="D54" s="1" t="s">
        <v>13</v>
      </c>
      <c r="E54" s="1" t="s">
        <v>20</v>
      </c>
      <c r="F54" s="1" t="s">
        <v>21</v>
      </c>
      <c r="G54" s="1">
        <v>99.43</v>
      </c>
      <c r="H54" s="1">
        <v>80.87</v>
      </c>
      <c r="I54" s="1" t="s">
        <v>16</v>
      </c>
      <c r="J54" s="1" t="s">
        <v>22</v>
      </c>
      <c r="K54" s="1" t="s">
        <v>23</v>
      </c>
      <c r="L54" s="1" t="s">
        <v>24</v>
      </c>
    </row>
    <row r="55" spans="1:12" x14ac:dyDescent="0.35">
      <c r="A55" s="1" t="s">
        <v>49</v>
      </c>
      <c r="B55" s="1">
        <v>1572628</v>
      </c>
      <c r="C55" s="1">
        <v>1576176</v>
      </c>
      <c r="D55" s="1" t="s">
        <v>13</v>
      </c>
      <c r="E55" s="1" t="s">
        <v>25</v>
      </c>
      <c r="F55" s="1" t="s">
        <v>26</v>
      </c>
      <c r="G55" s="1">
        <v>99.63</v>
      </c>
      <c r="H55" s="1">
        <v>87.89</v>
      </c>
      <c r="I55" s="1" t="s">
        <v>16</v>
      </c>
      <c r="J55" s="1" t="s">
        <v>27</v>
      </c>
      <c r="K55" s="1" t="s">
        <v>28</v>
      </c>
      <c r="L55" s="1" t="s">
        <v>29</v>
      </c>
    </row>
    <row r="56" spans="1:12" x14ac:dyDescent="0.35">
      <c r="A56" s="1" t="s">
        <v>50</v>
      </c>
      <c r="B56" s="1">
        <v>1100895</v>
      </c>
      <c r="C56" s="1">
        <v>1102798</v>
      </c>
      <c r="D56" s="1" t="s">
        <v>13</v>
      </c>
      <c r="E56" s="1" t="s">
        <v>14</v>
      </c>
      <c r="F56" s="1" t="s">
        <v>15</v>
      </c>
      <c r="G56" s="1">
        <v>99.17</v>
      </c>
      <c r="H56" s="1">
        <v>98.16</v>
      </c>
      <c r="I56" s="1" t="s">
        <v>16</v>
      </c>
      <c r="J56" s="1" t="s">
        <v>17</v>
      </c>
      <c r="K56" s="1" t="s">
        <v>18</v>
      </c>
      <c r="L56" s="1" t="s">
        <v>19</v>
      </c>
    </row>
    <row r="57" spans="1:12" x14ac:dyDescent="0.35">
      <c r="A57" s="1" t="s">
        <v>50</v>
      </c>
      <c r="B57" s="1">
        <v>1493895</v>
      </c>
      <c r="C57" s="1">
        <v>1497215</v>
      </c>
      <c r="D57" s="1" t="s">
        <v>13</v>
      </c>
      <c r="E57" s="1" t="s">
        <v>20</v>
      </c>
      <c r="F57" s="1" t="s">
        <v>21</v>
      </c>
      <c r="G57" s="1">
        <v>99.43</v>
      </c>
      <c r="H57" s="1">
        <v>80.87</v>
      </c>
      <c r="I57" s="1" t="s">
        <v>16</v>
      </c>
      <c r="J57" s="1" t="s">
        <v>22</v>
      </c>
      <c r="K57" s="1" t="s">
        <v>23</v>
      </c>
      <c r="L57" s="1" t="s">
        <v>24</v>
      </c>
    </row>
    <row r="58" spans="1:12" x14ac:dyDescent="0.35">
      <c r="A58" s="1" t="s">
        <v>50</v>
      </c>
      <c r="B58" s="1">
        <v>1577956</v>
      </c>
      <c r="C58" s="1">
        <v>1581504</v>
      </c>
      <c r="D58" s="1" t="s">
        <v>13</v>
      </c>
      <c r="E58" s="1" t="s">
        <v>25</v>
      </c>
      <c r="F58" s="1" t="s">
        <v>26</v>
      </c>
      <c r="G58" s="1">
        <v>99.63</v>
      </c>
      <c r="H58" s="1">
        <v>87.89</v>
      </c>
      <c r="I58" s="1" t="s">
        <v>16</v>
      </c>
      <c r="J58" s="1" t="s">
        <v>27</v>
      </c>
      <c r="K58" s="1" t="s">
        <v>28</v>
      </c>
      <c r="L58" s="1" t="s">
        <v>29</v>
      </c>
    </row>
    <row r="59" spans="1:12" x14ac:dyDescent="0.35">
      <c r="A59" s="1" t="s">
        <v>51</v>
      </c>
      <c r="B59" s="1">
        <v>1101024</v>
      </c>
      <c r="C59" s="1">
        <v>1102927</v>
      </c>
      <c r="D59" s="1" t="s">
        <v>13</v>
      </c>
      <c r="E59" s="1" t="s">
        <v>14</v>
      </c>
      <c r="F59" s="1" t="s">
        <v>15</v>
      </c>
      <c r="G59" s="1">
        <v>99.17</v>
      </c>
      <c r="H59" s="1">
        <v>98.16</v>
      </c>
      <c r="I59" s="1" t="s">
        <v>16</v>
      </c>
      <c r="J59" s="1" t="s">
        <v>17</v>
      </c>
      <c r="K59" s="1" t="s">
        <v>18</v>
      </c>
      <c r="L59" s="1" t="s">
        <v>19</v>
      </c>
    </row>
    <row r="60" spans="1:12" x14ac:dyDescent="0.35">
      <c r="A60" s="1" t="s">
        <v>51</v>
      </c>
      <c r="B60" s="1">
        <v>1488573</v>
      </c>
      <c r="C60" s="1">
        <v>1491893</v>
      </c>
      <c r="D60" s="1" t="s">
        <v>13</v>
      </c>
      <c r="E60" s="1" t="s">
        <v>20</v>
      </c>
      <c r="F60" s="1" t="s">
        <v>21</v>
      </c>
      <c r="G60" s="1">
        <v>99.43</v>
      </c>
      <c r="H60" s="1">
        <v>80.87</v>
      </c>
      <c r="I60" s="1" t="s">
        <v>16</v>
      </c>
      <c r="J60" s="1" t="s">
        <v>22</v>
      </c>
      <c r="K60" s="1" t="s">
        <v>23</v>
      </c>
      <c r="L60" s="1" t="s">
        <v>24</v>
      </c>
    </row>
    <row r="61" spans="1:12" x14ac:dyDescent="0.35">
      <c r="A61" s="1" t="s">
        <v>51</v>
      </c>
      <c r="B61" s="1">
        <v>1572849</v>
      </c>
      <c r="C61" s="1">
        <v>1576397</v>
      </c>
      <c r="D61" s="1" t="s">
        <v>13</v>
      </c>
      <c r="E61" s="1" t="s">
        <v>25</v>
      </c>
      <c r="F61" s="1" t="s">
        <v>26</v>
      </c>
      <c r="G61" s="1">
        <v>99.63</v>
      </c>
      <c r="H61" s="1">
        <v>87.89</v>
      </c>
      <c r="I61" s="1" t="s">
        <v>16</v>
      </c>
      <c r="J61" s="1" t="s">
        <v>27</v>
      </c>
      <c r="K61" s="1" t="s">
        <v>28</v>
      </c>
      <c r="L61" s="1" t="s">
        <v>29</v>
      </c>
    </row>
    <row r="62" spans="1:12" x14ac:dyDescent="0.35">
      <c r="A62" s="1" t="s">
        <v>52</v>
      </c>
      <c r="B62" s="1">
        <v>1100969</v>
      </c>
      <c r="C62" s="1">
        <v>1102872</v>
      </c>
      <c r="D62" s="1" t="s">
        <v>13</v>
      </c>
      <c r="E62" s="1" t="s">
        <v>14</v>
      </c>
      <c r="F62" s="1" t="s">
        <v>15</v>
      </c>
      <c r="G62" s="1">
        <v>99.17</v>
      </c>
      <c r="H62" s="1">
        <v>98.16</v>
      </c>
      <c r="I62" s="1" t="s">
        <v>16</v>
      </c>
      <c r="J62" s="1" t="s">
        <v>17</v>
      </c>
      <c r="K62" s="1" t="s">
        <v>18</v>
      </c>
      <c r="L62" s="1" t="s">
        <v>19</v>
      </c>
    </row>
    <row r="63" spans="1:12" x14ac:dyDescent="0.35">
      <c r="A63" s="1" t="s">
        <v>52</v>
      </c>
      <c r="B63" s="1">
        <v>1488518</v>
      </c>
      <c r="C63" s="1">
        <v>1491838</v>
      </c>
      <c r="D63" s="1" t="s">
        <v>13</v>
      </c>
      <c r="E63" s="1" t="s">
        <v>20</v>
      </c>
      <c r="F63" s="1" t="s">
        <v>21</v>
      </c>
      <c r="G63" s="1">
        <v>99.43</v>
      </c>
      <c r="H63" s="1">
        <v>80.87</v>
      </c>
      <c r="I63" s="1" t="s">
        <v>16</v>
      </c>
      <c r="J63" s="1" t="s">
        <v>22</v>
      </c>
      <c r="K63" s="1" t="s">
        <v>23</v>
      </c>
      <c r="L63" s="1" t="s">
        <v>24</v>
      </c>
    </row>
    <row r="64" spans="1:12" x14ac:dyDescent="0.35">
      <c r="A64" s="1" t="s">
        <v>52</v>
      </c>
      <c r="B64" s="1">
        <v>1572793</v>
      </c>
      <c r="C64" s="1">
        <v>1576341</v>
      </c>
      <c r="D64" s="1" t="s">
        <v>13</v>
      </c>
      <c r="E64" s="1" t="s">
        <v>25</v>
      </c>
      <c r="F64" s="1" t="s">
        <v>26</v>
      </c>
      <c r="G64" s="1">
        <v>99.63</v>
      </c>
      <c r="H64" s="1">
        <v>87.89</v>
      </c>
      <c r="I64" s="1" t="s">
        <v>16</v>
      </c>
      <c r="J64" s="1" t="s">
        <v>27</v>
      </c>
      <c r="K64" s="1" t="s">
        <v>28</v>
      </c>
      <c r="L64" s="1" t="s">
        <v>29</v>
      </c>
    </row>
    <row r="65" spans="1:12" x14ac:dyDescent="0.35">
      <c r="A65" s="1" t="s">
        <v>53</v>
      </c>
      <c r="B65" s="1">
        <v>1100883</v>
      </c>
      <c r="C65" s="1">
        <v>1102786</v>
      </c>
      <c r="D65" s="1" t="s">
        <v>13</v>
      </c>
      <c r="E65" s="1" t="s">
        <v>14</v>
      </c>
      <c r="F65" s="1" t="s">
        <v>15</v>
      </c>
      <c r="G65" s="1">
        <v>99.17</v>
      </c>
      <c r="H65" s="1">
        <v>98.16</v>
      </c>
      <c r="I65" s="1" t="s">
        <v>16</v>
      </c>
      <c r="J65" s="1" t="s">
        <v>17</v>
      </c>
      <c r="K65" s="1" t="s">
        <v>18</v>
      </c>
      <c r="L65" s="1" t="s">
        <v>19</v>
      </c>
    </row>
    <row r="66" spans="1:12" x14ac:dyDescent="0.35">
      <c r="A66" s="1" t="s">
        <v>53</v>
      </c>
      <c r="B66" s="1">
        <v>1488428</v>
      </c>
      <c r="C66" s="1">
        <v>1491748</v>
      </c>
      <c r="D66" s="1" t="s">
        <v>13</v>
      </c>
      <c r="E66" s="1" t="s">
        <v>20</v>
      </c>
      <c r="F66" s="1" t="s">
        <v>21</v>
      </c>
      <c r="G66" s="1">
        <v>99.43</v>
      </c>
      <c r="H66" s="1">
        <v>80.87</v>
      </c>
      <c r="I66" s="1" t="s">
        <v>16</v>
      </c>
      <c r="J66" s="1" t="s">
        <v>22</v>
      </c>
      <c r="K66" s="1" t="s">
        <v>23</v>
      </c>
      <c r="L66" s="1" t="s">
        <v>24</v>
      </c>
    </row>
    <row r="67" spans="1:12" x14ac:dyDescent="0.35">
      <c r="A67" s="1" t="s">
        <v>53</v>
      </c>
      <c r="B67" s="1">
        <v>1572419</v>
      </c>
      <c r="C67" s="1">
        <v>1575967</v>
      </c>
      <c r="D67" s="1" t="s">
        <v>13</v>
      </c>
      <c r="E67" s="1" t="s">
        <v>25</v>
      </c>
      <c r="F67" s="1" t="s">
        <v>26</v>
      </c>
      <c r="G67" s="1">
        <v>99.63</v>
      </c>
      <c r="H67" s="1">
        <v>87.89</v>
      </c>
      <c r="I67" s="1" t="s">
        <v>16</v>
      </c>
      <c r="J67" s="1" t="s">
        <v>27</v>
      </c>
      <c r="K67" s="1" t="s">
        <v>28</v>
      </c>
      <c r="L67" s="1" t="s">
        <v>29</v>
      </c>
    </row>
    <row r="68" spans="1:12" x14ac:dyDescent="0.35">
      <c r="A68" s="1" t="s">
        <v>54</v>
      </c>
      <c r="B68" s="1">
        <v>1100860</v>
      </c>
      <c r="C68" s="1">
        <v>1102763</v>
      </c>
      <c r="D68" s="1" t="s">
        <v>13</v>
      </c>
      <c r="E68" s="1" t="s">
        <v>14</v>
      </c>
      <c r="F68" s="1" t="s">
        <v>15</v>
      </c>
      <c r="G68" s="1">
        <v>99.17</v>
      </c>
      <c r="H68" s="1">
        <v>98.16</v>
      </c>
      <c r="I68" s="1" t="s">
        <v>16</v>
      </c>
      <c r="J68" s="1" t="s">
        <v>17</v>
      </c>
      <c r="K68" s="1" t="s">
        <v>18</v>
      </c>
      <c r="L68" s="1" t="s">
        <v>19</v>
      </c>
    </row>
    <row r="69" spans="1:12" x14ac:dyDescent="0.35">
      <c r="A69" s="1" t="s">
        <v>54</v>
      </c>
      <c r="B69" s="1">
        <v>1488377</v>
      </c>
      <c r="C69" s="1">
        <v>1491697</v>
      </c>
      <c r="D69" s="1" t="s">
        <v>13</v>
      </c>
      <c r="E69" s="1" t="s">
        <v>20</v>
      </c>
      <c r="F69" s="1" t="s">
        <v>21</v>
      </c>
      <c r="G69" s="1">
        <v>99.43</v>
      </c>
      <c r="H69" s="1">
        <v>80.87</v>
      </c>
      <c r="I69" s="1" t="s">
        <v>16</v>
      </c>
      <c r="J69" s="1" t="s">
        <v>22</v>
      </c>
      <c r="K69" s="1" t="s">
        <v>23</v>
      </c>
      <c r="L69" s="1" t="s">
        <v>24</v>
      </c>
    </row>
    <row r="70" spans="1:12" x14ac:dyDescent="0.35">
      <c r="A70" s="1" t="s">
        <v>54</v>
      </c>
      <c r="B70" s="1">
        <v>1572438</v>
      </c>
      <c r="C70" s="1">
        <v>1575986</v>
      </c>
      <c r="D70" s="1" t="s">
        <v>13</v>
      </c>
      <c r="E70" s="1" t="s">
        <v>25</v>
      </c>
      <c r="F70" s="1" t="s">
        <v>26</v>
      </c>
      <c r="G70" s="1">
        <v>99.63</v>
      </c>
      <c r="H70" s="1">
        <v>87.89</v>
      </c>
      <c r="I70" s="1" t="s">
        <v>16</v>
      </c>
      <c r="J70" s="1" t="s">
        <v>27</v>
      </c>
      <c r="K70" s="1" t="s">
        <v>28</v>
      </c>
      <c r="L70" s="1" t="s">
        <v>29</v>
      </c>
    </row>
    <row r="71" spans="1:12" x14ac:dyDescent="0.35">
      <c r="A71" s="1" t="s">
        <v>55</v>
      </c>
      <c r="B71" s="1">
        <v>1100650</v>
      </c>
      <c r="C71" s="1">
        <v>1102553</v>
      </c>
      <c r="D71" s="1" t="s">
        <v>13</v>
      </c>
      <c r="E71" s="1" t="s">
        <v>14</v>
      </c>
      <c r="F71" s="1" t="s">
        <v>15</v>
      </c>
      <c r="G71" s="1">
        <v>99.17</v>
      </c>
      <c r="H71" s="1">
        <v>98.16</v>
      </c>
      <c r="I71" s="1" t="s">
        <v>16</v>
      </c>
      <c r="J71" s="1" t="s">
        <v>17</v>
      </c>
      <c r="K71" s="1" t="s">
        <v>18</v>
      </c>
      <c r="L71" s="1" t="s">
        <v>19</v>
      </c>
    </row>
    <row r="72" spans="1:12" x14ac:dyDescent="0.35">
      <c r="A72" s="1" t="s">
        <v>55</v>
      </c>
      <c r="B72" s="1">
        <v>1493366</v>
      </c>
      <c r="C72" s="1">
        <v>1496686</v>
      </c>
      <c r="D72" s="1" t="s">
        <v>13</v>
      </c>
      <c r="E72" s="1" t="s">
        <v>20</v>
      </c>
      <c r="F72" s="1" t="s">
        <v>21</v>
      </c>
      <c r="G72" s="1">
        <v>99.43</v>
      </c>
      <c r="H72" s="1">
        <v>80.87</v>
      </c>
      <c r="I72" s="1" t="s">
        <v>16</v>
      </c>
      <c r="J72" s="1" t="s">
        <v>22</v>
      </c>
      <c r="K72" s="1" t="s">
        <v>23</v>
      </c>
      <c r="L72" s="1" t="s">
        <v>24</v>
      </c>
    </row>
    <row r="73" spans="1:12" x14ac:dyDescent="0.35">
      <c r="A73" s="1" t="s">
        <v>55</v>
      </c>
      <c r="B73" s="1">
        <v>1577427</v>
      </c>
      <c r="C73" s="1">
        <v>1580975</v>
      </c>
      <c r="D73" s="1" t="s">
        <v>13</v>
      </c>
      <c r="E73" s="1" t="s">
        <v>25</v>
      </c>
      <c r="F73" s="1" t="s">
        <v>26</v>
      </c>
      <c r="G73" s="1">
        <v>99.63</v>
      </c>
      <c r="H73" s="1">
        <v>87.89</v>
      </c>
      <c r="I73" s="1" t="s">
        <v>16</v>
      </c>
      <c r="J73" s="1" t="s">
        <v>27</v>
      </c>
      <c r="K73" s="1" t="s">
        <v>28</v>
      </c>
      <c r="L73" s="1" t="s">
        <v>29</v>
      </c>
    </row>
    <row r="74" spans="1:12" x14ac:dyDescent="0.35">
      <c r="A74" s="1" t="s">
        <v>56</v>
      </c>
      <c r="B74" s="1">
        <v>1100904</v>
      </c>
      <c r="C74" s="1">
        <v>1102807</v>
      </c>
      <c r="D74" s="1" t="s">
        <v>13</v>
      </c>
      <c r="E74" s="1" t="s">
        <v>14</v>
      </c>
      <c r="F74" s="1" t="s">
        <v>15</v>
      </c>
      <c r="G74" s="1">
        <v>99.17</v>
      </c>
      <c r="H74" s="1">
        <v>98.16</v>
      </c>
      <c r="I74" s="1" t="s">
        <v>16</v>
      </c>
      <c r="J74" s="1" t="s">
        <v>17</v>
      </c>
      <c r="K74" s="1" t="s">
        <v>18</v>
      </c>
      <c r="L74" s="1" t="s">
        <v>19</v>
      </c>
    </row>
    <row r="75" spans="1:12" x14ac:dyDescent="0.35">
      <c r="A75" s="1" t="s">
        <v>56</v>
      </c>
      <c r="B75" s="1">
        <v>1488450</v>
      </c>
      <c r="C75" s="1">
        <v>1491770</v>
      </c>
      <c r="D75" s="1" t="s">
        <v>13</v>
      </c>
      <c r="E75" s="1" t="s">
        <v>20</v>
      </c>
      <c r="F75" s="1" t="s">
        <v>21</v>
      </c>
      <c r="G75" s="1">
        <v>99.43</v>
      </c>
      <c r="H75" s="1">
        <v>80.87</v>
      </c>
      <c r="I75" s="1" t="s">
        <v>16</v>
      </c>
      <c r="J75" s="1" t="s">
        <v>22</v>
      </c>
      <c r="K75" s="1" t="s">
        <v>23</v>
      </c>
      <c r="L75" s="1" t="s">
        <v>24</v>
      </c>
    </row>
    <row r="76" spans="1:12" x14ac:dyDescent="0.35">
      <c r="A76" s="1" t="s">
        <v>56</v>
      </c>
      <c r="B76" s="1">
        <v>1572511</v>
      </c>
      <c r="C76" s="1">
        <v>1576059</v>
      </c>
      <c r="D76" s="1" t="s">
        <v>13</v>
      </c>
      <c r="E76" s="1" t="s">
        <v>25</v>
      </c>
      <c r="F76" s="1" t="s">
        <v>26</v>
      </c>
      <c r="G76" s="1">
        <v>99.63</v>
      </c>
      <c r="H76" s="1">
        <v>87.89</v>
      </c>
      <c r="I76" s="1" t="s">
        <v>16</v>
      </c>
      <c r="J76" s="1" t="s">
        <v>27</v>
      </c>
      <c r="K76" s="1" t="s">
        <v>28</v>
      </c>
      <c r="L76" s="1" t="s">
        <v>29</v>
      </c>
    </row>
    <row r="77" spans="1:12" x14ac:dyDescent="0.35">
      <c r="A77" s="1" t="s">
        <v>57</v>
      </c>
      <c r="B77" s="1">
        <v>1100934</v>
      </c>
      <c r="C77" s="1">
        <v>1102837</v>
      </c>
      <c r="D77" s="1" t="s">
        <v>13</v>
      </c>
      <c r="E77" s="1" t="s">
        <v>14</v>
      </c>
      <c r="F77" s="1" t="s">
        <v>15</v>
      </c>
      <c r="G77" s="1">
        <v>99.17</v>
      </c>
      <c r="H77" s="1">
        <v>98.16</v>
      </c>
      <c r="I77" s="1" t="s">
        <v>16</v>
      </c>
      <c r="J77" s="1" t="s">
        <v>17</v>
      </c>
      <c r="K77" s="1" t="s">
        <v>18</v>
      </c>
      <c r="L77" s="1" t="s">
        <v>19</v>
      </c>
    </row>
    <row r="78" spans="1:12" x14ac:dyDescent="0.35">
      <c r="A78" s="1" t="s">
        <v>57</v>
      </c>
      <c r="B78" s="1">
        <v>1488483</v>
      </c>
      <c r="C78" s="1">
        <v>1491803</v>
      </c>
      <c r="D78" s="1" t="s">
        <v>13</v>
      </c>
      <c r="E78" s="1" t="s">
        <v>20</v>
      </c>
      <c r="F78" s="1" t="s">
        <v>21</v>
      </c>
      <c r="G78" s="1">
        <v>99.43</v>
      </c>
      <c r="H78" s="1">
        <v>80.87</v>
      </c>
      <c r="I78" s="1" t="s">
        <v>16</v>
      </c>
      <c r="J78" s="1" t="s">
        <v>22</v>
      </c>
      <c r="K78" s="1" t="s">
        <v>23</v>
      </c>
      <c r="L78" s="1" t="s">
        <v>24</v>
      </c>
    </row>
    <row r="79" spans="1:12" x14ac:dyDescent="0.35">
      <c r="A79" s="1" t="s">
        <v>57</v>
      </c>
      <c r="B79" s="1">
        <v>1572257</v>
      </c>
      <c r="C79" s="1">
        <v>1575805</v>
      </c>
      <c r="D79" s="1" t="s">
        <v>13</v>
      </c>
      <c r="E79" s="1" t="s">
        <v>25</v>
      </c>
      <c r="F79" s="1" t="s">
        <v>26</v>
      </c>
      <c r="G79" s="1">
        <v>99.63</v>
      </c>
      <c r="H79" s="1">
        <v>87.89</v>
      </c>
      <c r="I79" s="1" t="s">
        <v>16</v>
      </c>
      <c r="J79" s="1" t="s">
        <v>27</v>
      </c>
      <c r="K79" s="1" t="s">
        <v>28</v>
      </c>
      <c r="L79" s="1" t="s">
        <v>29</v>
      </c>
    </row>
    <row r="80" spans="1:12" x14ac:dyDescent="0.35">
      <c r="A80" s="1" t="s">
        <v>58</v>
      </c>
      <c r="B80" s="1">
        <v>1101025</v>
      </c>
      <c r="C80" s="1">
        <v>1102928</v>
      </c>
      <c r="D80" s="1" t="s">
        <v>13</v>
      </c>
      <c r="E80" s="1" t="s">
        <v>14</v>
      </c>
      <c r="F80" s="1" t="s">
        <v>15</v>
      </c>
      <c r="G80" s="1">
        <v>99.17</v>
      </c>
      <c r="H80" s="1">
        <v>98.16</v>
      </c>
      <c r="I80" s="1" t="s">
        <v>16</v>
      </c>
      <c r="J80" s="1" t="s">
        <v>17</v>
      </c>
      <c r="K80" s="1" t="s">
        <v>18</v>
      </c>
      <c r="L80" s="1" t="s">
        <v>19</v>
      </c>
    </row>
    <row r="81" spans="1:12" x14ac:dyDescent="0.35">
      <c r="A81" s="1" t="s">
        <v>58</v>
      </c>
      <c r="B81" s="1">
        <v>1494019</v>
      </c>
      <c r="C81" s="1">
        <v>1497339</v>
      </c>
      <c r="D81" s="1" t="s">
        <v>13</v>
      </c>
      <c r="E81" s="1" t="s">
        <v>20</v>
      </c>
      <c r="F81" s="1" t="s">
        <v>21</v>
      </c>
      <c r="G81" s="1">
        <v>99.43</v>
      </c>
      <c r="H81" s="1">
        <v>80.87</v>
      </c>
      <c r="I81" s="1" t="s">
        <v>16</v>
      </c>
      <c r="J81" s="1" t="s">
        <v>22</v>
      </c>
      <c r="K81" s="1" t="s">
        <v>23</v>
      </c>
      <c r="L81" s="1" t="s">
        <v>24</v>
      </c>
    </row>
    <row r="82" spans="1:12" x14ac:dyDescent="0.35">
      <c r="A82" s="1" t="s">
        <v>58</v>
      </c>
      <c r="B82" s="1">
        <v>1578080</v>
      </c>
      <c r="C82" s="1">
        <v>1581628</v>
      </c>
      <c r="D82" s="1" t="s">
        <v>13</v>
      </c>
      <c r="E82" s="1" t="s">
        <v>25</v>
      </c>
      <c r="F82" s="1" t="s">
        <v>26</v>
      </c>
      <c r="G82" s="1">
        <v>99.63</v>
      </c>
      <c r="H82" s="1">
        <v>87.89</v>
      </c>
      <c r="I82" s="1" t="s">
        <v>16</v>
      </c>
      <c r="J82" s="1" t="s">
        <v>27</v>
      </c>
      <c r="K82" s="1" t="s">
        <v>28</v>
      </c>
      <c r="L82" s="1" t="s">
        <v>29</v>
      </c>
    </row>
    <row r="83" spans="1:12" x14ac:dyDescent="0.35">
      <c r="A83" s="1" t="s">
        <v>59</v>
      </c>
      <c r="B83" s="1">
        <v>1100895</v>
      </c>
      <c r="C83" s="1">
        <v>1102798</v>
      </c>
      <c r="D83" s="1" t="s">
        <v>13</v>
      </c>
      <c r="E83" s="1" t="s">
        <v>14</v>
      </c>
      <c r="F83" s="1" t="s">
        <v>15</v>
      </c>
      <c r="G83" s="1">
        <v>99.17</v>
      </c>
      <c r="H83" s="1">
        <v>98.16</v>
      </c>
      <c r="I83" s="1" t="s">
        <v>16</v>
      </c>
      <c r="J83" s="1" t="s">
        <v>17</v>
      </c>
      <c r="K83" s="1" t="s">
        <v>18</v>
      </c>
      <c r="L83" s="1" t="s">
        <v>19</v>
      </c>
    </row>
    <row r="84" spans="1:12" x14ac:dyDescent="0.35">
      <c r="A84" s="1" t="s">
        <v>59</v>
      </c>
      <c r="B84" s="1">
        <v>1493812</v>
      </c>
      <c r="C84" s="1">
        <v>1497132</v>
      </c>
      <c r="D84" s="1" t="s">
        <v>13</v>
      </c>
      <c r="E84" s="1" t="s">
        <v>20</v>
      </c>
      <c r="F84" s="1" t="s">
        <v>21</v>
      </c>
      <c r="G84" s="1">
        <v>99.43</v>
      </c>
      <c r="H84" s="1">
        <v>80.87</v>
      </c>
      <c r="I84" s="1" t="s">
        <v>16</v>
      </c>
      <c r="J84" s="1" t="s">
        <v>22</v>
      </c>
      <c r="K84" s="1" t="s">
        <v>23</v>
      </c>
      <c r="L84" s="1" t="s">
        <v>24</v>
      </c>
    </row>
    <row r="85" spans="1:12" x14ac:dyDescent="0.35">
      <c r="A85" s="1" t="s">
        <v>59</v>
      </c>
      <c r="B85" s="1">
        <v>1578087</v>
      </c>
      <c r="C85" s="1">
        <v>1581635</v>
      </c>
      <c r="D85" s="1" t="s">
        <v>13</v>
      </c>
      <c r="E85" s="1" t="s">
        <v>25</v>
      </c>
      <c r="F85" s="1" t="s">
        <v>26</v>
      </c>
      <c r="G85" s="1">
        <v>99.63</v>
      </c>
      <c r="H85" s="1">
        <v>87.89</v>
      </c>
      <c r="I85" s="1" t="s">
        <v>16</v>
      </c>
      <c r="J85" s="1" t="s">
        <v>27</v>
      </c>
      <c r="K85" s="1" t="s">
        <v>28</v>
      </c>
      <c r="L85" s="1" t="s">
        <v>29</v>
      </c>
    </row>
    <row r="86" spans="1:12" x14ac:dyDescent="0.35">
      <c r="A86" s="1" t="s">
        <v>60</v>
      </c>
      <c r="B86" s="1">
        <v>1040837</v>
      </c>
      <c r="C86" s="1">
        <v>1042740</v>
      </c>
      <c r="D86" s="1" t="s">
        <v>13</v>
      </c>
      <c r="E86" s="1" t="s">
        <v>14</v>
      </c>
      <c r="F86" s="1" t="s">
        <v>15</v>
      </c>
      <c r="G86" s="1">
        <v>99.17</v>
      </c>
      <c r="H86" s="1">
        <v>98.16</v>
      </c>
      <c r="I86" s="1" t="s">
        <v>16</v>
      </c>
      <c r="J86" s="1" t="s">
        <v>17</v>
      </c>
      <c r="K86" s="1" t="s">
        <v>18</v>
      </c>
      <c r="L86" s="1" t="s">
        <v>19</v>
      </c>
    </row>
    <row r="87" spans="1:12" x14ac:dyDescent="0.35">
      <c r="A87" s="1" t="s">
        <v>60</v>
      </c>
      <c r="B87" s="1">
        <v>1433831</v>
      </c>
      <c r="C87" s="1">
        <v>1437151</v>
      </c>
      <c r="D87" s="1" t="s">
        <v>13</v>
      </c>
      <c r="E87" s="1" t="s">
        <v>20</v>
      </c>
      <c r="F87" s="1" t="s">
        <v>21</v>
      </c>
      <c r="G87" s="1">
        <v>99.43</v>
      </c>
      <c r="H87" s="1">
        <v>80.87</v>
      </c>
      <c r="I87" s="1" t="s">
        <v>16</v>
      </c>
      <c r="J87" s="1" t="s">
        <v>22</v>
      </c>
      <c r="K87" s="1" t="s">
        <v>23</v>
      </c>
      <c r="L87" s="1" t="s">
        <v>24</v>
      </c>
    </row>
    <row r="88" spans="1:12" x14ac:dyDescent="0.35">
      <c r="A88" s="1" t="s">
        <v>60</v>
      </c>
      <c r="B88" s="1">
        <v>1517892</v>
      </c>
      <c r="C88" s="1">
        <v>1521440</v>
      </c>
      <c r="D88" s="1" t="s">
        <v>13</v>
      </c>
      <c r="E88" s="1" t="s">
        <v>25</v>
      </c>
      <c r="F88" s="1" t="s">
        <v>26</v>
      </c>
      <c r="G88" s="1">
        <v>99.63</v>
      </c>
      <c r="H88" s="1">
        <v>87.89</v>
      </c>
      <c r="I88" s="1" t="s">
        <v>16</v>
      </c>
      <c r="J88" s="1" t="s">
        <v>27</v>
      </c>
      <c r="K88" s="1" t="s">
        <v>28</v>
      </c>
      <c r="L88" s="1" t="s">
        <v>29</v>
      </c>
    </row>
    <row r="89" spans="1:12" x14ac:dyDescent="0.35">
      <c r="A89" s="1" t="s">
        <v>61</v>
      </c>
      <c r="B89" s="1">
        <v>479832</v>
      </c>
      <c r="C89" s="1">
        <v>481735</v>
      </c>
      <c r="D89" s="1" t="s">
        <v>13</v>
      </c>
      <c r="E89" s="1" t="s">
        <v>14</v>
      </c>
      <c r="F89" s="1" t="s">
        <v>15</v>
      </c>
      <c r="G89" s="1">
        <v>99.17</v>
      </c>
      <c r="H89" s="1">
        <v>98.16</v>
      </c>
      <c r="I89" s="1" t="s">
        <v>16</v>
      </c>
      <c r="J89" s="1" t="s">
        <v>17</v>
      </c>
      <c r="K89" s="1" t="s">
        <v>18</v>
      </c>
      <c r="L89" s="1" t="s">
        <v>19</v>
      </c>
    </row>
    <row r="90" spans="1:12" x14ac:dyDescent="0.35">
      <c r="A90" s="1" t="s">
        <v>61</v>
      </c>
      <c r="B90" s="1">
        <v>872824</v>
      </c>
      <c r="C90" s="1">
        <v>876144</v>
      </c>
      <c r="D90" s="1" t="s">
        <v>13</v>
      </c>
      <c r="E90" s="1" t="s">
        <v>20</v>
      </c>
      <c r="F90" s="1" t="s">
        <v>21</v>
      </c>
      <c r="G90" s="1">
        <v>99.43</v>
      </c>
      <c r="H90" s="1">
        <v>80.87</v>
      </c>
      <c r="I90" s="1" t="s">
        <v>16</v>
      </c>
      <c r="J90" s="1" t="s">
        <v>22</v>
      </c>
      <c r="K90" s="1" t="s">
        <v>23</v>
      </c>
      <c r="L90" s="1" t="s">
        <v>24</v>
      </c>
    </row>
    <row r="91" spans="1:12" x14ac:dyDescent="0.35">
      <c r="A91" s="1" t="s">
        <v>61</v>
      </c>
      <c r="B91" s="1">
        <v>956885</v>
      </c>
      <c r="C91" s="1">
        <v>960433</v>
      </c>
      <c r="D91" s="1" t="s">
        <v>13</v>
      </c>
      <c r="E91" s="1" t="s">
        <v>25</v>
      </c>
      <c r="F91" s="1" t="s">
        <v>26</v>
      </c>
      <c r="G91" s="1">
        <v>99.63</v>
      </c>
      <c r="H91" s="1">
        <v>87.89</v>
      </c>
      <c r="I91" s="1" t="s">
        <v>16</v>
      </c>
      <c r="J91" s="1" t="s">
        <v>27</v>
      </c>
      <c r="K91" s="1" t="s">
        <v>28</v>
      </c>
      <c r="L91" s="1" t="s">
        <v>29</v>
      </c>
    </row>
    <row r="92" spans="1:12" x14ac:dyDescent="0.35">
      <c r="A92" s="1" t="s">
        <v>62</v>
      </c>
      <c r="B92" s="1">
        <v>1101027</v>
      </c>
      <c r="C92" s="1">
        <v>1102930</v>
      </c>
      <c r="D92" s="1" t="s">
        <v>13</v>
      </c>
      <c r="E92" s="1" t="s">
        <v>14</v>
      </c>
      <c r="F92" s="1" t="s">
        <v>15</v>
      </c>
      <c r="G92" s="1">
        <v>99.17</v>
      </c>
      <c r="H92" s="1">
        <v>98.16</v>
      </c>
      <c r="I92" s="1" t="s">
        <v>16</v>
      </c>
      <c r="J92" s="1" t="s">
        <v>17</v>
      </c>
      <c r="K92" s="1" t="s">
        <v>18</v>
      </c>
      <c r="L92" s="1" t="s">
        <v>19</v>
      </c>
    </row>
    <row r="93" spans="1:12" x14ac:dyDescent="0.35">
      <c r="A93" s="1" t="s">
        <v>62</v>
      </c>
      <c r="B93" s="1">
        <v>1495784</v>
      </c>
      <c r="C93" s="1">
        <v>1499104</v>
      </c>
      <c r="D93" s="1" t="s">
        <v>13</v>
      </c>
      <c r="E93" s="1" t="s">
        <v>20</v>
      </c>
      <c r="F93" s="1" t="s">
        <v>21</v>
      </c>
      <c r="G93" s="1">
        <v>99.43</v>
      </c>
      <c r="H93" s="1">
        <v>80.87</v>
      </c>
      <c r="I93" s="1" t="s">
        <v>16</v>
      </c>
      <c r="J93" s="1" t="s">
        <v>22</v>
      </c>
      <c r="K93" s="1" t="s">
        <v>23</v>
      </c>
      <c r="L93" s="1" t="s">
        <v>24</v>
      </c>
    </row>
    <row r="94" spans="1:12" x14ac:dyDescent="0.35">
      <c r="A94" s="1" t="s">
        <v>62</v>
      </c>
      <c r="B94" s="1">
        <v>1579845</v>
      </c>
      <c r="C94" s="1">
        <v>1583393</v>
      </c>
      <c r="D94" s="1" t="s">
        <v>13</v>
      </c>
      <c r="E94" s="1" t="s">
        <v>25</v>
      </c>
      <c r="F94" s="1" t="s">
        <v>26</v>
      </c>
      <c r="G94" s="1">
        <v>99.63</v>
      </c>
      <c r="H94" s="1">
        <v>87.89</v>
      </c>
      <c r="I94" s="1" t="s">
        <v>16</v>
      </c>
      <c r="J94" s="1" t="s">
        <v>27</v>
      </c>
      <c r="K94" s="1" t="s">
        <v>28</v>
      </c>
      <c r="L94" s="1" t="s">
        <v>29</v>
      </c>
    </row>
    <row r="95" spans="1:12" x14ac:dyDescent="0.35">
      <c r="A95" s="1" t="s">
        <v>63</v>
      </c>
      <c r="B95" s="1">
        <v>1101027</v>
      </c>
      <c r="C95" s="1">
        <v>1102930</v>
      </c>
      <c r="D95" s="1" t="s">
        <v>13</v>
      </c>
      <c r="E95" s="1" t="s">
        <v>14</v>
      </c>
      <c r="F95" s="1" t="s">
        <v>15</v>
      </c>
      <c r="G95" s="1">
        <v>99.17</v>
      </c>
      <c r="H95" s="1">
        <v>98.16</v>
      </c>
      <c r="I95" s="1" t="s">
        <v>16</v>
      </c>
      <c r="J95" s="1" t="s">
        <v>17</v>
      </c>
      <c r="K95" s="1" t="s">
        <v>18</v>
      </c>
      <c r="L95" s="1" t="s">
        <v>19</v>
      </c>
    </row>
    <row r="96" spans="1:12" x14ac:dyDescent="0.35">
      <c r="A96" s="1" t="s">
        <v>63</v>
      </c>
      <c r="B96" s="1">
        <v>1494021</v>
      </c>
      <c r="C96" s="1">
        <v>1497341</v>
      </c>
      <c r="D96" s="1" t="s">
        <v>13</v>
      </c>
      <c r="E96" s="1" t="s">
        <v>20</v>
      </c>
      <c r="F96" s="1" t="s">
        <v>21</v>
      </c>
      <c r="G96" s="1">
        <v>99.43</v>
      </c>
      <c r="H96" s="1">
        <v>80.87</v>
      </c>
      <c r="I96" s="1" t="s">
        <v>16</v>
      </c>
      <c r="J96" s="1" t="s">
        <v>22</v>
      </c>
      <c r="K96" s="1" t="s">
        <v>23</v>
      </c>
      <c r="L96" s="1" t="s">
        <v>24</v>
      </c>
    </row>
    <row r="97" spans="1:12" x14ac:dyDescent="0.35">
      <c r="A97" s="1" t="s">
        <v>63</v>
      </c>
      <c r="B97" s="1">
        <v>1578082</v>
      </c>
      <c r="C97" s="1">
        <v>1581630</v>
      </c>
      <c r="D97" s="1" t="s">
        <v>13</v>
      </c>
      <c r="E97" s="1" t="s">
        <v>25</v>
      </c>
      <c r="F97" s="1" t="s">
        <v>26</v>
      </c>
      <c r="G97" s="1">
        <v>99.63</v>
      </c>
      <c r="H97" s="1">
        <v>87.86</v>
      </c>
      <c r="I97" s="1" t="s">
        <v>16</v>
      </c>
      <c r="J97" s="1" t="s">
        <v>27</v>
      </c>
      <c r="K97" s="1" t="s">
        <v>28</v>
      </c>
      <c r="L97" s="1" t="s">
        <v>29</v>
      </c>
    </row>
    <row r="98" spans="1:12" x14ac:dyDescent="0.35">
      <c r="A98" s="1" t="s">
        <v>64</v>
      </c>
      <c r="B98" s="1">
        <v>1101384</v>
      </c>
      <c r="C98" s="1">
        <v>1103287</v>
      </c>
      <c r="D98" s="1" t="s">
        <v>13</v>
      </c>
      <c r="E98" s="1" t="s">
        <v>14</v>
      </c>
      <c r="F98" s="1" t="s">
        <v>15</v>
      </c>
      <c r="G98" s="1">
        <v>99.17</v>
      </c>
      <c r="H98" s="1">
        <v>98.16</v>
      </c>
      <c r="I98" s="1" t="s">
        <v>16</v>
      </c>
      <c r="J98" s="1" t="s">
        <v>17</v>
      </c>
      <c r="K98" s="1" t="s">
        <v>18</v>
      </c>
      <c r="L98" s="1" t="s">
        <v>19</v>
      </c>
    </row>
    <row r="99" spans="1:12" x14ac:dyDescent="0.35">
      <c r="A99" s="1" t="s">
        <v>64</v>
      </c>
      <c r="B99" s="1">
        <v>1483363</v>
      </c>
      <c r="C99" s="1">
        <v>1486683</v>
      </c>
      <c r="D99" s="1" t="s">
        <v>13</v>
      </c>
      <c r="E99" s="1" t="s">
        <v>20</v>
      </c>
      <c r="F99" s="1" t="s">
        <v>21</v>
      </c>
      <c r="G99" s="1">
        <v>99.43</v>
      </c>
      <c r="H99" s="1">
        <v>80.87</v>
      </c>
      <c r="I99" s="1" t="s">
        <v>16</v>
      </c>
      <c r="J99" s="1" t="s">
        <v>22</v>
      </c>
      <c r="K99" s="1" t="s">
        <v>23</v>
      </c>
      <c r="L99" s="1" t="s">
        <v>24</v>
      </c>
    </row>
    <row r="100" spans="1:12" x14ac:dyDescent="0.35">
      <c r="A100" s="1" t="s">
        <v>64</v>
      </c>
      <c r="B100" s="1">
        <v>1567424</v>
      </c>
      <c r="C100" s="1">
        <v>1570972</v>
      </c>
      <c r="D100" s="1" t="s">
        <v>13</v>
      </c>
      <c r="E100" s="1" t="s">
        <v>25</v>
      </c>
      <c r="F100" s="1" t="s">
        <v>26</v>
      </c>
      <c r="G100" s="1">
        <v>99.63</v>
      </c>
      <c r="H100" s="1">
        <v>87.89</v>
      </c>
      <c r="I100" s="1" t="s">
        <v>16</v>
      </c>
      <c r="J100" s="1" t="s">
        <v>27</v>
      </c>
      <c r="K100" s="1" t="s">
        <v>28</v>
      </c>
      <c r="L100" s="1" t="s">
        <v>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2"/>
  <sheetViews>
    <sheetView workbookViewId="0">
      <selection sqref="A1:A1048576"/>
    </sheetView>
  </sheetViews>
  <sheetFormatPr defaultRowHeight="14.1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s="1" t="s">
        <v>12</v>
      </c>
      <c r="B2" s="1">
        <v>1101018</v>
      </c>
      <c r="C2" s="1">
        <v>1102930</v>
      </c>
      <c r="D2" s="1" t="s">
        <v>13</v>
      </c>
      <c r="E2" s="1" t="s">
        <v>19</v>
      </c>
      <c r="F2" s="1" t="s">
        <v>65</v>
      </c>
      <c r="G2" s="1">
        <v>99.58</v>
      </c>
      <c r="H2" s="1">
        <v>98.85</v>
      </c>
      <c r="I2" s="1" t="s">
        <v>66</v>
      </c>
      <c r="J2" s="1" t="s">
        <v>67</v>
      </c>
      <c r="K2" s="1" t="s">
        <v>68</v>
      </c>
      <c r="L2" s="1"/>
    </row>
    <row r="3" spans="1:12" x14ac:dyDescent="0.35">
      <c r="A3" s="1" t="s">
        <v>30</v>
      </c>
      <c r="B3" s="1">
        <v>1101018</v>
      </c>
      <c r="C3" s="1">
        <v>1102930</v>
      </c>
      <c r="D3" s="1" t="s">
        <v>13</v>
      </c>
      <c r="E3" s="1" t="s">
        <v>19</v>
      </c>
      <c r="F3" s="1" t="s">
        <v>65</v>
      </c>
      <c r="G3" s="1">
        <v>99.58</v>
      </c>
      <c r="H3" s="1">
        <v>98.85</v>
      </c>
      <c r="I3" s="1" t="s">
        <v>66</v>
      </c>
      <c r="J3" s="1" t="s">
        <v>67</v>
      </c>
      <c r="K3" s="1" t="s">
        <v>68</v>
      </c>
      <c r="L3" s="1"/>
    </row>
    <row r="4" spans="1:12" x14ac:dyDescent="0.35">
      <c r="A4" s="1" t="s">
        <v>31</v>
      </c>
      <c r="B4" s="1">
        <v>1101014</v>
      </c>
      <c r="C4" s="1">
        <v>1102926</v>
      </c>
      <c r="D4" s="1" t="s">
        <v>13</v>
      </c>
      <c r="E4" s="1" t="s">
        <v>19</v>
      </c>
      <c r="F4" s="1" t="s">
        <v>65</v>
      </c>
      <c r="G4" s="1">
        <v>99.58</v>
      </c>
      <c r="H4" s="1">
        <v>98.85</v>
      </c>
      <c r="I4" s="1" t="s">
        <v>66</v>
      </c>
      <c r="J4" s="1" t="s">
        <v>67</v>
      </c>
      <c r="K4" s="1" t="s">
        <v>68</v>
      </c>
      <c r="L4" s="1"/>
    </row>
    <row r="5" spans="1:12" x14ac:dyDescent="0.35">
      <c r="A5" s="1" t="s">
        <v>59</v>
      </c>
      <c r="B5" s="1">
        <v>1100886</v>
      </c>
      <c r="C5" s="1">
        <v>1102798</v>
      </c>
      <c r="D5" s="1" t="s">
        <v>13</v>
      </c>
      <c r="E5" s="1" t="s">
        <v>19</v>
      </c>
      <c r="F5" s="1" t="s">
        <v>65</v>
      </c>
      <c r="G5" s="1">
        <v>99.58</v>
      </c>
      <c r="H5" s="1">
        <v>98.85</v>
      </c>
      <c r="I5" s="1" t="s">
        <v>66</v>
      </c>
      <c r="J5" s="1" t="s">
        <v>67</v>
      </c>
      <c r="K5" s="1" t="s">
        <v>68</v>
      </c>
      <c r="L5" s="1"/>
    </row>
    <row r="6" spans="1:12" x14ac:dyDescent="0.35">
      <c r="A6" s="1" t="s">
        <v>37</v>
      </c>
      <c r="B6" s="1">
        <v>1118529</v>
      </c>
      <c r="C6" s="1">
        <v>1120441</v>
      </c>
      <c r="D6" s="1" t="s">
        <v>13</v>
      </c>
      <c r="E6" s="1" t="s">
        <v>19</v>
      </c>
      <c r="F6" s="1" t="s">
        <v>65</v>
      </c>
      <c r="G6" s="1">
        <v>99.58</v>
      </c>
      <c r="H6" s="1">
        <v>98.9</v>
      </c>
      <c r="I6" s="1" t="s">
        <v>66</v>
      </c>
      <c r="J6" s="1" t="s">
        <v>67</v>
      </c>
      <c r="K6" s="1" t="s">
        <v>68</v>
      </c>
      <c r="L6" s="1"/>
    </row>
    <row r="7" spans="1:12" x14ac:dyDescent="0.35">
      <c r="A7" s="1" t="s">
        <v>38</v>
      </c>
      <c r="B7" s="1">
        <v>1101012</v>
      </c>
      <c r="C7" s="1">
        <v>1102924</v>
      </c>
      <c r="D7" s="1" t="s">
        <v>13</v>
      </c>
      <c r="E7" s="1" t="s">
        <v>19</v>
      </c>
      <c r="F7" s="1" t="s">
        <v>65</v>
      </c>
      <c r="G7" s="1">
        <v>99.58</v>
      </c>
      <c r="H7" s="1">
        <v>98.85</v>
      </c>
      <c r="I7" s="1" t="s">
        <v>66</v>
      </c>
      <c r="J7" s="1" t="s">
        <v>67</v>
      </c>
      <c r="K7" s="1" t="s">
        <v>68</v>
      </c>
      <c r="L7" s="1"/>
    </row>
    <row r="8" spans="1:12" x14ac:dyDescent="0.35">
      <c r="A8" s="1" t="s">
        <v>39</v>
      </c>
      <c r="B8" s="1">
        <v>1101011</v>
      </c>
      <c r="C8" s="1">
        <v>1102923</v>
      </c>
      <c r="D8" s="1" t="s">
        <v>13</v>
      </c>
      <c r="E8" s="1" t="s">
        <v>19</v>
      </c>
      <c r="F8" s="1" t="s">
        <v>65</v>
      </c>
      <c r="G8" s="1">
        <v>99.58</v>
      </c>
      <c r="H8" s="1">
        <v>98.85</v>
      </c>
      <c r="I8" s="1" t="s">
        <v>66</v>
      </c>
      <c r="J8" s="1" t="s">
        <v>67</v>
      </c>
      <c r="K8" s="1" t="s">
        <v>68</v>
      </c>
      <c r="L8" s="1"/>
    </row>
    <row r="9" spans="1:12" x14ac:dyDescent="0.35">
      <c r="A9" s="1" t="s">
        <v>40</v>
      </c>
      <c r="B9" s="1">
        <v>1100886</v>
      </c>
      <c r="C9" s="1">
        <v>1102798</v>
      </c>
      <c r="D9" s="1" t="s">
        <v>13</v>
      </c>
      <c r="E9" s="1" t="s">
        <v>19</v>
      </c>
      <c r="F9" s="1" t="s">
        <v>65</v>
      </c>
      <c r="G9" s="1">
        <v>99.58</v>
      </c>
      <c r="H9" s="1">
        <v>98.85</v>
      </c>
      <c r="I9" s="1" t="s">
        <v>66</v>
      </c>
      <c r="J9" s="1" t="s">
        <v>67</v>
      </c>
      <c r="K9" s="1" t="s">
        <v>68</v>
      </c>
      <c r="L9" s="1"/>
    </row>
    <row r="10" spans="1:12" x14ac:dyDescent="0.35">
      <c r="A10" s="1" t="s">
        <v>41</v>
      </c>
      <c r="B10" s="1">
        <v>1069449</v>
      </c>
      <c r="C10" s="1">
        <v>1071361</v>
      </c>
      <c r="D10" s="1" t="s">
        <v>33</v>
      </c>
      <c r="E10" s="1" t="s">
        <v>19</v>
      </c>
      <c r="F10" s="1" t="s">
        <v>65</v>
      </c>
      <c r="G10" s="1">
        <v>99.58</v>
      </c>
      <c r="H10" s="1">
        <v>98.85</v>
      </c>
      <c r="I10" s="1" t="s">
        <v>66</v>
      </c>
      <c r="J10" s="1" t="s">
        <v>67</v>
      </c>
      <c r="K10" s="1" t="s">
        <v>68</v>
      </c>
      <c r="L10" s="1"/>
    </row>
    <row r="11" spans="1:12" x14ac:dyDescent="0.35">
      <c r="A11" s="1" t="s">
        <v>42</v>
      </c>
      <c r="B11" s="1">
        <v>1603107</v>
      </c>
      <c r="C11" s="1">
        <v>1605019</v>
      </c>
      <c r="D11" s="1" t="s">
        <v>13</v>
      </c>
      <c r="E11" s="1" t="s">
        <v>19</v>
      </c>
      <c r="F11" s="1" t="s">
        <v>65</v>
      </c>
      <c r="G11" s="1">
        <v>99.58</v>
      </c>
      <c r="H11" s="1">
        <v>98.85</v>
      </c>
      <c r="I11" s="1" t="s">
        <v>66</v>
      </c>
      <c r="J11" s="1" t="s">
        <v>67</v>
      </c>
      <c r="K11" s="1" t="s">
        <v>68</v>
      </c>
      <c r="L11" s="1"/>
    </row>
    <row r="12" spans="1:12" x14ac:dyDescent="0.35">
      <c r="A12" s="1" t="s">
        <v>43</v>
      </c>
      <c r="B12" s="1">
        <v>1100317</v>
      </c>
      <c r="C12" s="1">
        <v>1102229</v>
      </c>
      <c r="D12" s="1" t="s">
        <v>13</v>
      </c>
      <c r="E12" s="1" t="s">
        <v>19</v>
      </c>
      <c r="F12" s="1" t="s">
        <v>65</v>
      </c>
      <c r="G12" s="1">
        <v>99.58</v>
      </c>
      <c r="H12" s="1">
        <v>98.85</v>
      </c>
      <c r="I12" s="1" t="s">
        <v>66</v>
      </c>
      <c r="J12" s="1" t="s">
        <v>67</v>
      </c>
      <c r="K12" s="1" t="s">
        <v>68</v>
      </c>
      <c r="L12" s="1"/>
    </row>
    <row r="13" spans="1:12" x14ac:dyDescent="0.35">
      <c r="A13" s="1" t="s">
        <v>44</v>
      </c>
      <c r="B13" s="1">
        <v>1100811</v>
      </c>
      <c r="C13" s="1">
        <v>1102723</v>
      </c>
      <c r="D13" s="1" t="s">
        <v>13</v>
      </c>
      <c r="E13" s="1" t="s">
        <v>19</v>
      </c>
      <c r="F13" s="1" t="s">
        <v>65</v>
      </c>
      <c r="G13" s="1">
        <v>99.58</v>
      </c>
      <c r="H13" s="1">
        <v>98.85</v>
      </c>
      <c r="I13" s="1" t="s">
        <v>66</v>
      </c>
      <c r="J13" s="1" t="s">
        <v>67</v>
      </c>
      <c r="K13" s="1" t="s">
        <v>68</v>
      </c>
      <c r="L13" s="1"/>
    </row>
    <row r="14" spans="1:12" x14ac:dyDescent="0.35">
      <c r="A14" s="1" t="s">
        <v>45</v>
      </c>
      <c r="B14" s="1">
        <v>1101062</v>
      </c>
      <c r="C14" s="1">
        <v>1102974</v>
      </c>
      <c r="D14" s="1" t="s">
        <v>13</v>
      </c>
      <c r="E14" s="1" t="s">
        <v>19</v>
      </c>
      <c r="F14" s="1" t="s">
        <v>65</v>
      </c>
      <c r="G14" s="1">
        <v>99.58</v>
      </c>
      <c r="H14" s="1">
        <v>98.85</v>
      </c>
      <c r="I14" s="1" t="s">
        <v>66</v>
      </c>
      <c r="J14" s="1" t="s">
        <v>67</v>
      </c>
      <c r="K14" s="1" t="s">
        <v>68</v>
      </c>
      <c r="L14" s="1"/>
    </row>
    <row r="15" spans="1:12" x14ac:dyDescent="0.35">
      <c r="A15" s="1" t="s">
        <v>46</v>
      </c>
      <c r="B15" s="1">
        <v>1100884</v>
      </c>
      <c r="C15" s="1">
        <v>1102796</v>
      </c>
      <c r="D15" s="1" t="s">
        <v>13</v>
      </c>
      <c r="E15" s="1" t="s">
        <v>19</v>
      </c>
      <c r="F15" s="1" t="s">
        <v>65</v>
      </c>
      <c r="G15" s="1">
        <v>99.58</v>
      </c>
      <c r="H15" s="1">
        <v>98.85</v>
      </c>
      <c r="I15" s="1" t="s">
        <v>66</v>
      </c>
      <c r="J15" s="1" t="s">
        <v>67</v>
      </c>
      <c r="K15" s="1" t="s">
        <v>68</v>
      </c>
      <c r="L15" s="1"/>
    </row>
    <row r="16" spans="1:12" x14ac:dyDescent="0.35">
      <c r="A16" s="1" t="s">
        <v>47</v>
      </c>
      <c r="B16" s="1">
        <v>1827807</v>
      </c>
      <c r="C16" s="1">
        <v>1829718</v>
      </c>
      <c r="D16" s="1" t="s">
        <v>13</v>
      </c>
      <c r="E16" s="1" t="s">
        <v>19</v>
      </c>
      <c r="F16" s="1" t="s">
        <v>65</v>
      </c>
      <c r="G16" s="1">
        <v>99.53</v>
      </c>
      <c r="H16" s="1">
        <v>98.8</v>
      </c>
      <c r="I16" s="1" t="s">
        <v>66</v>
      </c>
      <c r="J16" s="1" t="s">
        <v>67</v>
      </c>
      <c r="K16" s="1" t="s">
        <v>68</v>
      </c>
      <c r="L16" s="1"/>
    </row>
    <row r="17" spans="1:12" x14ac:dyDescent="0.35">
      <c r="A17" s="1" t="s">
        <v>48</v>
      </c>
      <c r="B17" s="1">
        <v>1118472</v>
      </c>
      <c r="C17" s="1">
        <v>1120384</v>
      </c>
      <c r="D17" s="1" t="s">
        <v>13</v>
      </c>
      <c r="E17" s="1" t="s">
        <v>19</v>
      </c>
      <c r="F17" s="1" t="s">
        <v>65</v>
      </c>
      <c r="G17" s="1">
        <v>99.58</v>
      </c>
      <c r="H17" s="1">
        <v>98.9</v>
      </c>
      <c r="I17" s="1" t="s">
        <v>66</v>
      </c>
      <c r="J17" s="1" t="s">
        <v>67</v>
      </c>
      <c r="K17" s="1" t="s">
        <v>68</v>
      </c>
      <c r="L17" s="1"/>
    </row>
    <row r="18" spans="1:12" x14ac:dyDescent="0.35">
      <c r="A18" s="1" t="s">
        <v>49</v>
      </c>
      <c r="B18" s="1">
        <v>1101012</v>
      </c>
      <c r="C18" s="1">
        <v>1102924</v>
      </c>
      <c r="D18" s="1" t="s">
        <v>13</v>
      </c>
      <c r="E18" s="1" t="s">
        <v>19</v>
      </c>
      <c r="F18" s="1" t="s">
        <v>65</v>
      </c>
      <c r="G18" s="1">
        <v>99.58</v>
      </c>
      <c r="H18" s="1">
        <v>98.85</v>
      </c>
      <c r="I18" s="1" t="s">
        <v>66</v>
      </c>
      <c r="J18" s="1" t="s">
        <v>67</v>
      </c>
      <c r="K18" s="1" t="s">
        <v>68</v>
      </c>
      <c r="L18" s="1"/>
    </row>
    <row r="19" spans="1:12" x14ac:dyDescent="0.35">
      <c r="A19" s="1" t="s">
        <v>50</v>
      </c>
      <c r="B19" s="1">
        <v>1100886</v>
      </c>
      <c r="C19" s="1">
        <v>1102798</v>
      </c>
      <c r="D19" s="1" t="s">
        <v>13</v>
      </c>
      <c r="E19" s="1" t="s">
        <v>19</v>
      </c>
      <c r="F19" s="1" t="s">
        <v>65</v>
      </c>
      <c r="G19" s="1">
        <v>99.58</v>
      </c>
      <c r="H19" s="1">
        <v>98.85</v>
      </c>
      <c r="I19" s="1" t="s">
        <v>66</v>
      </c>
      <c r="J19" s="1" t="s">
        <v>67</v>
      </c>
      <c r="K19" s="1" t="s">
        <v>68</v>
      </c>
      <c r="L19" s="1"/>
    </row>
    <row r="20" spans="1:12" x14ac:dyDescent="0.35">
      <c r="A20" s="1" t="s">
        <v>51</v>
      </c>
      <c r="B20" s="1">
        <v>1101015</v>
      </c>
      <c r="C20" s="1">
        <v>1102927</v>
      </c>
      <c r="D20" s="1" t="s">
        <v>13</v>
      </c>
      <c r="E20" s="1" t="s">
        <v>19</v>
      </c>
      <c r="F20" s="1" t="s">
        <v>65</v>
      </c>
      <c r="G20" s="1">
        <v>99.58</v>
      </c>
      <c r="H20" s="1">
        <v>98.85</v>
      </c>
      <c r="I20" s="1" t="s">
        <v>66</v>
      </c>
      <c r="J20" s="1" t="s">
        <v>67</v>
      </c>
      <c r="K20" s="1" t="s">
        <v>68</v>
      </c>
      <c r="L20" s="1"/>
    </row>
    <row r="21" spans="1:12" x14ac:dyDescent="0.35">
      <c r="A21" s="1" t="s">
        <v>52</v>
      </c>
      <c r="B21" s="1">
        <v>1100960</v>
      </c>
      <c r="C21" s="1">
        <v>1102872</v>
      </c>
      <c r="D21" s="1" t="s">
        <v>13</v>
      </c>
      <c r="E21" s="1" t="s">
        <v>19</v>
      </c>
      <c r="F21" s="1" t="s">
        <v>65</v>
      </c>
      <c r="G21" s="1">
        <v>99.58</v>
      </c>
      <c r="H21" s="1">
        <v>98.85</v>
      </c>
      <c r="I21" s="1" t="s">
        <v>66</v>
      </c>
      <c r="J21" s="1" t="s">
        <v>67</v>
      </c>
      <c r="K21" s="1" t="s">
        <v>68</v>
      </c>
      <c r="L21" s="1"/>
    </row>
    <row r="22" spans="1:12" x14ac:dyDescent="0.35">
      <c r="A22" s="1" t="s">
        <v>53</v>
      </c>
      <c r="B22" s="1">
        <v>1100874</v>
      </c>
      <c r="C22" s="1">
        <v>1102786</v>
      </c>
      <c r="D22" s="1" t="s">
        <v>13</v>
      </c>
      <c r="E22" s="1" t="s">
        <v>19</v>
      </c>
      <c r="F22" s="1" t="s">
        <v>65</v>
      </c>
      <c r="G22" s="1">
        <v>99.58</v>
      </c>
      <c r="H22" s="1">
        <v>98.85</v>
      </c>
      <c r="I22" s="1" t="s">
        <v>66</v>
      </c>
      <c r="J22" s="1" t="s">
        <v>67</v>
      </c>
      <c r="K22" s="1" t="s">
        <v>68</v>
      </c>
      <c r="L22" s="1"/>
    </row>
    <row r="23" spans="1:12" x14ac:dyDescent="0.35">
      <c r="A23" s="1" t="s">
        <v>54</v>
      </c>
      <c r="B23" s="1">
        <v>1100851</v>
      </c>
      <c r="C23" s="1">
        <v>1102763</v>
      </c>
      <c r="D23" s="1" t="s">
        <v>13</v>
      </c>
      <c r="E23" s="1" t="s">
        <v>19</v>
      </c>
      <c r="F23" s="1" t="s">
        <v>65</v>
      </c>
      <c r="G23" s="1">
        <v>99.58</v>
      </c>
      <c r="H23" s="1">
        <v>98.85</v>
      </c>
      <c r="I23" s="1" t="s">
        <v>66</v>
      </c>
      <c r="J23" s="1" t="s">
        <v>67</v>
      </c>
      <c r="K23" s="1" t="s">
        <v>68</v>
      </c>
      <c r="L23" s="1"/>
    </row>
    <row r="24" spans="1:12" x14ac:dyDescent="0.35">
      <c r="A24" s="1" t="s">
        <v>55</v>
      </c>
      <c r="B24" s="1">
        <v>1100641</v>
      </c>
      <c r="C24" s="1">
        <v>1102553</v>
      </c>
      <c r="D24" s="1" t="s">
        <v>13</v>
      </c>
      <c r="E24" s="1" t="s">
        <v>19</v>
      </c>
      <c r="F24" s="1" t="s">
        <v>65</v>
      </c>
      <c r="G24" s="1">
        <v>99.58</v>
      </c>
      <c r="H24" s="1">
        <v>98.85</v>
      </c>
      <c r="I24" s="1" t="s">
        <v>66</v>
      </c>
      <c r="J24" s="1" t="s">
        <v>67</v>
      </c>
      <c r="K24" s="1" t="s">
        <v>68</v>
      </c>
      <c r="L24" s="1"/>
    </row>
    <row r="25" spans="1:12" x14ac:dyDescent="0.35">
      <c r="A25" s="1" t="s">
        <v>56</v>
      </c>
      <c r="B25" s="1">
        <v>1100895</v>
      </c>
      <c r="C25" s="1">
        <v>1102807</v>
      </c>
      <c r="D25" s="1" t="s">
        <v>13</v>
      </c>
      <c r="E25" s="1" t="s">
        <v>19</v>
      </c>
      <c r="F25" s="1" t="s">
        <v>65</v>
      </c>
      <c r="G25" s="1">
        <v>99.58</v>
      </c>
      <c r="H25" s="1">
        <v>98.85</v>
      </c>
      <c r="I25" s="1" t="s">
        <v>66</v>
      </c>
      <c r="J25" s="1" t="s">
        <v>67</v>
      </c>
      <c r="K25" s="1" t="s">
        <v>68</v>
      </c>
      <c r="L25" s="1"/>
    </row>
    <row r="26" spans="1:12" x14ac:dyDescent="0.35">
      <c r="A26" s="1" t="s">
        <v>57</v>
      </c>
      <c r="B26" s="1">
        <v>1100925</v>
      </c>
      <c r="C26" s="1">
        <v>1102837</v>
      </c>
      <c r="D26" s="1" t="s">
        <v>13</v>
      </c>
      <c r="E26" s="1" t="s">
        <v>19</v>
      </c>
      <c r="F26" s="1" t="s">
        <v>65</v>
      </c>
      <c r="G26" s="1">
        <v>99.58</v>
      </c>
      <c r="H26" s="1">
        <v>98.85</v>
      </c>
      <c r="I26" s="1" t="s">
        <v>66</v>
      </c>
      <c r="J26" s="1" t="s">
        <v>67</v>
      </c>
      <c r="K26" s="1" t="s">
        <v>68</v>
      </c>
      <c r="L26" s="1"/>
    </row>
    <row r="27" spans="1:12" x14ac:dyDescent="0.35">
      <c r="A27" s="1" t="s">
        <v>58</v>
      </c>
      <c r="B27" s="1">
        <v>1101016</v>
      </c>
      <c r="C27" s="1">
        <v>1102928</v>
      </c>
      <c r="D27" s="1" t="s">
        <v>13</v>
      </c>
      <c r="E27" s="1" t="s">
        <v>19</v>
      </c>
      <c r="F27" s="1" t="s">
        <v>65</v>
      </c>
      <c r="G27" s="1">
        <v>99.58</v>
      </c>
      <c r="H27" s="1">
        <v>98.85</v>
      </c>
      <c r="I27" s="1" t="s">
        <v>66</v>
      </c>
      <c r="J27" s="1" t="s">
        <v>67</v>
      </c>
      <c r="K27" s="1" t="s">
        <v>68</v>
      </c>
      <c r="L27" s="1"/>
    </row>
    <row r="28" spans="1:12" x14ac:dyDescent="0.35">
      <c r="A28" s="1" t="s">
        <v>60</v>
      </c>
      <c r="B28" s="1">
        <v>1040828</v>
      </c>
      <c r="C28" s="1">
        <v>1042740</v>
      </c>
      <c r="D28" s="1" t="s">
        <v>13</v>
      </c>
      <c r="E28" s="1" t="s">
        <v>19</v>
      </c>
      <c r="F28" s="1" t="s">
        <v>65</v>
      </c>
      <c r="G28" s="1">
        <v>99.58</v>
      </c>
      <c r="H28" s="1">
        <v>98.85</v>
      </c>
      <c r="I28" s="1" t="s">
        <v>66</v>
      </c>
      <c r="J28" s="1" t="s">
        <v>67</v>
      </c>
      <c r="K28" s="1" t="s">
        <v>68</v>
      </c>
      <c r="L28" s="1"/>
    </row>
    <row r="29" spans="1:12" x14ac:dyDescent="0.35">
      <c r="A29" s="1" t="s">
        <v>61</v>
      </c>
      <c r="B29" s="1">
        <v>479823</v>
      </c>
      <c r="C29" s="1">
        <v>481735</v>
      </c>
      <c r="D29" s="1" t="s">
        <v>13</v>
      </c>
      <c r="E29" s="1" t="s">
        <v>19</v>
      </c>
      <c r="F29" s="1" t="s">
        <v>65</v>
      </c>
      <c r="G29" s="1">
        <v>99.58</v>
      </c>
      <c r="H29" s="1">
        <v>98.85</v>
      </c>
      <c r="I29" s="1" t="s">
        <v>66</v>
      </c>
      <c r="J29" s="1" t="s">
        <v>67</v>
      </c>
      <c r="K29" s="1" t="s">
        <v>68</v>
      </c>
      <c r="L29" s="1"/>
    </row>
    <row r="30" spans="1:12" x14ac:dyDescent="0.35">
      <c r="A30" s="1" t="s">
        <v>62</v>
      </c>
      <c r="B30" s="1">
        <v>1101018</v>
      </c>
      <c r="C30" s="1">
        <v>1102930</v>
      </c>
      <c r="D30" s="1" t="s">
        <v>13</v>
      </c>
      <c r="E30" s="1" t="s">
        <v>19</v>
      </c>
      <c r="F30" s="1" t="s">
        <v>65</v>
      </c>
      <c r="G30" s="1">
        <v>99.58</v>
      </c>
      <c r="H30" s="1">
        <v>98.85</v>
      </c>
      <c r="I30" s="1" t="s">
        <v>66</v>
      </c>
      <c r="J30" s="1" t="s">
        <v>67</v>
      </c>
      <c r="K30" s="1" t="s">
        <v>68</v>
      </c>
      <c r="L30" s="1"/>
    </row>
    <row r="31" spans="1:12" x14ac:dyDescent="0.35">
      <c r="A31" s="1" t="s">
        <v>63</v>
      </c>
      <c r="B31" s="1">
        <v>1101018</v>
      </c>
      <c r="C31" s="1">
        <v>1102930</v>
      </c>
      <c r="D31" s="1" t="s">
        <v>13</v>
      </c>
      <c r="E31" s="1" t="s">
        <v>19</v>
      </c>
      <c r="F31" s="1" t="s">
        <v>65</v>
      </c>
      <c r="G31" s="1">
        <v>99.58</v>
      </c>
      <c r="H31" s="1">
        <v>98.85</v>
      </c>
      <c r="I31" s="1" t="s">
        <v>66</v>
      </c>
      <c r="J31" s="1" t="s">
        <v>67</v>
      </c>
      <c r="K31" s="1" t="s">
        <v>68</v>
      </c>
      <c r="L31" s="1"/>
    </row>
    <row r="32" spans="1:12" x14ac:dyDescent="0.35">
      <c r="A32" s="1" t="s">
        <v>64</v>
      </c>
      <c r="B32" s="1">
        <v>1101375</v>
      </c>
      <c r="C32" s="1">
        <v>1103287</v>
      </c>
      <c r="D32" s="1" t="s">
        <v>13</v>
      </c>
      <c r="E32" s="1" t="s">
        <v>19</v>
      </c>
      <c r="F32" s="1" t="s">
        <v>65</v>
      </c>
      <c r="G32" s="1">
        <v>99.58</v>
      </c>
      <c r="H32" s="1">
        <v>98.85</v>
      </c>
      <c r="I32" s="1" t="s">
        <v>66</v>
      </c>
      <c r="J32" s="1" t="s">
        <v>67</v>
      </c>
      <c r="K32" s="1" t="s">
        <v>68</v>
      </c>
      <c r="L32"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25" sqref="E25"/>
    </sheetView>
  </sheetViews>
  <sheetFormatPr defaultRowHeight="14.15" x14ac:dyDescent="0.35"/>
  <sheetData>
    <row r="1" spans="1:1" x14ac:dyDescent="0.35">
      <c r="A1" t="s">
        <v>80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03761-A022-4153-9C6C-0719D4109BEC}">
  <dimension ref="A1:D36"/>
  <sheetViews>
    <sheetView workbookViewId="0">
      <selection activeCell="D12" sqref="D12"/>
    </sheetView>
  </sheetViews>
  <sheetFormatPr defaultRowHeight="14.15" x14ac:dyDescent="0.35"/>
  <cols>
    <col min="4" max="4" width="27.7109375" style="2" customWidth="1"/>
  </cols>
  <sheetData>
    <row r="1" spans="1:4" x14ac:dyDescent="0.35">
      <c r="A1" t="s">
        <v>157</v>
      </c>
      <c r="B1" t="s">
        <v>81</v>
      </c>
      <c r="C1" t="s">
        <v>82</v>
      </c>
      <c r="D1" s="2" t="s">
        <v>83</v>
      </c>
    </row>
    <row r="2" spans="1:4" x14ac:dyDescent="0.35">
      <c r="A2" t="s">
        <v>12</v>
      </c>
      <c r="B2" s="3" t="s">
        <v>85</v>
      </c>
      <c r="C2">
        <v>4.13</v>
      </c>
      <c r="D2" s="2" t="s">
        <v>86</v>
      </c>
    </row>
    <row r="3" spans="1:4" x14ac:dyDescent="0.35">
      <c r="A3" t="s">
        <v>30</v>
      </c>
      <c r="B3" s="3" t="s">
        <v>88</v>
      </c>
      <c r="C3">
        <v>4.13</v>
      </c>
      <c r="D3" s="2" t="s">
        <v>86</v>
      </c>
    </row>
    <row r="4" spans="1:4" x14ac:dyDescent="0.35">
      <c r="A4" t="s">
        <v>31</v>
      </c>
      <c r="B4" s="3" t="s">
        <v>90</v>
      </c>
      <c r="C4">
        <v>4.16</v>
      </c>
      <c r="D4" s="2" t="s">
        <v>86</v>
      </c>
    </row>
    <row r="5" spans="1:4" x14ac:dyDescent="0.35">
      <c r="A5" t="s">
        <v>59</v>
      </c>
      <c r="B5" s="3" t="s">
        <v>92</v>
      </c>
      <c r="C5">
        <v>4.16</v>
      </c>
      <c r="D5" s="2" t="s">
        <v>86</v>
      </c>
    </row>
    <row r="6" spans="1:4" x14ac:dyDescent="0.35">
      <c r="A6" t="s">
        <v>60</v>
      </c>
      <c r="B6" s="3" t="s">
        <v>94</v>
      </c>
      <c r="C6">
        <v>4.4800000000000004</v>
      </c>
      <c r="D6" s="2" t="s">
        <v>86</v>
      </c>
    </row>
    <row r="7" spans="1:4" x14ac:dyDescent="0.35">
      <c r="A7" t="s">
        <v>61</v>
      </c>
      <c r="B7" s="3" t="s">
        <v>96</v>
      </c>
      <c r="C7">
        <v>3.58</v>
      </c>
      <c r="D7" s="2" t="s">
        <v>86</v>
      </c>
    </row>
    <row r="8" spans="1:4" x14ac:dyDescent="0.35">
      <c r="A8" t="s">
        <v>62</v>
      </c>
      <c r="B8" s="3" t="s">
        <v>98</v>
      </c>
      <c r="C8">
        <v>4.18</v>
      </c>
      <c r="D8" s="2" t="s">
        <v>99</v>
      </c>
    </row>
    <row r="9" spans="1:4" x14ac:dyDescent="0.35">
      <c r="A9" t="s">
        <v>63</v>
      </c>
      <c r="B9" s="3" t="s">
        <v>101</v>
      </c>
      <c r="C9">
        <v>4.1900000000000004</v>
      </c>
      <c r="D9" s="2" t="s">
        <v>102</v>
      </c>
    </row>
    <row r="10" spans="1:4" x14ac:dyDescent="0.35">
      <c r="A10" t="s">
        <v>64</v>
      </c>
      <c r="B10" s="3" t="s">
        <v>104</v>
      </c>
      <c r="C10">
        <v>4.2</v>
      </c>
      <c r="D10" s="2" t="s">
        <v>105</v>
      </c>
    </row>
    <row r="11" spans="1:4" x14ac:dyDescent="0.35">
      <c r="A11" t="s">
        <v>32</v>
      </c>
      <c r="B11" s="3" t="s">
        <v>107</v>
      </c>
      <c r="C11">
        <v>5.44</v>
      </c>
      <c r="D11">
        <v>0</v>
      </c>
    </row>
    <row r="12" spans="1:4" x14ac:dyDescent="0.35">
      <c r="A12" t="s">
        <v>34</v>
      </c>
      <c r="B12" s="3" t="s">
        <v>109</v>
      </c>
      <c r="C12">
        <v>2.06</v>
      </c>
      <c r="D12">
        <v>0</v>
      </c>
    </row>
    <row r="13" spans="1:4" x14ac:dyDescent="0.35">
      <c r="A13" t="s">
        <v>36</v>
      </c>
      <c r="B13" s="3" t="s">
        <v>111</v>
      </c>
      <c r="C13">
        <v>2.06</v>
      </c>
      <c r="D13">
        <v>0</v>
      </c>
    </row>
    <row r="14" spans="1:4" x14ac:dyDescent="0.35">
      <c r="A14" t="s">
        <v>37</v>
      </c>
      <c r="B14" t="s">
        <v>113</v>
      </c>
      <c r="C14">
        <v>3.82</v>
      </c>
      <c r="D14" s="2" t="s">
        <v>99</v>
      </c>
    </row>
    <row r="15" spans="1:4" x14ac:dyDescent="0.35">
      <c r="A15" t="s">
        <v>38</v>
      </c>
      <c r="B15" t="s">
        <v>115</v>
      </c>
      <c r="C15">
        <v>4.16</v>
      </c>
      <c r="D15" s="2" t="s">
        <v>99</v>
      </c>
    </row>
    <row r="16" spans="1:4" x14ac:dyDescent="0.35">
      <c r="A16" t="s">
        <v>39</v>
      </c>
      <c r="B16" s="3" t="s">
        <v>117</v>
      </c>
      <c r="C16">
        <v>3.82</v>
      </c>
      <c r="D16" s="2" t="s">
        <v>99</v>
      </c>
    </row>
    <row r="17" spans="1:4" x14ac:dyDescent="0.35">
      <c r="A17" t="s">
        <v>40</v>
      </c>
      <c r="B17" s="3" t="s">
        <v>119</v>
      </c>
      <c r="C17">
        <v>4.16</v>
      </c>
      <c r="D17" s="2" t="s">
        <v>99</v>
      </c>
    </row>
    <row r="18" spans="1:4" x14ac:dyDescent="0.35">
      <c r="A18" t="s">
        <v>41</v>
      </c>
      <c r="B18" t="s">
        <v>121</v>
      </c>
      <c r="C18">
        <v>2.6</v>
      </c>
      <c r="D18" s="2" t="s">
        <v>99</v>
      </c>
    </row>
    <row r="19" spans="1:4" x14ac:dyDescent="0.35">
      <c r="A19" t="s">
        <v>42</v>
      </c>
      <c r="B19" t="s">
        <v>123</v>
      </c>
      <c r="C19">
        <v>3.09</v>
      </c>
      <c r="D19" s="2" t="s">
        <v>99</v>
      </c>
    </row>
    <row r="20" spans="1:4" x14ac:dyDescent="0.35">
      <c r="A20" t="s">
        <v>43</v>
      </c>
      <c r="B20" t="s">
        <v>125</v>
      </c>
      <c r="C20">
        <v>4.13</v>
      </c>
      <c r="D20" s="2" t="s">
        <v>99</v>
      </c>
    </row>
    <row r="21" spans="1:4" x14ac:dyDescent="0.35">
      <c r="A21" t="s">
        <v>44</v>
      </c>
      <c r="B21" s="3" t="s">
        <v>127</v>
      </c>
      <c r="C21">
        <v>3.77</v>
      </c>
      <c r="D21" s="2" t="s">
        <v>99</v>
      </c>
    </row>
    <row r="22" spans="1:4" x14ac:dyDescent="0.35">
      <c r="A22" t="s">
        <v>45</v>
      </c>
      <c r="B22" s="3" t="s">
        <v>129</v>
      </c>
      <c r="C22">
        <v>4.18</v>
      </c>
      <c r="D22" s="2" t="s">
        <v>99</v>
      </c>
    </row>
    <row r="23" spans="1:4" x14ac:dyDescent="0.35">
      <c r="A23" t="s">
        <v>46</v>
      </c>
      <c r="B23" s="3" t="s">
        <v>131</v>
      </c>
      <c r="C23">
        <v>4.18</v>
      </c>
      <c r="D23" s="2" t="s">
        <v>99</v>
      </c>
    </row>
    <row r="24" spans="1:4" x14ac:dyDescent="0.35">
      <c r="A24" t="s">
        <v>47</v>
      </c>
      <c r="B24" s="3" t="s">
        <v>133</v>
      </c>
      <c r="C24">
        <v>3.79</v>
      </c>
      <c r="D24" s="2" t="s">
        <v>134</v>
      </c>
    </row>
    <row r="25" spans="1:4" x14ac:dyDescent="0.35">
      <c r="A25" t="s">
        <v>48</v>
      </c>
      <c r="B25" s="3" t="s">
        <v>136</v>
      </c>
      <c r="C25">
        <v>3.31</v>
      </c>
      <c r="D25" s="2" t="s">
        <v>99</v>
      </c>
    </row>
    <row r="26" spans="1:4" x14ac:dyDescent="0.35">
      <c r="A26" t="s">
        <v>49</v>
      </c>
      <c r="B26" s="3" t="s">
        <v>138</v>
      </c>
      <c r="C26">
        <v>4.17</v>
      </c>
      <c r="D26" s="2" t="s">
        <v>99</v>
      </c>
    </row>
    <row r="27" spans="1:4" x14ac:dyDescent="0.35">
      <c r="A27" t="s">
        <v>50</v>
      </c>
      <c r="B27" s="3" t="s">
        <v>140</v>
      </c>
      <c r="C27">
        <v>4.16</v>
      </c>
      <c r="D27" s="2" t="s">
        <v>99</v>
      </c>
    </row>
    <row r="28" spans="1:4" x14ac:dyDescent="0.35">
      <c r="A28" t="s">
        <v>51</v>
      </c>
      <c r="B28" s="3" t="s">
        <v>142</v>
      </c>
      <c r="C28">
        <v>4.17</v>
      </c>
      <c r="D28" s="2" t="s">
        <v>99</v>
      </c>
    </row>
    <row r="29" spans="1:4" x14ac:dyDescent="0.35">
      <c r="A29" t="s">
        <v>52</v>
      </c>
      <c r="B29" s="3" t="s">
        <v>144</v>
      </c>
      <c r="C29">
        <v>4.17</v>
      </c>
      <c r="D29" s="2" t="s">
        <v>99</v>
      </c>
    </row>
    <row r="30" spans="1:4" x14ac:dyDescent="0.35">
      <c r="A30" t="s">
        <v>53</v>
      </c>
      <c r="B30" s="3" t="s">
        <v>146</v>
      </c>
      <c r="C30">
        <v>4.18</v>
      </c>
      <c r="D30" s="2" t="s">
        <v>99</v>
      </c>
    </row>
    <row r="31" spans="1:4" x14ac:dyDescent="0.35">
      <c r="A31" s="5" t="s">
        <v>54</v>
      </c>
      <c r="B31" s="6" t="s">
        <v>148</v>
      </c>
      <c r="C31" s="5">
        <v>4.18</v>
      </c>
      <c r="D31" s="7" t="s">
        <v>99</v>
      </c>
    </row>
    <row r="32" spans="1:4" x14ac:dyDescent="0.35">
      <c r="A32" t="s">
        <v>55</v>
      </c>
      <c r="B32" s="3" t="s">
        <v>150</v>
      </c>
      <c r="C32">
        <v>4.16</v>
      </c>
      <c r="D32" s="2" t="s">
        <v>99</v>
      </c>
    </row>
    <row r="33" spans="1:4" x14ac:dyDescent="0.35">
      <c r="A33" t="s">
        <v>56</v>
      </c>
      <c r="B33" s="3" t="s">
        <v>152</v>
      </c>
      <c r="C33">
        <v>4.18</v>
      </c>
      <c r="D33" s="2" t="s">
        <v>99</v>
      </c>
    </row>
    <row r="34" spans="1:4" x14ac:dyDescent="0.35">
      <c r="A34" t="s">
        <v>57</v>
      </c>
      <c r="B34" s="3" t="s">
        <v>154</v>
      </c>
      <c r="C34">
        <v>3.75</v>
      </c>
      <c r="D34" s="2" t="s">
        <v>99</v>
      </c>
    </row>
    <row r="35" spans="1:4" x14ac:dyDescent="0.35">
      <c r="A35" t="s">
        <v>58</v>
      </c>
      <c r="B35" s="3" t="s">
        <v>156</v>
      </c>
      <c r="C35">
        <v>4.16</v>
      </c>
      <c r="D35" s="2" t="s">
        <v>99</v>
      </c>
    </row>
    <row r="36" spans="1:4" x14ac:dyDescent="0.35">
      <c r="C36">
        <f>AVERAGE(C2:C35)</f>
        <v>3.9135294117647068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83EA-64D5-4101-8AA0-B045071CA17F}">
  <dimension ref="A1:X60"/>
  <sheetViews>
    <sheetView tabSelected="1" workbookViewId="0">
      <selection activeCell="E29" sqref="E29"/>
    </sheetView>
  </sheetViews>
  <sheetFormatPr defaultRowHeight="14.15" x14ac:dyDescent="0.35"/>
  <cols>
    <col min="1" max="1" width="8" customWidth="1"/>
    <col min="2" max="2" width="19.140625" customWidth="1"/>
    <col min="3" max="3" width="10.640625" customWidth="1"/>
    <col min="4" max="4" width="15.0703125" customWidth="1"/>
    <col min="5" max="5" width="15.28515625" customWidth="1"/>
    <col min="6" max="6" width="17.0703125" customWidth="1"/>
    <col min="7" max="7" width="7.140625" customWidth="1"/>
    <col min="8" max="8" width="6.85546875" customWidth="1"/>
    <col min="9" max="9" width="10.78515625" customWidth="1"/>
    <col min="10" max="10" width="7.85546875" customWidth="1"/>
    <col min="11" max="11" width="10.85546875" customWidth="1"/>
    <col min="15" max="15" width="11.7109375" bestFit="1" customWidth="1"/>
    <col min="16" max="16" width="11.640625" customWidth="1"/>
    <col min="17" max="17" width="13.92578125" customWidth="1"/>
  </cols>
  <sheetData>
    <row r="1" spans="1:24" ht="18" x14ac:dyDescent="0.45">
      <c r="A1" s="8"/>
      <c r="D1" s="18" t="s">
        <v>159</v>
      </c>
      <c r="E1" s="18"/>
      <c r="F1" s="18"/>
      <c r="G1" s="18"/>
      <c r="H1" s="18"/>
      <c r="I1" s="18" t="s">
        <v>160</v>
      </c>
      <c r="J1" s="18"/>
      <c r="K1" s="18"/>
      <c r="L1" s="18"/>
      <c r="M1" s="18"/>
      <c r="N1" s="18"/>
      <c r="O1" s="18"/>
      <c r="P1" s="18"/>
      <c r="Q1" s="18"/>
      <c r="R1" s="18"/>
      <c r="S1" s="18"/>
      <c r="T1" s="18"/>
      <c r="U1" s="18"/>
      <c r="V1" s="18"/>
      <c r="W1" s="18"/>
      <c r="X1" t="s">
        <v>161</v>
      </c>
    </row>
    <row r="2" spans="1:24" x14ac:dyDescent="0.35">
      <c r="D2" s="18" t="s">
        <v>162</v>
      </c>
      <c r="E2" s="18"/>
      <c r="F2" s="18"/>
      <c r="G2" s="17" t="s">
        <v>230</v>
      </c>
      <c r="H2" s="17" t="s">
        <v>170</v>
      </c>
      <c r="I2" s="18" t="s">
        <v>163</v>
      </c>
      <c r="J2" s="18"/>
      <c r="K2" s="18"/>
      <c r="L2" s="18"/>
      <c r="M2" s="18"/>
      <c r="N2" s="18" t="s">
        <v>164</v>
      </c>
      <c r="O2" s="18"/>
      <c r="P2" s="18"/>
      <c r="Q2" s="18"/>
      <c r="R2" s="18"/>
      <c r="S2" s="18"/>
      <c r="T2" s="18" t="s">
        <v>165</v>
      </c>
      <c r="U2" s="18"/>
      <c r="V2" s="18"/>
      <c r="W2" s="18"/>
    </row>
    <row r="3" spans="1:24" x14ac:dyDescent="0.35">
      <c r="A3" t="s">
        <v>166</v>
      </c>
      <c r="B3" t="s">
        <v>167</v>
      </c>
      <c r="D3" t="s">
        <v>238</v>
      </c>
      <c r="E3" t="s">
        <v>168</v>
      </c>
      <c r="F3" t="s">
        <v>169</v>
      </c>
      <c r="G3" s="17"/>
      <c r="H3" s="17"/>
      <c r="I3" t="s">
        <v>171</v>
      </c>
      <c r="J3" t="s">
        <v>172</v>
      </c>
      <c r="K3" t="s">
        <v>173</v>
      </c>
      <c r="L3" s="9" t="s">
        <v>174</v>
      </c>
      <c r="M3" s="9" t="s">
        <v>175</v>
      </c>
      <c r="N3" t="s">
        <v>176</v>
      </c>
      <c r="O3" t="s">
        <v>171</v>
      </c>
      <c r="P3" t="s">
        <v>172</v>
      </c>
      <c r="Q3" t="s">
        <v>173</v>
      </c>
      <c r="R3" s="9" t="s">
        <v>177</v>
      </c>
      <c r="S3" s="9" t="s">
        <v>175</v>
      </c>
      <c r="V3" s="9" t="s">
        <v>178</v>
      </c>
      <c r="W3" s="9" t="s">
        <v>175</v>
      </c>
    </row>
    <row r="4" spans="1:24" x14ac:dyDescent="0.35">
      <c r="A4" s="1" t="s">
        <v>179</v>
      </c>
      <c r="B4" s="1" t="s">
        <v>84</v>
      </c>
      <c r="C4" s="1" t="s">
        <v>180</v>
      </c>
      <c r="D4" s="10" t="s">
        <v>181</v>
      </c>
      <c r="E4" t="s">
        <v>67</v>
      </c>
      <c r="F4" s="2" t="s">
        <v>86</v>
      </c>
      <c r="G4">
        <v>0</v>
      </c>
      <c r="H4">
        <v>4.13</v>
      </c>
      <c r="I4">
        <v>2</v>
      </c>
      <c r="J4">
        <v>0</v>
      </c>
      <c r="K4">
        <v>1</v>
      </c>
      <c r="L4" s="9">
        <f t="shared" ref="L4:L37" si="0">I4*0.109+J4*0.309+K4*0.582</f>
        <v>0.79999999999999993</v>
      </c>
      <c r="M4" s="9" t="str">
        <f>IF(L4&gt;=1.164,"Ⅰ",IF(L4&gt;=0.309,"Ⅱ",IF(L4&gt;=0.109,"Ⅲ",IF(L4&lt;0.109,"Ⅳ"))))</f>
        <v>Ⅱ</v>
      </c>
      <c r="N4">
        <f t="shared" ref="N4:N37" si="1">H4-3.913529</f>
        <v>0.21647099999999986</v>
      </c>
      <c r="O4">
        <v>0</v>
      </c>
      <c r="P4">
        <v>0</v>
      </c>
      <c r="Q4">
        <v>0</v>
      </c>
      <c r="R4" s="9">
        <f>N4/100+O4*0.109+P4*0.309+Q4*0.582</f>
        <v>2.1647099999999985E-3</v>
      </c>
      <c r="S4" s="9" t="str">
        <f>IF(R4&gt;=1.164,"Ⅰ",IF(R4&gt;=0.309,"Ⅱ",IF(R4&gt;=0.109,"Ⅲ",IF(R4&lt;0.109,"Ⅳ"))))</f>
        <v>Ⅳ</v>
      </c>
      <c r="V4" s="9">
        <v>0</v>
      </c>
      <c r="W4" s="9" t="str">
        <f>IF(V4&gt;=0.927,"Ⅰ",IF(V4&gt;=0.309,"Ⅱ",IF(V4&gt;=0.109,"Ⅲ",IF(V4&lt;0.109,"Ⅳ"))))</f>
        <v>Ⅳ</v>
      </c>
    </row>
    <row r="5" spans="1:24" x14ac:dyDescent="0.35">
      <c r="A5" s="1" t="s">
        <v>182</v>
      </c>
      <c r="B5" s="1" t="s">
        <v>87</v>
      </c>
      <c r="C5" s="1" t="s">
        <v>183</v>
      </c>
      <c r="D5" s="10" t="s">
        <v>181</v>
      </c>
      <c r="E5" t="s">
        <v>67</v>
      </c>
      <c r="F5" s="2" t="s">
        <v>86</v>
      </c>
      <c r="G5">
        <v>0</v>
      </c>
      <c r="H5">
        <v>4.13</v>
      </c>
      <c r="I5">
        <v>2</v>
      </c>
      <c r="J5">
        <v>0</v>
      </c>
      <c r="K5">
        <v>1</v>
      </c>
      <c r="L5" s="9">
        <f t="shared" si="0"/>
        <v>0.79999999999999993</v>
      </c>
      <c r="M5" s="9" t="str">
        <f t="shared" ref="M5:M37" si="2">IF(L5&gt;=1.164,"Ⅰ",IF(L5&gt;=0.309,"Ⅱ",IF(L5&gt;=0.109,"Ⅲ",IF(L5&lt;0.109,"Ⅳ"))))</f>
        <v>Ⅱ</v>
      </c>
      <c r="N5">
        <f t="shared" si="1"/>
        <v>0.21647099999999986</v>
      </c>
      <c r="O5">
        <v>0</v>
      </c>
      <c r="P5">
        <v>0</v>
      </c>
      <c r="Q5">
        <v>0</v>
      </c>
      <c r="R5" s="9">
        <f>N5/100+O5*0.072+P5*0.279+Q5*0.649</f>
        <v>2.1647099999999985E-3</v>
      </c>
      <c r="S5" s="9" t="str">
        <f t="shared" ref="S5:S37" si="3">IF(R5&gt;=1.164,"Ⅰ",IF(R5&gt;=0.309,"Ⅱ",IF(R5&gt;=0.109,"Ⅲ",IF(R5&lt;0.109,"Ⅳ"))))</f>
        <v>Ⅳ</v>
      </c>
      <c r="V5" s="9">
        <v>0</v>
      </c>
      <c r="W5" s="9" t="str">
        <f t="shared" ref="W5:W37" si="4">IF(V5&gt;=0.927,"Ⅰ",IF(V5&gt;=0.309,"Ⅱ",IF(V5&gt;=0.109,"Ⅲ",IF(V5&lt;0.109,"Ⅳ"))))</f>
        <v>Ⅳ</v>
      </c>
    </row>
    <row r="6" spans="1:24" x14ac:dyDescent="0.35">
      <c r="A6" s="1" t="s">
        <v>179</v>
      </c>
      <c r="B6" s="1" t="s">
        <v>89</v>
      </c>
      <c r="C6" s="1" t="s">
        <v>184</v>
      </c>
      <c r="D6" s="10" t="s">
        <v>181</v>
      </c>
      <c r="E6" s="1" t="s">
        <v>67</v>
      </c>
      <c r="F6" s="2" t="s">
        <v>86</v>
      </c>
      <c r="G6">
        <v>0</v>
      </c>
      <c r="H6">
        <v>4.16</v>
      </c>
      <c r="I6">
        <v>2</v>
      </c>
      <c r="J6">
        <v>0</v>
      </c>
      <c r="K6">
        <v>1</v>
      </c>
      <c r="L6" s="9">
        <f t="shared" si="0"/>
        <v>0.79999999999999993</v>
      </c>
      <c r="M6" s="9" t="str">
        <f t="shared" si="2"/>
        <v>Ⅱ</v>
      </c>
      <c r="N6">
        <f t="shared" si="1"/>
        <v>0.24647100000000011</v>
      </c>
      <c r="O6">
        <v>0</v>
      </c>
      <c r="P6">
        <v>0</v>
      </c>
      <c r="Q6">
        <v>0</v>
      </c>
      <c r="R6" s="9">
        <f>N6/100+O6*0.072+P6*0.279+Q6*0.649</f>
        <v>2.464710000000001E-3</v>
      </c>
      <c r="S6" s="9" t="str">
        <f t="shared" si="3"/>
        <v>Ⅳ</v>
      </c>
      <c r="V6" s="9">
        <v>0</v>
      </c>
      <c r="W6" s="9" t="str">
        <f t="shared" si="4"/>
        <v>Ⅳ</v>
      </c>
    </row>
    <row r="7" spans="1:24" x14ac:dyDescent="0.35">
      <c r="A7" s="1" t="s">
        <v>179</v>
      </c>
      <c r="B7" s="1" t="s">
        <v>91</v>
      </c>
      <c r="C7" s="1" t="s">
        <v>185</v>
      </c>
      <c r="D7" s="10" t="s">
        <v>181</v>
      </c>
      <c r="E7" s="1" t="s">
        <v>67</v>
      </c>
      <c r="F7" s="2" t="s">
        <v>86</v>
      </c>
      <c r="G7">
        <v>0</v>
      </c>
      <c r="H7">
        <v>4.16</v>
      </c>
      <c r="I7">
        <v>2</v>
      </c>
      <c r="J7">
        <v>0</v>
      </c>
      <c r="K7">
        <v>1</v>
      </c>
      <c r="L7" s="9">
        <f t="shared" si="0"/>
        <v>0.79999999999999993</v>
      </c>
      <c r="M7" s="9" t="str">
        <f t="shared" si="2"/>
        <v>Ⅱ</v>
      </c>
      <c r="N7">
        <f t="shared" si="1"/>
        <v>0.24647100000000011</v>
      </c>
      <c r="O7">
        <v>0</v>
      </c>
      <c r="P7">
        <v>0</v>
      </c>
      <c r="Q7">
        <v>0</v>
      </c>
      <c r="R7" s="9">
        <f>N7/100+O7*0.072+P7*0.279+Q7*0.649</f>
        <v>2.464710000000001E-3</v>
      </c>
      <c r="S7" s="9" t="str">
        <f t="shared" si="3"/>
        <v>Ⅳ</v>
      </c>
      <c r="V7" s="9">
        <v>0</v>
      </c>
      <c r="W7" s="9" t="str">
        <f t="shared" si="4"/>
        <v>Ⅳ</v>
      </c>
    </row>
    <row r="8" spans="1:24" x14ac:dyDescent="0.35">
      <c r="A8" s="1" t="s">
        <v>179</v>
      </c>
      <c r="B8" s="1" t="s">
        <v>93</v>
      </c>
      <c r="C8" s="1" t="s">
        <v>186</v>
      </c>
      <c r="D8" s="10" t="s">
        <v>181</v>
      </c>
      <c r="E8" s="1" t="s">
        <v>67</v>
      </c>
      <c r="F8" s="2" t="s">
        <v>86</v>
      </c>
      <c r="G8">
        <v>0</v>
      </c>
      <c r="H8">
        <v>4.4800000000000004</v>
      </c>
      <c r="I8">
        <v>2</v>
      </c>
      <c r="J8">
        <v>0</v>
      </c>
      <c r="K8">
        <v>1</v>
      </c>
      <c r="L8" s="9">
        <f t="shared" si="0"/>
        <v>0.79999999999999993</v>
      </c>
      <c r="M8" s="9" t="str">
        <f t="shared" si="2"/>
        <v>Ⅱ</v>
      </c>
      <c r="N8">
        <f t="shared" si="1"/>
        <v>0.56647100000000039</v>
      </c>
      <c r="O8">
        <v>0</v>
      </c>
      <c r="P8">
        <v>0</v>
      </c>
      <c r="Q8">
        <v>0</v>
      </c>
      <c r="R8" s="9">
        <f>N8/100+O8*0.072+P8*0.279+Q8*0.649</f>
        <v>5.6647100000000042E-3</v>
      </c>
      <c r="S8" s="9" t="str">
        <f t="shared" si="3"/>
        <v>Ⅳ</v>
      </c>
      <c r="V8" s="9">
        <v>0</v>
      </c>
      <c r="W8" s="9" t="str">
        <f t="shared" si="4"/>
        <v>Ⅳ</v>
      </c>
    </row>
    <row r="9" spans="1:24" x14ac:dyDescent="0.35">
      <c r="A9" s="1" t="s">
        <v>179</v>
      </c>
      <c r="B9" s="1" t="s">
        <v>95</v>
      </c>
      <c r="C9" s="1" t="s">
        <v>187</v>
      </c>
      <c r="D9" s="10" t="s">
        <v>181</v>
      </c>
      <c r="E9" s="1" t="s">
        <v>67</v>
      </c>
      <c r="F9" s="2" t="s">
        <v>86</v>
      </c>
      <c r="G9">
        <v>0</v>
      </c>
      <c r="H9">
        <v>3.58</v>
      </c>
      <c r="I9">
        <v>2</v>
      </c>
      <c r="J9">
        <v>0</v>
      </c>
      <c r="K9">
        <v>1</v>
      </c>
      <c r="L9" s="9">
        <f t="shared" si="0"/>
        <v>0.79999999999999993</v>
      </c>
      <c r="M9" s="9" t="str">
        <f t="shared" si="2"/>
        <v>Ⅱ</v>
      </c>
      <c r="N9">
        <v>0</v>
      </c>
      <c r="O9">
        <v>0</v>
      </c>
      <c r="P9">
        <v>0</v>
      </c>
      <c r="Q9">
        <v>0</v>
      </c>
      <c r="R9" s="9">
        <v>0</v>
      </c>
      <c r="S9" s="9" t="str">
        <f t="shared" si="3"/>
        <v>Ⅳ</v>
      </c>
      <c r="V9" s="9">
        <v>0</v>
      </c>
      <c r="W9" s="9" t="str">
        <f t="shared" si="4"/>
        <v>Ⅳ</v>
      </c>
    </row>
    <row r="10" spans="1:24" x14ac:dyDescent="0.35">
      <c r="A10" s="1" t="s">
        <v>179</v>
      </c>
      <c r="B10" s="1" t="s">
        <v>97</v>
      </c>
      <c r="C10" s="1" t="s">
        <v>188</v>
      </c>
      <c r="D10" s="10" t="s">
        <v>181</v>
      </c>
      <c r="E10" s="1" t="s">
        <v>67</v>
      </c>
      <c r="F10" s="2" t="s">
        <v>158</v>
      </c>
      <c r="G10">
        <v>0</v>
      </c>
      <c r="H10">
        <v>4.18</v>
      </c>
      <c r="I10">
        <v>2</v>
      </c>
      <c r="J10">
        <v>0</v>
      </c>
      <c r="K10">
        <v>1</v>
      </c>
      <c r="L10" s="9">
        <f t="shared" si="0"/>
        <v>0.79999999999999993</v>
      </c>
      <c r="M10" s="9" t="str">
        <f t="shared" si="2"/>
        <v>Ⅱ</v>
      </c>
      <c r="N10">
        <f t="shared" si="1"/>
        <v>0.26647099999999968</v>
      </c>
      <c r="O10">
        <v>0</v>
      </c>
      <c r="P10">
        <v>0</v>
      </c>
      <c r="Q10">
        <v>0</v>
      </c>
      <c r="R10" s="9">
        <f>N10/100+O10*0.072+P10*0.279+Q10*0.649</f>
        <v>2.6647099999999968E-3</v>
      </c>
      <c r="S10" s="9" t="str">
        <f t="shared" si="3"/>
        <v>Ⅳ</v>
      </c>
      <c r="V10" s="9">
        <v>0</v>
      </c>
      <c r="W10" s="9" t="str">
        <f t="shared" si="4"/>
        <v>Ⅳ</v>
      </c>
    </row>
    <row r="11" spans="1:24" x14ac:dyDescent="0.35">
      <c r="A11" s="1" t="s">
        <v>179</v>
      </c>
      <c r="B11" s="1" t="s">
        <v>100</v>
      </c>
      <c r="C11" s="1">
        <v>1</v>
      </c>
      <c r="D11" s="10" t="s">
        <v>181</v>
      </c>
      <c r="E11" s="1" t="s">
        <v>67</v>
      </c>
      <c r="F11" s="2" t="s">
        <v>189</v>
      </c>
      <c r="G11">
        <v>0</v>
      </c>
      <c r="H11">
        <v>4.1900000000000004</v>
      </c>
      <c r="I11">
        <v>2</v>
      </c>
      <c r="J11">
        <v>0</v>
      </c>
      <c r="K11">
        <v>1</v>
      </c>
      <c r="L11" s="9">
        <f t="shared" si="0"/>
        <v>0.79999999999999993</v>
      </c>
      <c r="M11" s="9" t="str">
        <f t="shared" si="2"/>
        <v>Ⅱ</v>
      </c>
      <c r="N11">
        <f t="shared" si="1"/>
        <v>0.27647100000000036</v>
      </c>
      <c r="O11">
        <v>0</v>
      </c>
      <c r="P11">
        <v>0</v>
      </c>
      <c r="Q11">
        <v>0</v>
      </c>
      <c r="R11" s="9">
        <f>N11/100+O11*0.072+P11*0.279+Q11*0.649</f>
        <v>2.7647100000000036E-3</v>
      </c>
      <c r="S11" s="9" t="str">
        <f t="shared" si="3"/>
        <v>Ⅳ</v>
      </c>
      <c r="V11" s="9">
        <v>0</v>
      </c>
      <c r="W11" s="9" t="str">
        <f t="shared" si="4"/>
        <v>Ⅳ</v>
      </c>
    </row>
    <row r="12" spans="1:24" x14ac:dyDescent="0.35">
      <c r="A12" s="1" t="s">
        <v>179</v>
      </c>
      <c r="B12" s="1" t="s">
        <v>103</v>
      </c>
      <c r="C12" s="1" t="s">
        <v>190</v>
      </c>
      <c r="D12" s="10" t="s">
        <v>181</v>
      </c>
      <c r="E12" s="1" t="s">
        <v>67</v>
      </c>
      <c r="F12" s="2" t="s">
        <v>14</v>
      </c>
      <c r="G12">
        <v>0</v>
      </c>
      <c r="H12">
        <v>4.2</v>
      </c>
      <c r="I12">
        <v>2</v>
      </c>
      <c r="J12">
        <v>0</v>
      </c>
      <c r="K12">
        <v>1</v>
      </c>
      <c r="L12" s="9">
        <f t="shared" si="0"/>
        <v>0.79999999999999993</v>
      </c>
      <c r="M12" s="9" t="str">
        <f t="shared" si="2"/>
        <v>Ⅱ</v>
      </c>
      <c r="N12">
        <f t="shared" si="1"/>
        <v>0.28647100000000014</v>
      </c>
      <c r="O12">
        <v>0</v>
      </c>
      <c r="P12">
        <v>0</v>
      </c>
      <c r="Q12">
        <v>0</v>
      </c>
      <c r="R12" s="9">
        <f>N12/100+O12*0.072+P12*0.279+Q12*0.649</f>
        <v>2.8647100000000012E-3</v>
      </c>
      <c r="S12" s="9" t="str">
        <f t="shared" si="3"/>
        <v>Ⅳ</v>
      </c>
      <c r="V12" s="9">
        <v>0</v>
      </c>
      <c r="W12" s="9" t="str">
        <f t="shared" si="4"/>
        <v>Ⅳ</v>
      </c>
    </row>
    <row r="13" spans="1:24" x14ac:dyDescent="0.35">
      <c r="A13" s="1" t="s">
        <v>191</v>
      </c>
      <c r="B13" s="1" t="s">
        <v>106</v>
      </c>
      <c r="C13" s="1" t="s">
        <v>192</v>
      </c>
      <c r="D13" t="s">
        <v>193</v>
      </c>
      <c r="E13">
        <v>0</v>
      </c>
      <c r="F13">
        <v>0</v>
      </c>
      <c r="G13">
        <v>0</v>
      </c>
      <c r="H13">
        <v>5.44</v>
      </c>
      <c r="I13">
        <v>2</v>
      </c>
      <c r="J13">
        <v>0</v>
      </c>
      <c r="K13">
        <v>0</v>
      </c>
      <c r="L13" s="9">
        <f t="shared" si="0"/>
        <v>0.218</v>
      </c>
      <c r="M13" s="9" t="str">
        <f t="shared" si="2"/>
        <v>Ⅲ</v>
      </c>
      <c r="N13">
        <f t="shared" si="1"/>
        <v>1.5264710000000004</v>
      </c>
      <c r="O13">
        <v>0</v>
      </c>
      <c r="P13">
        <v>0</v>
      </c>
      <c r="Q13">
        <v>0</v>
      </c>
      <c r="R13" s="9">
        <f>N13/100+O13*0.072+P13*0.279+Q13*0.649</f>
        <v>1.5264710000000004E-2</v>
      </c>
      <c r="S13" s="9" t="str">
        <f t="shared" si="3"/>
        <v>Ⅳ</v>
      </c>
      <c r="V13" s="9">
        <v>0</v>
      </c>
      <c r="W13" s="9" t="str">
        <f t="shared" si="4"/>
        <v>Ⅳ</v>
      </c>
    </row>
    <row r="14" spans="1:24" x14ac:dyDescent="0.35">
      <c r="A14" s="1" t="s">
        <v>191</v>
      </c>
      <c r="B14" s="1" t="s">
        <v>108</v>
      </c>
      <c r="C14" s="1" t="s">
        <v>194</v>
      </c>
      <c r="D14" t="s">
        <v>193</v>
      </c>
      <c r="E14">
        <v>0</v>
      </c>
      <c r="F14">
        <v>0</v>
      </c>
      <c r="G14">
        <v>0</v>
      </c>
      <c r="H14">
        <v>2.06</v>
      </c>
      <c r="I14">
        <v>2</v>
      </c>
      <c r="J14">
        <v>0</v>
      </c>
      <c r="K14">
        <v>0</v>
      </c>
      <c r="L14" s="9">
        <f t="shared" si="0"/>
        <v>0.218</v>
      </c>
      <c r="M14" s="9" t="str">
        <f t="shared" si="2"/>
        <v>Ⅲ</v>
      </c>
      <c r="N14">
        <v>0</v>
      </c>
      <c r="O14">
        <v>0</v>
      </c>
      <c r="P14">
        <v>0</v>
      </c>
      <c r="Q14">
        <v>0</v>
      </c>
      <c r="R14" s="9">
        <v>0</v>
      </c>
      <c r="S14" s="9" t="str">
        <f t="shared" si="3"/>
        <v>Ⅳ</v>
      </c>
      <c r="V14" s="9">
        <v>0</v>
      </c>
      <c r="W14" s="9" t="str">
        <f t="shared" si="4"/>
        <v>Ⅳ</v>
      </c>
    </row>
    <row r="15" spans="1:24" x14ac:dyDescent="0.35">
      <c r="A15" s="1" t="s">
        <v>195</v>
      </c>
      <c r="B15" s="1" t="s">
        <v>110</v>
      </c>
      <c r="C15" s="1" t="s">
        <v>196</v>
      </c>
      <c r="D15" t="s">
        <v>193</v>
      </c>
      <c r="E15">
        <v>0</v>
      </c>
      <c r="F15">
        <v>0</v>
      </c>
      <c r="G15">
        <v>0</v>
      </c>
      <c r="H15">
        <v>2.06</v>
      </c>
      <c r="I15">
        <v>2</v>
      </c>
      <c r="J15">
        <v>0</v>
      </c>
      <c r="K15">
        <v>0</v>
      </c>
      <c r="L15" s="9">
        <f t="shared" si="0"/>
        <v>0.218</v>
      </c>
      <c r="M15" s="9" t="str">
        <f t="shared" si="2"/>
        <v>Ⅲ</v>
      </c>
      <c r="N15">
        <v>0</v>
      </c>
      <c r="O15">
        <v>0</v>
      </c>
      <c r="P15">
        <v>0</v>
      </c>
      <c r="Q15">
        <v>0</v>
      </c>
      <c r="R15" s="9">
        <v>0</v>
      </c>
      <c r="S15" s="9" t="str">
        <f t="shared" si="3"/>
        <v>Ⅳ</v>
      </c>
      <c r="V15" s="9">
        <v>0</v>
      </c>
      <c r="W15" s="9" t="str">
        <f t="shared" si="4"/>
        <v>Ⅳ</v>
      </c>
    </row>
    <row r="16" spans="1:24" x14ac:dyDescent="0.35">
      <c r="A16" s="1" t="s">
        <v>197</v>
      </c>
      <c r="B16" s="1" t="s">
        <v>112</v>
      </c>
      <c r="C16" s="1" t="s">
        <v>198</v>
      </c>
      <c r="D16" s="10" t="s">
        <v>181</v>
      </c>
      <c r="E16" s="1" t="s">
        <v>67</v>
      </c>
      <c r="F16" s="2" t="s">
        <v>158</v>
      </c>
      <c r="G16">
        <v>0</v>
      </c>
      <c r="H16">
        <v>3.82</v>
      </c>
      <c r="I16">
        <v>2</v>
      </c>
      <c r="J16">
        <v>0</v>
      </c>
      <c r="K16">
        <v>1</v>
      </c>
      <c r="L16" s="9">
        <f t="shared" si="0"/>
        <v>0.79999999999999993</v>
      </c>
      <c r="M16" s="9" t="str">
        <f t="shared" si="2"/>
        <v>Ⅱ</v>
      </c>
      <c r="N16">
        <v>0</v>
      </c>
      <c r="O16">
        <v>0</v>
      </c>
      <c r="P16">
        <v>0</v>
      </c>
      <c r="Q16">
        <v>0</v>
      </c>
      <c r="R16" s="9">
        <v>0</v>
      </c>
      <c r="S16" s="9" t="str">
        <f t="shared" si="3"/>
        <v>Ⅳ</v>
      </c>
      <c r="V16" s="9">
        <v>0</v>
      </c>
      <c r="W16" s="9" t="str">
        <f t="shared" si="4"/>
        <v>Ⅳ</v>
      </c>
    </row>
    <row r="17" spans="1:23" x14ac:dyDescent="0.35">
      <c r="A17" s="1" t="s">
        <v>197</v>
      </c>
      <c r="B17" s="1" t="s">
        <v>114</v>
      </c>
      <c r="C17" s="1" t="s">
        <v>199</v>
      </c>
      <c r="D17" s="10" t="s">
        <v>181</v>
      </c>
      <c r="E17" s="1" t="s">
        <v>67</v>
      </c>
      <c r="F17" s="2" t="s">
        <v>158</v>
      </c>
      <c r="G17">
        <v>0</v>
      </c>
      <c r="H17">
        <v>4.16</v>
      </c>
      <c r="I17">
        <v>2</v>
      </c>
      <c r="J17">
        <v>0</v>
      </c>
      <c r="K17">
        <v>1</v>
      </c>
      <c r="L17" s="9">
        <f t="shared" si="0"/>
        <v>0.79999999999999993</v>
      </c>
      <c r="M17" s="9" t="str">
        <f t="shared" si="2"/>
        <v>Ⅱ</v>
      </c>
      <c r="N17">
        <f t="shared" si="1"/>
        <v>0.24647100000000011</v>
      </c>
      <c r="O17">
        <v>0</v>
      </c>
      <c r="P17">
        <v>0</v>
      </c>
      <c r="Q17">
        <v>0</v>
      </c>
      <c r="R17" s="9">
        <f>N17/100+O17*0.072+P17*0.279+Q17*0.649</f>
        <v>2.464710000000001E-3</v>
      </c>
      <c r="S17" s="9" t="str">
        <f t="shared" si="3"/>
        <v>Ⅳ</v>
      </c>
      <c r="V17" s="9">
        <v>0</v>
      </c>
      <c r="W17" s="9" t="str">
        <f t="shared" si="4"/>
        <v>Ⅳ</v>
      </c>
    </row>
    <row r="18" spans="1:23" x14ac:dyDescent="0.35">
      <c r="A18" s="1" t="s">
        <v>197</v>
      </c>
      <c r="B18" s="1" t="s">
        <v>116</v>
      </c>
      <c r="C18" s="1" t="s">
        <v>200</v>
      </c>
      <c r="D18" s="10" t="s">
        <v>181</v>
      </c>
      <c r="E18" s="1" t="s">
        <v>67</v>
      </c>
      <c r="F18" s="2" t="s">
        <v>158</v>
      </c>
      <c r="G18">
        <v>0</v>
      </c>
      <c r="H18">
        <v>3.82</v>
      </c>
      <c r="I18">
        <v>2</v>
      </c>
      <c r="J18">
        <v>0</v>
      </c>
      <c r="K18">
        <v>1</v>
      </c>
      <c r="L18" s="9">
        <f t="shared" si="0"/>
        <v>0.79999999999999993</v>
      </c>
      <c r="M18" s="9" t="str">
        <f t="shared" si="2"/>
        <v>Ⅱ</v>
      </c>
      <c r="N18">
        <v>0</v>
      </c>
      <c r="O18">
        <v>0</v>
      </c>
      <c r="P18">
        <v>0</v>
      </c>
      <c r="Q18">
        <v>0</v>
      </c>
      <c r="R18" s="9">
        <v>0</v>
      </c>
      <c r="S18" s="9" t="str">
        <f t="shared" si="3"/>
        <v>Ⅳ</v>
      </c>
      <c r="V18" s="9">
        <v>0</v>
      </c>
      <c r="W18" s="9" t="str">
        <f t="shared" si="4"/>
        <v>Ⅳ</v>
      </c>
    </row>
    <row r="19" spans="1:23" x14ac:dyDescent="0.35">
      <c r="A19" s="1" t="s">
        <v>197</v>
      </c>
      <c r="B19" s="1" t="s">
        <v>118</v>
      </c>
      <c r="C19" s="1" t="s">
        <v>201</v>
      </c>
      <c r="D19" s="10" t="s">
        <v>181</v>
      </c>
      <c r="E19" s="1" t="s">
        <v>67</v>
      </c>
      <c r="F19" s="2" t="s">
        <v>158</v>
      </c>
      <c r="G19">
        <v>0</v>
      </c>
      <c r="H19">
        <v>4.16</v>
      </c>
      <c r="I19">
        <v>2</v>
      </c>
      <c r="J19">
        <v>0</v>
      </c>
      <c r="K19">
        <v>1</v>
      </c>
      <c r="L19" s="9">
        <f t="shared" si="0"/>
        <v>0.79999999999999993</v>
      </c>
      <c r="M19" s="9" t="str">
        <f t="shared" si="2"/>
        <v>Ⅱ</v>
      </c>
      <c r="N19">
        <f t="shared" si="1"/>
        <v>0.24647100000000011</v>
      </c>
      <c r="O19">
        <v>0</v>
      </c>
      <c r="P19">
        <v>0</v>
      </c>
      <c r="Q19">
        <v>0</v>
      </c>
      <c r="R19" s="9">
        <f>N19/100+O19*0.072+P19*0.279+Q19*0.649</f>
        <v>2.464710000000001E-3</v>
      </c>
      <c r="S19" s="9" t="str">
        <f t="shared" si="3"/>
        <v>Ⅳ</v>
      </c>
      <c r="V19" s="9">
        <v>0</v>
      </c>
      <c r="W19" s="9" t="str">
        <f t="shared" si="4"/>
        <v>Ⅳ</v>
      </c>
    </row>
    <row r="20" spans="1:23" x14ac:dyDescent="0.35">
      <c r="A20" s="1" t="s">
        <v>197</v>
      </c>
      <c r="B20" s="1" t="s">
        <v>120</v>
      </c>
      <c r="C20" s="1" t="s">
        <v>202</v>
      </c>
      <c r="D20" s="10" t="s">
        <v>181</v>
      </c>
      <c r="E20" s="1" t="s">
        <v>67</v>
      </c>
      <c r="F20" s="2" t="s">
        <v>158</v>
      </c>
      <c r="G20">
        <v>0</v>
      </c>
      <c r="H20">
        <v>2.6</v>
      </c>
      <c r="I20">
        <v>2</v>
      </c>
      <c r="J20">
        <v>0</v>
      </c>
      <c r="K20">
        <v>1</v>
      </c>
      <c r="L20" s="9">
        <f t="shared" si="0"/>
        <v>0.79999999999999993</v>
      </c>
      <c r="M20" s="9" t="str">
        <f t="shared" si="2"/>
        <v>Ⅱ</v>
      </c>
      <c r="N20">
        <v>0</v>
      </c>
      <c r="O20">
        <v>0</v>
      </c>
      <c r="P20">
        <v>0</v>
      </c>
      <c r="Q20">
        <v>0</v>
      </c>
      <c r="R20" s="9">
        <v>0</v>
      </c>
      <c r="S20" s="9" t="str">
        <f t="shared" si="3"/>
        <v>Ⅳ</v>
      </c>
      <c r="V20" s="9">
        <v>0</v>
      </c>
      <c r="W20" s="9" t="str">
        <f t="shared" si="4"/>
        <v>Ⅳ</v>
      </c>
    </row>
    <row r="21" spans="1:23" x14ac:dyDescent="0.35">
      <c r="A21" s="1" t="s">
        <v>197</v>
      </c>
      <c r="B21" s="1" t="s">
        <v>122</v>
      </c>
      <c r="C21" s="1" t="s">
        <v>203</v>
      </c>
      <c r="D21" s="10" t="s">
        <v>181</v>
      </c>
      <c r="E21" s="1" t="s">
        <v>67</v>
      </c>
      <c r="F21" s="2" t="s">
        <v>158</v>
      </c>
      <c r="G21">
        <v>0</v>
      </c>
      <c r="H21">
        <v>3.09</v>
      </c>
      <c r="I21">
        <v>2</v>
      </c>
      <c r="J21">
        <v>0</v>
      </c>
      <c r="K21">
        <v>1</v>
      </c>
      <c r="L21" s="9">
        <f t="shared" si="0"/>
        <v>0.79999999999999993</v>
      </c>
      <c r="M21" s="9" t="str">
        <f t="shared" si="2"/>
        <v>Ⅱ</v>
      </c>
      <c r="N21">
        <v>0</v>
      </c>
      <c r="O21">
        <v>0</v>
      </c>
      <c r="P21">
        <v>0</v>
      </c>
      <c r="Q21">
        <v>0</v>
      </c>
      <c r="R21" s="9">
        <v>0</v>
      </c>
      <c r="S21" s="9" t="str">
        <f t="shared" si="3"/>
        <v>Ⅳ</v>
      </c>
      <c r="V21" s="9">
        <v>0</v>
      </c>
      <c r="W21" s="9" t="str">
        <f t="shared" si="4"/>
        <v>Ⅳ</v>
      </c>
    </row>
    <row r="22" spans="1:23" x14ac:dyDescent="0.35">
      <c r="A22" s="1" t="s">
        <v>197</v>
      </c>
      <c r="B22" s="1" t="s">
        <v>124</v>
      </c>
      <c r="C22" s="1" t="s">
        <v>204</v>
      </c>
      <c r="D22" s="10" t="s">
        <v>181</v>
      </c>
      <c r="E22" s="1" t="s">
        <v>67</v>
      </c>
      <c r="F22" s="2" t="s">
        <v>158</v>
      </c>
      <c r="G22">
        <v>0</v>
      </c>
      <c r="H22">
        <v>4.13</v>
      </c>
      <c r="I22">
        <v>2</v>
      </c>
      <c r="J22">
        <v>0</v>
      </c>
      <c r="K22">
        <v>1</v>
      </c>
      <c r="L22" s="9">
        <f t="shared" si="0"/>
        <v>0.79999999999999993</v>
      </c>
      <c r="M22" s="9" t="str">
        <f t="shared" si="2"/>
        <v>Ⅱ</v>
      </c>
      <c r="N22">
        <f t="shared" si="1"/>
        <v>0.21647099999999986</v>
      </c>
      <c r="O22">
        <v>0</v>
      </c>
      <c r="P22">
        <v>0</v>
      </c>
      <c r="Q22">
        <v>0</v>
      </c>
      <c r="R22" s="9">
        <f>N22/100+O22*0.072+P22*0.279+Q22*0.649</f>
        <v>2.1647099999999985E-3</v>
      </c>
      <c r="S22" s="9" t="str">
        <f t="shared" si="3"/>
        <v>Ⅳ</v>
      </c>
      <c r="V22" s="9">
        <v>0</v>
      </c>
      <c r="W22" s="9" t="str">
        <f t="shared" si="4"/>
        <v>Ⅳ</v>
      </c>
    </row>
    <row r="23" spans="1:23" x14ac:dyDescent="0.35">
      <c r="A23" s="1" t="s">
        <v>197</v>
      </c>
      <c r="B23" s="1" t="s">
        <v>126</v>
      </c>
      <c r="C23" s="1" t="s">
        <v>205</v>
      </c>
      <c r="D23" s="10" t="s">
        <v>181</v>
      </c>
      <c r="E23" s="1" t="s">
        <v>67</v>
      </c>
      <c r="F23" s="2" t="s">
        <v>158</v>
      </c>
      <c r="G23">
        <v>0</v>
      </c>
      <c r="H23">
        <v>3.77</v>
      </c>
      <c r="I23">
        <v>2</v>
      </c>
      <c r="J23">
        <v>0</v>
      </c>
      <c r="K23">
        <v>1</v>
      </c>
      <c r="L23" s="9">
        <f t="shared" si="0"/>
        <v>0.79999999999999993</v>
      </c>
      <c r="M23" s="9" t="str">
        <f t="shared" si="2"/>
        <v>Ⅱ</v>
      </c>
      <c r="N23">
        <v>0</v>
      </c>
      <c r="O23">
        <v>0</v>
      </c>
      <c r="P23">
        <v>0</v>
      </c>
      <c r="Q23">
        <v>0</v>
      </c>
      <c r="R23" s="9">
        <v>0</v>
      </c>
      <c r="S23" s="9" t="str">
        <f t="shared" si="3"/>
        <v>Ⅳ</v>
      </c>
      <c r="V23" s="9">
        <v>0</v>
      </c>
      <c r="W23" s="9" t="str">
        <f t="shared" si="4"/>
        <v>Ⅳ</v>
      </c>
    </row>
    <row r="24" spans="1:23" x14ac:dyDescent="0.35">
      <c r="A24" s="1" t="s">
        <v>197</v>
      </c>
      <c r="B24" s="1" t="s">
        <v>128</v>
      </c>
      <c r="C24" s="1" t="s">
        <v>206</v>
      </c>
      <c r="D24" s="10" t="s">
        <v>181</v>
      </c>
      <c r="E24" s="1" t="s">
        <v>67</v>
      </c>
      <c r="F24" s="2" t="s">
        <v>158</v>
      </c>
      <c r="G24">
        <v>0</v>
      </c>
      <c r="H24">
        <v>4.18</v>
      </c>
      <c r="I24">
        <v>2</v>
      </c>
      <c r="J24">
        <v>0</v>
      </c>
      <c r="K24">
        <v>1</v>
      </c>
      <c r="L24" s="9">
        <f t="shared" si="0"/>
        <v>0.79999999999999993</v>
      </c>
      <c r="M24" s="9" t="str">
        <f t="shared" si="2"/>
        <v>Ⅱ</v>
      </c>
      <c r="N24">
        <f t="shared" si="1"/>
        <v>0.26647099999999968</v>
      </c>
      <c r="O24">
        <v>0</v>
      </c>
      <c r="P24">
        <v>0</v>
      </c>
      <c r="Q24">
        <v>0</v>
      </c>
      <c r="R24" s="9">
        <f>N24/100+O24*0.072+P24*0.279+Q24*0.649</f>
        <v>2.6647099999999968E-3</v>
      </c>
      <c r="S24" s="9" t="str">
        <f t="shared" si="3"/>
        <v>Ⅳ</v>
      </c>
      <c r="V24" s="9">
        <v>0</v>
      </c>
      <c r="W24" s="9" t="str">
        <f t="shared" si="4"/>
        <v>Ⅳ</v>
      </c>
    </row>
    <row r="25" spans="1:23" x14ac:dyDescent="0.35">
      <c r="A25" s="1" t="s">
        <v>197</v>
      </c>
      <c r="B25" s="1" t="s">
        <v>130</v>
      </c>
      <c r="C25" s="1" t="s">
        <v>207</v>
      </c>
      <c r="D25" s="10" t="s">
        <v>181</v>
      </c>
      <c r="E25" s="1" t="s">
        <v>67</v>
      </c>
      <c r="F25" s="2" t="s">
        <v>158</v>
      </c>
      <c r="G25">
        <v>0</v>
      </c>
      <c r="H25">
        <v>4.18</v>
      </c>
      <c r="I25">
        <v>2</v>
      </c>
      <c r="J25">
        <v>0</v>
      </c>
      <c r="K25">
        <v>1</v>
      </c>
      <c r="L25" s="9">
        <f t="shared" si="0"/>
        <v>0.79999999999999993</v>
      </c>
      <c r="M25" s="9" t="str">
        <f t="shared" si="2"/>
        <v>Ⅱ</v>
      </c>
      <c r="N25">
        <f t="shared" si="1"/>
        <v>0.26647099999999968</v>
      </c>
      <c r="O25">
        <v>0</v>
      </c>
      <c r="P25">
        <v>0</v>
      </c>
      <c r="Q25">
        <v>0</v>
      </c>
      <c r="R25" s="9">
        <f>N25/100+O25*0.072+P25*0.279+Q25*0.649</f>
        <v>2.6647099999999968E-3</v>
      </c>
      <c r="S25" s="9" t="str">
        <f t="shared" si="3"/>
        <v>Ⅳ</v>
      </c>
      <c r="V25" s="9">
        <v>0</v>
      </c>
      <c r="W25" s="9" t="str">
        <f t="shared" si="4"/>
        <v>Ⅳ</v>
      </c>
    </row>
    <row r="26" spans="1:23" x14ac:dyDescent="0.35">
      <c r="A26" s="1" t="s">
        <v>69</v>
      </c>
      <c r="B26" s="1" t="s">
        <v>132</v>
      </c>
      <c r="C26" s="1" t="s">
        <v>208</v>
      </c>
      <c r="D26" s="10" t="s">
        <v>181</v>
      </c>
      <c r="E26" s="1" t="s">
        <v>67</v>
      </c>
      <c r="F26" s="2" t="s">
        <v>209</v>
      </c>
      <c r="G26">
        <v>0</v>
      </c>
      <c r="H26">
        <v>3.79</v>
      </c>
      <c r="I26">
        <v>2</v>
      </c>
      <c r="J26">
        <v>0</v>
      </c>
      <c r="K26">
        <v>1</v>
      </c>
      <c r="L26" s="9">
        <f t="shared" si="0"/>
        <v>0.79999999999999993</v>
      </c>
      <c r="M26" s="9" t="str">
        <f t="shared" si="2"/>
        <v>Ⅱ</v>
      </c>
      <c r="N26">
        <v>0</v>
      </c>
      <c r="O26">
        <v>0</v>
      </c>
      <c r="P26">
        <v>0</v>
      </c>
      <c r="Q26">
        <v>0</v>
      </c>
      <c r="R26" s="9">
        <v>0</v>
      </c>
      <c r="S26" s="9" t="str">
        <f t="shared" si="3"/>
        <v>Ⅳ</v>
      </c>
      <c r="V26" s="9">
        <v>0</v>
      </c>
      <c r="W26" s="9" t="str">
        <f t="shared" si="4"/>
        <v>Ⅳ</v>
      </c>
    </row>
    <row r="27" spans="1:23" x14ac:dyDescent="0.35">
      <c r="A27" s="1" t="s">
        <v>70</v>
      </c>
      <c r="B27" s="1" t="s">
        <v>135</v>
      </c>
      <c r="C27" s="1" t="s">
        <v>210</v>
      </c>
      <c r="D27" s="10" t="s">
        <v>181</v>
      </c>
      <c r="E27" s="1" t="s">
        <v>67</v>
      </c>
      <c r="F27" s="2" t="s">
        <v>158</v>
      </c>
      <c r="G27">
        <v>0</v>
      </c>
      <c r="H27">
        <v>3.31</v>
      </c>
      <c r="I27">
        <v>2</v>
      </c>
      <c r="J27">
        <v>0</v>
      </c>
      <c r="K27">
        <v>1</v>
      </c>
      <c r="L27" s="9">
        <f t="shared" si="0"/>
        <v>0.79999999999999993</v>
      </c>
      <c r="M27" s="9" t="str">
        <f t="shared" si="2"/>
        <v>Ⅱ</v>
      </c>
      <c r="N27">
        <v>0</v>
      </c>
      <c r="O27">
        <v>0</v>
      </c>
      <c r="P27">
        <v>0</v>
      </c>
      <c r="Q27">
        <v>0</v>
      </c>
      <c r="R27" s="9">
        <v>0</v>
      </c>
      <c r="S27" s="9" t="str">
        <f t="shared" si="3"/>
        <v>Ⅳ</v>
      </c>
      <c r="V27" s="9">
        <v>0</v>
      </c>
      <c r="W27" s="9" t="str">
        <f t="shared" si="4"/>
        <v>Ⅳ</v>
      </c>
    </row>
    <row r="28" spans="1:23" x14ac:dyDescent="0.35">
      <c r="A28" s="1" t="s">
        <v>71</v>
      </c>
      <c r="B28" s="1" t="s">
        <v>137</v>
      </c>
      <c r="C28" s="1" t="s">
        <v>211</v>
      </c>
      <c r="D28" s="10" t="s">
        <v>181</v>
      </c>
      <c r="E28" s="1" t="s">
        <v>67</v>
      </c>
      <c r="F28" s="2" t="s">
        <v>158</v>
      </c>
      <c r="G28">
        <v>0</v>
      </c>
      <c r="H28">
        <v>4.17</v>
      </c>
      <c r="I28">
        <v>2</v>
      </c>
      <c r="J28">
        <v>0</v>
      </c>
      <c r="K28">
        <v>1</v>
      </c>
      <c r="L28" s="9">
        <f t="shared" si="0"/>
        <v>0.79999999999999993</v>
      </c>
      <c r="M28" s="9" t="str">
        <f t="shared" si="2"/>
        <v>Ⅱ</v>
      </c>
      <c r="N28">
        <f t="shared" si="1"/>
        <v>0.25647099999999989</v>
      </c>
      <c r="O28">
        <v>0</v>
      </c>
      <c r="P28">
        <v>0</v>
      </c>
      <c r="Q28">
        <v>0</v>
      </c>
      <c r="R28" s="9">
        <f t="shared" ref="R28:R35" si="5">N28/100+O28*0.072+P28*0.279+Q28*0.649</f>
        <v>2.5647099999999991E-3</v>
      </c>
      <c r="S28" s="9" t="str">
        <f t="shared" si="3"/>
        <v>Ⅳ</v>
      </c>
      <c r="V28" s="9">
        <v>0</v>
      </c>
      <c r="W28" s="9" t="str">
        <f t="shared" si="4"/>
        <v>Ⅳ</v>
      </c>
    </row>
    <row r="29" spans="1:23" x14ac:dyDescent="0.35">
      <c r="A29" s="1" t="s">
        <v>72</v>
      </c>
      <c r="B29" s="1" t="s">
        <v>139</v>
      </c>
      <c r="C29" s="1" t="s">
        <v>212</v>
      </c>
      <c r="D29" s="10" t="s">
        <v>181</v>
      </c>
      <c r="E29" s="1" t="s">
        <v>67</v>
      </c>
      <c r="F29" s="2" t="s">
        <v>158</v>
      </c>
      <c r="G29">
        <v>0</v>
      </c>
      <c r="H29">
        <v>4.16</v>
      </c>
      <c r="I29">
        <v>2</v>
      </c>
      <c r="J29">
        <v>0</v>
      </c>
      <c r="K29">
        <v>1</v>
      </c>
      <c r="L29" s="9">
        <f t="shared" si="0"/>
        <v>0.79999999999999993</v>
      </c>
      <c r="M29" s="9" t="str">
        <f t="shared" si="2"/>
        <v>Ⅱ</v>
      </c>
      <c r="N29">
        <f t="shared" si="1"/>
        <v>0.24647100000000011</v>
      </c>
      <c r="O29">
        <v>0</v>
      </c>
      <c r="P29">
        <v>0</v>
      </c>
      <c r="Q29">
        <v>0</v>
      </c>
      <c r="R29" s="9">
        <f t="shared" si="5"/>
        <v>2.464710000000001E-3</v>
      </c>
      <c r="S29" s="9" t="str">
        <f t="shared" si="3"/>
        <v>Ⅳ</v>
      </c>
      <c r="V29" s="9">
        <v>0</v>
      </c>
      <c r="W29" s="9" t="str">
        <f t="shared" si="4"/>
        <v>Ⅳ</v>
      </c>
    </row>
    <row r="30" spans="1:23" x14ac:dyDescent="0.35">
      <c r="A30" s="1" t="s">
        <v>73</v>
      </c>
      <c r="B30" s="1" t="s">
        <v>141</v>
      </c>
      <c r="C30" s="1" t="s">
        <v>213</v>
      </c>
      <c r="D30" s="10" t="s">
        <v>181</v>
      </c>
      <c r="E30" s="1" t="s">
        <v>67</v>
      </c>
      <c r="F30" s="2" t="s">
        <v>158</v>
      </c>
      <c r="G30">
        <v>0</v>
      </c>
      <c r="H30">
        <v>4.17</v>
      </c>
      <c r="I30">
        <v>2</v>
      </c>
      <c r="J30">
        <v>0</v>
      </c>
      <c r="K30">
        <v>1</v>
      </c>
      <c r="L30" s="9">
        <f t="shared" si="0"/>
        <v>0.79999999999999993</v>
      </c>
      <c r="M30" s="9" t="str">
        <f t="shared" si="2"/>
        <v>Ⅱ</v>
      </c>
      <c r="N30">
        <f t="shared" si="1"/>
        <v>0.25647099999999989</v>
      </c>
      <c r="O30">
        <v>0</v>
      </c>
      <c r="P30">
        <v>0</v>
      </c>
      <c r="Q30">
        <v>0</v>
      </c>
      <c r="R30" s="9">
        <f t="shared" si="5"/>
        <v>2.5647099999999991E-3</v>
      </c>
      <c r="S30" s="9" t="str">
        <f t="shared" si="3"/>
        <v>Ⅳ</v>
      </c>
      <c r="V30" s="9">
        <v>0</v>
      </c>
      <c r="W30" s="9" t="str">
        <f t="shared" si="4"/>
        <v>Ⅳ</v>
      </c>
    </row>
    <row r="31" spans="1:23" x14ac:dyDescent="0.35">
      <c r="A31" s="1" t="s">
        <v>74</v>
      </c>
      <c r="B31" s="1" t="s">
        <v>143</v>
      </c>
      <c r="C31" s="1" t="s">
        <v>214</v>
      </c>
      <c r="D31" s="10" t="s">
        <v>181</v>
      </c>
      <c r="E31" s="1" t="s">
        <v>67</v>
      </c>
      <c r="F31" s="2" t="s">
        <v>158</v>
      </c>
      <c r="G31">
        <v>0</v>
      </c>
      <c r="H31">
        <v>4.17</v>
      </c>
      <c r="I31">
        <v>2</v>
      </c>
      <c r="J31">
        <v>0</v>
      </c>
      <c r="K31">
        <v>1</v>
      </c>
      <c r="L31" s="9">
        <f t="shared" si="0"/>
        <v>0.79999999999999993</v>
      </c>
      <c r="M31" s="9" t="str">
        <f t="shared" si="2"/>
        <v>Ⅱ</v>
      </c>
      <c r="N31">
        <f t="shared" si="1"/>
        <v>0.25647099999999989</v>
      </c>
      <c r="O31">
        <v>0</v>
      </c>
      <c r="P31">
        <v>0</v>
      </c>
      <c r="Q31">
        <v>0</v>
      </c>
      <c r="R31" s="9">
        <f t="shared" si="5"/>
        <v>2.5647099999999991E-3</v>
      </c>
      <c r="S31" s="9" t="str">
        <f t="shared" si="3"/>
        <v>Ⅳ</v>
      </c>
      <c r="V31" s="9">
        <v>0</v>
      </c>
      <c r="W31" s="9" t="str">
        <f t="shared" si="4"/>
        <v>Ⅳ</v>
      </c>
    </row>
    <row r="32" spans="1:23" x14ac:dyDescent="0.35">
      <c r="A32" s="1" t="s">
        <v>75</v>
      </c>
      <c r="B32" s="1" t="s">
        <v>145</v>
      </c>
      <c r="C32" s="1" t="s">
        <v>215</v>
      </c>
      <c r="D32" s="10" t="s">
        <v>181</v>
      </c>
      <c r="E32" s="1" t="s">
        <v>67</v>
      </c>
      <c r="F32" s="2" t="s">
        <v>158</v>
      </c>
      <c r="G32">
        <v>0</v>
      </c>
      <c r="H32">
        <v>4.18</v>
      </c>
      <c r="I32">
        <v>2</v>
      </c>
      <c r="J32">
        <v>0</v>
      </c>
      <c r="K32">
        <v>1</v>
      </c>
      <c r="L32" s="9">
        <f t="shared" si="0"/>
        <v>0.79999999999999993</v>
      </c>
      <c r="M32" s="9" t="str">
        <f t="shared" si="2"/>
        <v>Ⅱ</v>
      </c>
      <c r="N32">
        <f t="shared" si="1"/>
        <v>0.26647099999999968</v>
      </c>
      <c r="O32">
        <v>0</v>
      </c>
      <c r="P32">
        <v>0</v>
      </c>
      <c r="Q32">
        <v>0</v>
      </c>
      <c r="R32" s="9">
        <f t="shared" si="5"/>
        <v>2.6647099999999968E-3</v>
      </c>
      <c r="S32" s="9" t="str">
        <f t="shared" si="3"/>
        <v>Ⅳ</v>
      </c>
      <c r="V32" s="9">
        <v>0</v>
      </c>
      <c r="W32" s="9" t="str">
        <f t="shared" si="4"/>
        <v>Ⅳ</v>
      </c>
    </row>
    <row r="33" spans="1:23" s="11" customFormat="1" x14ac:dyDescent="0.35">
      <c r="A33" s="4" t="s">
        <v>76</v>
      </c>
      <c r="B33" s="4" t="s">
        <v>147</v>
      </c>
      <c r="C33" s="4" t="s">
        <v>216</v>
      </c>
      <c r="D33" s="10" t="s">
        <v>181</v>
      </c>
      <c r="E33" s="1" t="s">
        <v>67</v>
      </c>
      <c r="F33" s="7" t="s">
        <v>158</v>
      </c>
      <c r="G33">
        <v>0</v>
      </c>
      <c r="H33" s="5">
        <v>4.18</v>
      </c>
      <c r="I33">
        <v>2</v>
      </c>
      <c r="J33">
        <v>0</v>
      </c>
      <c r="K33">
        <v>1</v>
      </c>
      <c r="L33" s="9">
        <f t="shared" si="0"/>
        <v>0.79999999999999993</v>
      </c>
      <c r="M33" s="9" t="str">
        <f t="shared" si="2"/>
        <v>Ⅱ</v>
      </c>
      <c r="N33">
        <f t="shared" si="1"/>
        <v>0.26647099999999968</v>
      </c>
      <c r="O33">
        <v>0</v>
      </c>
      <c r="P33">
        <v>0</v>
      </c>
      <c r="Q33">
        <v>0</v>
      </c>
      <c r="R33" s="9">
        <f t="shared" si="5"/>
        <v>2.6647099999999968E-3</v>
      </c>
      <c r="S33" s="9" t="str">
        <f t="shared" si="3"/>
        <v>Ⅳ</v>
      </c>
      <c r="V33" s="9">
        <v>0</v>
      </c>
      <c r="W33" s="9" t="str">
        <f t="shared" si="4"/>
        <v>Ⅳ</v>
      </c>
    </row>
    <row r="34" spans="1:23" x14ac:dyDescent="0.35">
      <c r="A34" s="1" t="s">
        <v>77</v>
      </c>
      <c r="B34" s="1" t="s">
        <v>149</v>
      </c>
      <c r="C34" s="1" t="s">
        <v>217</v>
      </c>
      <c r="D34" s="10" t="s">
        <v>181</v>
      </c>
      <c r="E34" s="1" t="s">
        <v>67</v>
      </c>
      <c r="F34" s="2" t="s">
        <v>158</v>
      </c>
      <c r="G34">
        <v>0</v>
      </c>
      <c r="H34">
        <v>4.16</v>
      </c>
      <c r="I34">
        <v>2</v>
      </c>
      <c r="J34">
        <v>0</v>
      </c>
      <c r="K34">
        <v>1</v>
      </c>
      <c r="L34" s="9">
        <f t="shared" si="0"/>
        <v>0.79999999999999993</v>
      </c>
      <c r="M34" s="9" t="str">
        <f t="shared" si="2"/>
        <v>Ⅱ</v>
      </c>
      <c r="N34">
        <f t="shared" si="1"/>
        <v>0.24647100000000011</v>
      </c>
      <c r="O34">
        <v>0</v>
      </c>
      <c r="P34">
        <v>0</v>
      </c>
      <c r="Q34">
        <v>0</v>
      </c>
      <c r="R34" s="9">
        <f t="shared" si="5"/>
        <v>2.464710000000001E-3</v>
      </c>
      <c r="S34" s="9" t="str">
        <f t="shared" si="3"/>
        <v>Ⅳ</v>
      </c>
      <c r="V34" s="9">
        <v>0</v>
      </c>
      <c r="W34" s="9" t="str">
        <f t="shared" si="4"/>
        <v>Ⅳ</v>
      </c>
    </row>
    <row r="35" spans="1:23" x14ac:dyDescent="0.35">
      <c r="A35" s="1" t="s">
        <v>78</v>
      </c>
      <c r="B35" s="1" t="s">
        <v>151</v>
      </c>
      <c r="C35" s="1" t="s">
        <v>218</v>
      </c>
      <c r="D35" s="10" t="s">
        <v>181</v>
      </c>
      <c r="E35" s="1" t="s">
        <v>67</v>
      </c>
      <c r="F35" s="2" t="s">
        <v>158</v>
      </c>
      <c r="G35">
        <v>0</v>
      </c>
      <c r="H35">
        <v>4.18</v>
      </c>
      <c r="I35">
        <v>2</v>
      </c>
      <c r="J35">
        <v>0</v>
      </c>
      <c r="K35">
        <v>1</v>
      </c>
      <c r="L35" s="9">
        <f t="shared" si="0"/>
        <v>0.79999999999999993</v>
      </c>
      <c r="M35" s="9" t="str">
        <f t="shared" si="2"/>
        <v>Ⅱ</v>
      </c>
      <c r="N35">
        <f t="shared" si="1"/>
        <v>0.26647099999999968</v>
      </c>
      <c r="O35">
        <v>0</v>
      </c>
      <c r="P35">
        <v>0</v>
      </c>
      <c r="Q35">
        <v>0</v>
      </c>
      <c r="R35" s="9">
        <f t="shared" si="5"/>
        <v>2.6647099999999968E-3</v>
      </c>
      <c r="S35" s="9" t="str">
        <f t="shared" si="3"/>
        <v>Ⅳ</v>
      </c>
      <c r="V35" s="9">
        <v>0</v>
      </c>
      <c r="W35" s="9" t="str">
        <f t="shared" si="4"/>
        <v>Ⅳ</v>
      </c>
    </row>
    <row r="36" spans="1:23" x14ac:dyDescent="0.35">
      <c r="A36" s="1" t="s">
        <v>219</v>
      </c>
      <c r="B36" s="1" t="s">
        <v>153</v>
      </c>
      <c r="C36" s="1" t="s">
        <v>220</v>
      </c>
      <c r="D36" s="10" t="s">
        <v>181</v>
      </c>
      <c r="E36" s="1" t="s">
        <v>67</v>
      </c>
      <c r="F36" s="2" t="s">
        <v>158</v>
      </c>
      <c r="G36">
        <v>0</v>
      </c>
      <c r="H36">
        <v>3.75</v>
      </c>
      <c r="I36">
        <v>2</v>
      </c>
      <c r="J36">
        <v>0</v>
      </c>
      <c r="K36">
        <v>1</v>
      </c>
      <c r="L36" s="9">
        <f t="shared" si="0"/>
        <v>0.79999999999999993</v>
      </c>
      <c r="M36" s="9" t="str">
        <f t="shared" si="2"/>
        <v>Ⅱ</v>
      </c>
      <c r="N36">
        <v>0</v>
      </c>
      <c r="O36">
        <v>0</v>
      </c>
      <c r="P36">
        <v>0</v>
      </c>
      <c r="Q36">
        <v>0</v>
      </c>
      <c r="R36" s="9">
        <v>0</v>
      </c>
      <c r="S36" s="9" t="str">
        <f t="shared" si="3"/>
        <v>Ⅳ</v>
      </c>
      <c r="V36" s="9">
        <v>0</v>
      </c>
      <c r="W36" s="9" t="str">
        <f t="shared" si="4"/>
        <v>Ⅳ</v>
      </c>
    </row>
    <row r="37" spans="1:23" x14ac:dyDescent="0.35">
      <c r="A37" s="1" t="s">
        <v>79</v>
      </c>
      <c r="B37" s="1" t="s">
        <v>155</v>
      </c>
      <c r="C37" s="1" t="s">
        <v>221</v>
      </c>
      <c r="D37" s="10" t="s">
        <v>181</v>
      </c>
      <c r="E37" s="1" t="s">
        <v>67</v>
      </c>
      <c r="F37" s="2" t="s">
        <v>158</v>
      </c>
      <c r="G37">
        <v>0</v>
      </c>
      <c r="H37">
        <v>4.16</v>
      </c>
      <c r="I37">
        <v>2</v>
      </c>
      <c r="J37">
        <v>0</v>
      </c>
      <c r="K37">
        <v>1</v>
      </c>
      <c r="L37" s="9">
        <f t="shared" si="0"/>
        <v>0.79999999999999993</v>
      </c>
      <c r="M37" s="9" t="str">
        <f t="shared" si="2"/>
        <v>Ⅱ</v>
      </c>
      <c r="N37">
        <f t="shared" si="1"/>
        <v>0.24647100000000011</v>
      </c>
      <c r="O37">
        <v>0</v>
      </c>
      <c r="P37">
        <v>0</v>
      </c>
      <c r="Q37">
        <v>0</v>
      </c>
      <c r="R37" s="9">
        <f>N37/100+O37*0.072+P37*0.279+Q37*0.649</f>
        <v>2.464710000000001E-3</v>
      </c>
      <c r="S37" s="9" t="str">
        <f t="shared" si="3"/>
        <v>Ⅳ</v>
      </c>
      <c r="V37" s="9">
        <v>0</v>
      </c>
      <c r="W37" s="9" t="str">
        <f t="shared" si="4"/>
        <v>Ⅳ</v>
      </c>
    </row>
    <row r="38" spans="1:23" x14ac:dyDescent="0.35">
      <c r="A38" s="1" t="s">
        <v>222</v>
      </c>
      <c r="B38" s="1"/>
      <c r="H38">
        <f>AVERAGE(H4:H37)</f>
        <v>3.9135294117647068</v>
      </c>
      <c r="K38">
        <f>SUM(K4:K37)</f>
        <v>31</v>
      </c>
      <c r="O38">
        <f>SUM(O4:O37)</f>
        <v>0</v>
      </c>
      <c r="P38">
        <f t="shared" ref="P38:Q38" si="6">SUM(P4:P37)</f>
        <v>0</v>
      </c>
      <c r="Q38">
        <f t="shared" si="6"/>
        <v>0</v>
      </c>
    </row>
    <row r="45" spans="1:23" ht="27.45" x14ac:dyDescent="0.65">
      <c r="A45" s="15" t="s">
        <v>223</v>
      </c>
      <c r="B45" s="15"/>
      <c r="C45" s="15"/>
      <c r="D45" s="15"/>
      <c r="E45" s="15"/>
      <c r="F45" s="15"/>
    </row>
    <row r="46" spans="1:23" x14ac:dyDescent="0.35">
      <c r="B46" t="s">
        <v>224</v>
      </c>
      <c r="C46" t="s">
        <v>225</v>
      </c>
      <c r="D46" t="s">
        <v>226</v>
      </c>
      <c r="E46" t="s">
        <v>227</v>
      </c>
      <c r="F46" t="s">
        <v>228</v>
      </c>
    </row>
    <row r="47" spans="1:23" x14ac:dyDescent="0.35">
      <c r="A47" t="s">
        <v>162</v>
      </c>
      <c r="B47" s="12" cm="1">
        <f t="array" ref="B47">COUNTIF(M4:M37,”Ⅳ“)</f>
        <v>0</v>
      </c>
      <c r="C47" s="12">
        <f>COUNTIF(M4:M37,"Ⅲ")</f>
        <v>3</v>
      </c>
      <c r="D47" s="12">
        <f>COUNTIF(M4:M37,"Ⅱ")</f>
        <v>31</v>
      </c>
      <c r="E47" s="12">
        <f>COUNTIF(M4:M37,"Ⅰ")</f>
        <v>0</v>
      </c>
      <c r="F47">
        <v>34</v>
      </c>
    </row>
    <row r="48" spans="1:23" x14ac:dyDescent="0.35">
      <c r="A48" t="s">
        <v>229</v>
      </c>
      <c r="B48" s="12">
        <f>COUNTIF(S4:S37,"Ⅳ")</f>
        <v>34</v>
      </c>
      <c r="C48" s="12">
        <f>COUNTIF(S4:S37,"Ⅲ")</f>
        <v>0</v>
      </c>
      <c r="D48">
        <v>0</v>
      </c>
      <c r="E48">
        <v>0</v>
      </c>
      <c r="F48">
        <v>34</v>
      </c>
    </row>
    <row r="49" spans="1:10" x14ac:dyDescent="0.35">
      <c r="A49" t="s">
        <v>230</v>
      </c>
      <c r="B49" s="12">
        <f>COUNTIF(W4:W37,"Ⅳ")</f>
        <v>34</v>
      </c>
      <c r="C49">
        <v>0</v>
      </c>
      <c r="D49">
        <v>0</v>
      </c>
      <c r="E49">
        <v>0</v>
      </c>
      <c r="F49">
        <v>34</v>
      </c>
    </row>
    <row r="52" spans="1:10" ht="22.75" x14ac:dyDescent="0.55000000000000004">
      <c r="A52" s="16" t="s">
        <v>231</v>
      </c>
      <c r="B52" s="16"/>
      <c r="C52" s="16" t="s">
        <v>232</v>
      </c>
      <c r="D52" s="16"/>
      <c r="E52" s="16"/>
      <c r="F52" s="16"/>
    </row>
    <row r="53" spans="1:10" x14ac:dyDescent="0.35">
      <c r="B53" t="s">
        <v>233</v>
      </c>
      <c r="C53" t="s">
        <v>224</v>
      </c>
      <c r="D53" t="s">
        <v>225</v>
      </c>
      <c r="E53" s="13" t="s">
        <v>226</v>
      </c>
      <c r="F53" t="s">
        <v>227</v>
      </c>
      <c r="G53" t="s">
        <v>234</v>
      </c>
    </row>
    <row r="54" spans="1:10" x14ac:dyDescent="0.35">
      <c r="A54" t="s">
        <v>162</v>
      </c>
      <c r="B54" s="14">
        <v>0.63700000000000001</v>
      </c>
      <c r="C54" s="14">
        <f>B47/F47</f>
        <v>0</v>
      </c>
      <c r="D54" s="14">
        <f>C47/F47</f>
        <v>8.8235294117647065E-2</v>
      </c>
      <c r="E54" s="14">
        <f>D47/F47</f>
        <v>0.91176470588235292</v>
      </c>
      <c r="F54" s="14">
        <v>0</v>
      </c>
      <c r="G54" s="14"/>
      <c r="H54" s="14"/>
      <c r="I54" s="14"/>
      <c r="J54" s="14"/>
    </row>
    <row r="55" spans="1:10" x14ac:dyDescent="0.35">
      <c r="A55" t="s">
        <v>229</v>
      </c>
      <c r="B55" s="14">
        <v>0.25800000000000001</v>
      </c>
      <c r="C55" s="14">
        <v>1</v>
      </c>
      <c r="D55" s="14">
        <v>0</v>
      </c>
      <c r="E55" s="14">
        <v>0</v>
      </c>
      <c r="F55" s="14">
        <v>0</v>
      </c>
      <c r="G55" s="14"/>
      <c r="H55" s="14"/>
      <c r="I55" s="14"/>
      <c r="J55" s="14"/>
    </row>
    <row r="56" spans="1:10" x14ac:dyDescent="0.35">
      <c r="A56" t="s">
        <v>230</v>
      </c>
      <c r="B56" s="14">
        <v>0.105</v>
      </c>
      <c r="C56" s="14">
        <v>1</v>
      </c>
      <c r="D56" s="14">
        <v>0</v>
      </c>
      <c r="E56" s="14">
        <v>0</v>
      </c>
      <c r="F56" s="14">
        <v>0</v>
      </c>
      <c r="G56" s="14"/>
      <c r="H56" s="14"/>
      <c r="I56" s="14"/>
      <c r="J56" s="14"/>
    </row>
    <row r="57" spans="1:10" x14ac:dyDescent="0.35">
      <c r="C57">
        <f>B54*C54+B55*C55+B56*C56</f>
        <v>0.36299999999999999</v>
      </c>
      <c r="D57">
        <f>B54*D54+B55*D55+B56*D56</f>
        <v>5.6205882352941182E-2</v>
      </c>
      <c r="E57" s="13">
        <f>B54*E54+B55*E55+B56*E56</f>
        <v>0.58079411764705879</v>
      </c>
      <c r="F57">
        <f>B54*F54+B55*F55+B56*F56</f>
        <v>0</v>
      </c>
    </row>
    <row r="58" spans="1:10" x14ac:dyDescent="0.35">
      <c r="E58" t="s">
        <v>235</v>
      </c>
    </row>
    <row r="60" spans="1:10" x14ac:dyDescent="0.35">
      <c r="E60" t="s">
        <v>236</v>
      </c>
      <c r="I60" t="s">
        <v>237</v>
      </c>
    </row>
  </sheetData>
  <mergeCells count="11">
    <mergeCell ref="D1:H1"/>
    <mergeCell ref="I1:W1"/>
    <mergeCell ref="D2:F2"/>
    <mergeCell ref="I2:M2"/>
    <mergeCell ref="N2:S2"/>
    <mergeCell ref="T2:W2"/>
    <mergeCell ref="A45:F45"/>
    <mergeCell ref="A52:B52"/>
    <mergeCell ref="C52:F52"/>
    <mergeCell ref="G2:G3"/>
    <mergeCell ref="H2:H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CARD</vt:lpstr>
      <vt:lpstr>ResFinder</vt:lpstr>
      <vt:lpstr>VFDB</vt:lpstr>
      <vt:lpstr>VRprofile</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马楠</dc:creator>
  <cp:lastModifiedBy>楠 马</cp:lastModifiedBy>
  <dcterms:created xsi:type="dcterms:W3CDTF">2015-06-05T18:19:34Z</dcterms:created>
  <dcterms:modified xsi:type="dcterms:W3CDTF">2023-11-14T10:57:58Z</dcterms:modified>
</cp:coreProperties>
</file>